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345" activeTab="0"/>
  </bookViews>
  <sheets>
    <sheet name="Egresos" sheetId="1" r:id="rId1"/>
    <sheet name="Gto_08_09" sheetId="2" r:id="rId2"/>
    <sheet name="Ing_2008_2009" sheetId="3" r:id="rId3"/>
  </sheets>
  <definedNames>
    <definedName name="_xlnm.Print_Area" localSheetId="0">'Egresos'!$A$1:$R$32</definedName>
    <definedName name="_xlnm.Print_Area" localSheetId="1">'Gto_08_09'!$B$3:$V$33</definedName>
    <definedName name="_xlnm.Print_Area" localSheetId="2">'Ing_2008_2009'!$B$2:$V$38</definedName>
  </definedNames>
  <calcPr fullCalcOnLoad="1"/>
</workbook>
</file>

<file path=xl/sharedStrings.xml><?xml version="1.0" encoding="utf-8"?>
<sst xmlns="http://schemas.openxmlformats.org/spreadsheetml/2006/main" count="192" uniqueCount="146">
  <si>
    <t>(En Nuevos Soles)</t>
  </si>
  <si>
    <t>% AVANCE</t>
  </si>
  <si>
    <t>Recursos Ordinarios</t>
  </si>
  <si>
    <t>Recursos Directamente Recaudados</t>
  </si>
  <si>
    <t>Donaciones y Transferencias</t>
  </si>
  <si>
    <t>Personal y Obligaciones Sociales</t>
  </si>
  <si>
    <t>Bienes y Servicios</t>
  </si>
  <si>
    <t>TOTALES</t>
  </si>
  <si>
    <t>GASTOS POR GRUPO GENERICO</t>
  </si>
  <si>
    <t>CONCEPTO</t>
  </si>
  <si>
    <t>FUENTE DE FINANCIAMIENTO</t>
  </si>
  <si>
    <t>PRESUPUESTO AUTORIZADO            PIM</t>
  </si>
  <si>
    <t>POR FUENTE DE FINANCIAMIENTO</t>
  </si>
  <si>
    <t>DIFERENCIAS</t>
  </si>
  <si>
    <t>PRESUPUESTO MODIFICADO VS. EJECUCION REAL</t>
  </si>
  <si>
    <t>POR CATEGORIA Y GRUPO GENERICO DE GASTO</t>
  </si>
  <si>
    <t>(EN NUEVOS SOLES)</t>
  </si>
  <si>
    <t>DIFERENCIA</t>
  </si>
  <si>
    <t>%</t>
  </si>
  <si>
    <t>GASTOS CORRIENTES</t>
  </si>
  <si>
    <t>1  Personal y Obligaciones Sociales</t>
  </si>
  <si>
    <t>2  Obligaciones Previsionales</t>
  </si>
  <si>
    <t>3  Bienes y Servicios</t>
  </si>
  <si>
    <t>4  Otros Gastos Corrientes</t>
  </si>
  <si>
    <t>GASTOS DE CAPITAL</t>
  </si>
  <si>
    <t>5  Inversiones</t>
  </si>
  <si>
    <t>7  Otros Gastos de Capital</t>
  </si>
  <si>
    <t>TOTAL    :</t>
  </si>
  <si>
    <t>A NIVEL DE PARTIDA GENERICA</t>
  </si>
  <si>
    <t>RECURSOS DIRECT. RECAUDADOS</t>
  </si>
  <si>
    <t>DONACIONES Y TRANFERENC</t>
  </si>
  <si>
    <t>1.00</t>
  </si>
  <si>
    <t>INGRESOS CORRIENTES</t>
  </si>
  <si>
    <t>1.2.0</t>
  </si>
  <si>
    <t xml:space="preserve">1.4.0 </t>
  </si>
  <si>
    <t>1.5.0</t>
  </si>
  <si>
    <t>1.6.0</t>
  </si>
  <si>
    <t>1.8.0</t>
  </si>
  <si>
    <t>3.0.0</t>
  </si>
  <si>
    <t>TRANSFERENCIAS</t>
  </si>
  <si>
    <t>3.1.0</t>
  </si>
  <si>
    <t>4.0.0</t>
  </si>
  <si>
    <t>FINANCIAMIENTO</t>
  </si>
  <si>
    <t>4.1.0</t>
  </si>
  <si>
    <t>Operaciones Oficiales de Crédito</t>
  </si>
  <si>
    <t>4.2.0</t>
  </si>
  <si>
    <t>Pliego 011 : Ministerio de Salud</t>
  </si>
  <si>
    <t>PLIEGO  :   011 MINISTERIO DE SALUD</t>
  </si>
  <si>
    <t>PIM TODA FUENTE</t>
  </si>
  <si>
    <t>1.7.0</t>
  </si>
  <si>
    <t>POR  FUENTE DE FINANCIAMIENTO</t>
  </si>
  <si>
    <t>PRESUPUESTO ANUAL</t>
  </si>
  <si>
    <t>OP. OF. CREDITO EXTERNO (*)</t>
  </si>
  <si>
    <t>1.3.0</t>
  </si>
  <si>
    <t>Contribuciones</t>
  </si>
  <si>
    <t>(*) Para el Ejercicio Fiscal 2007, los Recursos por Operaciones Oficiales de Crédito Externo, se encuentra en la Fuente de Financiamiento 19: Operaciones Oficiales de Crédito, de acuerdo al Anexo N° 05 de la Resolución Directoral N° 010-2007-EF/76.01.</t>
  </si>
  <si>
    <t>00 / 1 RECURSOS ORDINARIOS</t>
  </si>
  <si>
    <t>09 / 2 RECURSOS DIRECTAMENTE RECAUDADOS</t>
  </si>
  <si>
    <t>12 / 3 OPERACIONES OFICIALES CREDITO EXTERNO (*)</t>
  </si>
  <si>
    <t>13 / 4 DONACIONES Y TRANSFERENCIA</t>
  </si>
  <si>
    <t>2.0.0</t>
  </si>
  <si>
    <t>2.1.0</t>
  </si>
  <si>
    <t>INGRESOS DE CAPITAL</t>
  </si>
  <si>
    <t>Venta de Activos</t>
  </si>
  <si>
    <t>AÑO FISCAL 2008</t>
  </si>
  <si>
    <t>Recursos por Operaciones Oficiales de Crédito</t>
  </si>
  <si>
    <t>2.1.</t>
  </si>
  <si>
    <t>2.2.</t>
  </si>
  <si>
    <t>2.3.</t>
  </si>
  <si>
    <t>2.6.</t>
  </si>
  <si>
    <t>1.</t>
  </si>
  <si>
    <t>2.</t>
  </si>
  <si>
    <t>Obligaciones Previsionales</t>
  </si>
  <si>
    <t>3.</t>
  </si>
  <si>
    <t>4.</t>
  </si>
  <si>
    <t>Otros Gastos Corrientes</t>
  </si>
  <si>
    <t>5.</t>
  </si>
  <si>
    <t>Inversiones</t>
  </si>
  <si>
    <t>7.</t>
  </si>
  <si>
    <t>Otros Gastos de Capital</t>
  </si>
  <si>
    <t>Pensiones y Prestaciones Sociales</t>
  </si>
  <si>
    <t>Adquisición de Activos No Financieros</t>
  </si>
  <si>
    <t>GASTOS POR GRUPO GENERICO (*)</t>
  </si>
  <si>
    <t>2.1  Personal y Obligaciones Sociales</t>
  </si>
  <si>
    <t>2.2  Pensiones y Prestaciones Sociales</t>
  </si>
  <si>
    <t>2.3  Bienes y Servicios</t>
  </si>
  <si>
    <t>2.6  Adquisición de Activos No Financieros</t>
  </si>
  <si>
    <t>(*) Para el Año Fiscal 2009 el Nuevo Clasificador de Gastos cambio sus Generica del Gasto como sus Especificas encontrandose GGG 4 Otros Gastos Corrientes en la Genérica 2.5 Otros Gastos. Asimismo, el GGG 5. Inversiones y GGG 7 Otros Gastos de Capital se encuentran en la Genérica 2.6 Adquisición de Activos No Financieros</t>
  </si>
  <si>
    <t>VENTA DE BIENES Y SERVICIOS Y DERECHOS ADMINISTRATIVOS</t>
  </si>
  <si>
    <t>1.3.1</t>
  </si>
  <si>
    <t>1.3.2</t>
  </si>
  <si>
    <t>1.3.3</t>
  </si>
  <si>
    <t>1.4.0</t>
  </si>
  <si>
    <t>DONACIONES Y TRANSFERENCIAS</t>
  </si>
  <si>
    <t>1.4.1</t>
  </si>
  <si>
    <t>OTROS INGRESOS</t>
  </si>
  <si>
    <t>1.5.5</t>
  </si>
  <si>
    <t>1.9.0</t>
  </si>
  <si>
    <t>SALDO BALANCE</t>
  </si>
  <si>
    <t>1.9.1</t>
  </si>
  <si>
    <t>1.5.1</t>
  </si>
  <si>
    <t>1.5.2</t>
  </si>
  <si>
    <t>1.5.4</t>
  </si>
  <si>
    <t>AÑO FISCAL 2009 (*)</t>
  </si>
  <si>
    <t>GRUPO GENERICO
2008 (*)</t>
  </si>
  <si>
    <t>GRUPO GENERICO
2009 (**)</t>
  </si>
  <si>
    <t>(**) Para el Año Fiscal 2009 el Nuevo Clasificador de Gastos cambio sus Generica del Gasto como sus Especificas encontrandose GGG 4 Otros Gastos Corrientes en la Genérica 2.5 Otros Gastos. Asimismo, el GGG 5. Inversiones y GGG 7 Otros Gastos de Capital se encuentran en la Genérica 2.6 Adquisición de Activos No Financieros</t>
  </si>
  <si>
    <t xml:space="preserve">   Inversiones</t>
  </si>
  <si>
    <t xml:space="preserve">   Equipos</t>
  </si>
  <si>
    <t xml:space="preserve">       Inversiones</t>
  </si>
  <si>
    <t xml:space="preserve">       Equipos</t>
  </si>
  <si>
    <t>PIM - TODA FUENTE</t>
  </si>
  <si>
    <t>COD 
INGR</t>
  </si>
  <si>
    <t>DENOMINACION 
INGRESO - 2008</t>
  </si>
  <si>
    <t>DENOMINACION 
INGRESO - 2009</t>
  </si>
  <si>
    <t>Venta de Servicios …………………………………………. (3)</t>
  </si>
  <si>
    <t>Transferencias ……………………. (4)</t>
  </si>
  <si>
    <t>Saldo de Balance …………….…… (8)</t>
  </si>
  <si>
    <t>Saldo de Balance …………………………………………… (8)</t>
  </si>
  <si>
    <t>Leyenda 2008</t>
  </si>
  <si>
    <t>Leyenda 2009</t>
  </si>
  <si>
    <t>Donaciones y Transferencias Corrientes ……….……….. (4)</t>
  </si>
  <si>
    <t>Multas y Sanciones No Tributarias ……………………..…. (6)</t>
  </si>
  <si>
    <t>Ingresos Diversos …………………………………………... (7)</t>
  </si>
  <si>
    <t>Rentas de la Propiedad ……………………….……………. (5)</t>
  </si>
  <si>
    <t>Venta de Bienes …………………………………..…..……. (2)</t>
  </si>
  <si>
    <t>Derechos y Tasas Administrativos ……………………….. (1)</t>
  </si>
  <si>
    <t>Otros Ingresos Corrientes ……..….. (7)</t>
  </si>
  <si>
    <t>Multas, Sanciones y Otros …….….. (6)</t>
  </si>
  <si>
    <t>Rentas de la Propiedad …………..... (5)</t>
  </si>
  <si>
    <t>Prestación de Servicios ………...…. (3)</t>
  </si>
  <si>
    <t>Venta de Bienes ……………...……. (2)</t>
  </si>
  <si>
    <t>Tasas ……………………………….. (1)</t>
  </si>
  <si>
    <t>Transferencias Voluntarias Distinta a Donaciones ……… (4)</t>
  </si>
  <si>
    <t>2.5.</t>
  </si>
  <si>
    <t>(**) 2.5 Otros Gastos se encuentra incluido la Generica 2.4 Donaciones y Transferencias</t>
  </si>
  <si>
    <r>
      <t>Otros Gastos</t>
    </r>
    <r>
      <rPr>
        <b/>
        <sz val="8"/>
        <rFont val="Arial"/>
        <family val="2"/>
      </rPr>
      <t xml:space="preserve"> (**)</t>
    </r>
  </si>
  <si>
    <t>2.5  Otros Gastos (***)</t>
  </si>
  <si>
    <t>(***)  2.5 Otros Gastos se encuentra incluido la Generica 2.4 Donaciones y Transferencias</t>
  </si>
  <si>
    <t>EJECUCION AL         MES DE JUNIO</t>
  </si>
  <si>
    <t>EJECUCION DE GASTOS COMPARATIVO AL SEGUNDO TRIMESTRE DE LOS AÑOS FISCALES 2008 - 2009</t>
  </si>
  <si>
    <t>INGRESOS COMPARATIVOS AL SEGUNDO TRIMESTRE DE LOS AÑOS FISCALES 2008 - 2009</t>
  </si>
  <si>
    <t>Fuente : Modulo de Proceso Presupuestario MPP - SIAF, 08 de Junio del 2009; Base de Datos Área de Programación del MEF, 08 de Junio del 2009</t>
  </si>
  <si>
    <t>Fuente : Modulo de Proceso Presupuestario MPP - SIAF, 08 de Junio del 2008.</t>
  </si>
  <si>
    <t>EJECUCION AL II TRIMESTRE</t>
  </si>
  <si>
    <t>PRESUPUESTO DE EGRESOS COMPARATIVO II TRIMESTRE AÑOS FISCALES 2008 - 2009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</si>
</sst>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* #,##0_ ;_ * \-#,##0_ ;_ * &quot;-&quot;_ ;_ @_ "/>
    <numFmt numFmtId="178" formatCode="_ &quot;S/.&quot;* #,##0.00_ ;_ &quot;S/.&quot;* \-#,##0.00_ ;_ &quot;S/.&quot;* &quot;-&quot;??_ ;_ @_ "/>
    <numFmt numFmtId="179" formatCode="_ * #,##0.00_ ;_ * \-#,##0.00_ ;_ * &quot;-&quot;??_ ;_ @_ "/>
    <numFmt numFmtId="180" formatCode="&quot;€&quot;#,##0;&quot;€&quot;\-#,##0"/>
    <numFmt numFmtId="181" formatCode="&quot;€&quot;#,##0;[Red]&quot;€&quot;\-#,##0"/>
    <numFmt numFmtId="182" formatCode="&quot;€&quot;#,##0.00;&quot;€&quot;\-#,##0.00"/>
    <numFmt numFmtId="183" formatCode="&quot;€&quot;#,##0.00;[Red]&quot;€&quot;\-#,##0.00"/>
    <numFmt numFmtId="184" formatCode="_ &quot;€&quot;* #,##0_ ;_ &quot;€&quot;* \-#,##0_ ;_ &quot;€&quot;* &quot;-&quot;_ ;_ @_ "/>
    <numFmt numFmtId="185" formatCode="_ &quot;€&quot;* #,##0.00_ ;_ &quot;€&quot;* \-#,##0.00_ ;_ &quot;€&quot;* &quot;-&quot;??_ ;_ @_ "/>
    <numFmt numFmtId="186" formatCode="#,##0_ ;\-#,##0\ "/>
    <numFmt numFmtId="187" formatCode="#,##0;[Red]\(#,##0\)"/>
    <numFmt numFmtId="188" formatCode="_ * #,##0_)\ &quot;Pts&quot;_ ;_ * \(#,##0\)\ &quot;Pts&quot;_ ;_ * &quot;-&quot;_)\ &quot;Pts&quot;_ ;_ @_ "/>
    <numFmt numFmtId="189" formatCode="_-* #,##0_-;\-* #,##0_-;_-* &quot;-&quot;_-;_-@_-"/>
    <numFmt numFmtId="190" formatCode="_-* #,##0.0_-;\-* #,##0.0_-;_-* &quot;-&quot;_-;_-@_-"/>
    <numFmt numFmtId="191" formatCode="0.0%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%"/>
    <numFmt numFmtId="199" formatCode="#,##0.0_);\(#,##0.0\)"/>
    <numFmt numFmtId="200" formatCode="#,##0.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Bookman Old Style"/>
      <family val="1"/>
    </font>
    <font>
      <b/>
      <i/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49" fontId="6" fillId="0" borderId="2" xfId="0" applyNumberFormat="1" applyFont="1" applyBorder="1" applyAlignment="1">
      <alignment horizontal="center"/>
    </xf>
    <xf numFmtId="37" fontId="6" fillId="0" borderId="4" xfId="0" applyNumberFormat="1" applyFont="1" applyBorder="1" applyAlignment="1">
      <alignment/>
    </xf>
    <xf numFmtId="10" fontId="6" fillId="0" borderId="4" xfId="22" applyNumberFormat="1" applyFont="1" applyBorder="1" applyAlignment="1">
      <alignment/>
    </xf>
    <xf numFmtId="49" fontId="6" fillId="0" borderId="5" xfId="0" applyNumberFormat="1" applyFont="1" applyBorder="1" applyAlignment="1">
      <alignment horizontal="center"/>
    </xf>
    <xf numFmtId="37" fontId="6" fillId="0" borderId="6" xfId="0" applyNumberFormat="1" applyFont="1" applyBorder="1" applyAlignment="1">
      <alignment/>
    </xf>
    <xf numFmtId="10" fontId="6" fillId="0" borderId="6" xfId="22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8" fillId="0" borderId="0" xfId="0" applyFont="1" applyFill="1" applyAlignment="1">
      <alignment/>
    </xf>
    <xf numFmtId="39" fontId="8" fillId="0" borderId="0" xfId="0" applyNumberFormat="1" applyFont="1" applyFill="1" applyAlignment="1" applyProtection="1">
      <alignment/>
      <protection/>
    </xf>
    <xf numFmtId="186" fontId="8" fillId="0" borderId="0" xfId="0" applyNumberFormat="1" applyFont="1" applyFill="1" applyAlignment="1">
      <alignment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39" fontId="14" fillId="2" borderId="8" xfId="0" applyNumberFormat="1" applyFont="1" applyFill="1" applyBorder="1" applyAlignment="1" applyProtection="1">
      <alignment horizontal="center" vertical="center"/>
      <protection/>
    </xf>
    <xf numFmtId="0" fontId="15" fillId="0" borderId="9" xfId="0" applyFont="1" applyFill="1" applyBorder="1" applyAlignment="1" applyProtection="1">
      <alignment/>
      <protection/>
    </xf>
    <xf numFmtId="39" fontId="15" fillId="0" borderId="10" xfId="0" applyNumberFormat="1" applyFont="1" applyFill="1" applyBorder="1" applyAlignment="1" applyProtection="1">
      <alignment/>
      <protection/>
    </xf>
    <xf numFmtId="39" fontId="15" fillId="0" borderId="2" xfId="0" applyNumberFormat="1" applyFont="1" applyFill="1" applyBorder="1" applyAlignment="1" applyProtection="1">
      <alignment/>
      <protection/>
    </xf>
    <xf numFmtId="39" fontId="15" fillId="0" borderId="11" xfId="0" applyNumberFormat="1" applyFont="1" applyFill="1" applyBorder="1" applyAlignment="1" applyProtection="1">
      <alignment/>
      <protection/>
    </xf>
    <xf numFmtId="10" fontId="15" fillId="0" borderId="11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 quotePrefix="1">
      <alignment horizontal="center"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37" fontId="18" fillId="0" borderId="0" xfId="0" applyNumberFormat="1" applyFont="1" applyAlignment="1">
      <alignment/>
    </xf>
    <xf numFmtId="186" fontId="6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23" fillId="0" borderId="0" xfId="0" applyFont="1" applyAlignment="1">
      <alignment/>
    </xf>
    <xf numFmtId="0" fontId="16" fillId="2" borderId="9" xfId="0" applyFont="1" applyFill="1" applyBorder="1" applyAlignment="1" applyProtection="1">
      <alignment horizontal="center"/>
      <protection/>
    </xf>
    <xf numFmtId="37" fontId="7" fillId="2" borderId="1" xfId="0" applyNumberFormat="1" applyFont="1" applyFill="1" applyBorder="1" applyAlignment="1">
      <alignment vertical="center"/>
    </xf>
    <xf numFmtId="10" fontId="7" fillId="2" borderId="1" xfId="22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0" fontId="6" fillId="0" borderId="0" xfId="2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7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0" fontId="7" fillId="0" borderId="0" xfId="22" applyNumberFormat="1" applyFont="1" applyFill="1" applyBorder="1" applyAlignment="1">
      <alignment vertical="center"/>
    </xf>
    <xf numFmtId="0" fontId="15" fillId="0" borderId="10" xfId="0" applyFont="1" applyFill="1" applyBorder="1" applyAlignment="1" applyProtection="1">
      <alignment/>
      <protection/>
    </xf>
    <xf numFmtId="186" fontId="14" fillId="2" borderId="10" xfId="0" applyNumberFormat="1" applyFont="1" applyFill="1" applyBorder="1" applyAlignment="1" applyProtection="1">
      <alignment vertical="center"/>
      <protection/>
    </xf>
    <xf numFmtId="186" fontId="14" fillId="2" borderId="2" xfId="0" applyNumberFormat="1" applyFont="1" applyFill="1" applyBorder="1" applyAlignment="1" applyProtection="1">
      <alignment vertical="center"/>
      <protection/>
    </xf>
    <xf numFmtId="186" fontId="14" fillId="2" borderId="11" xfId="0" applyNumberFormat="1" applyFont="1" applyFill="1" applyBorder="1" applyAlignment="1" applyProtection="1">
      <alignment vertical="center"/>
      <protection/>
    </xf>
    <xf numFmtId="186" fontId="14" fillId="2" borderId="4" xfId="0" applyNumberFormat="1" applyFont="1" applyFill="1" applyBorder="1" applyAlignment="1" applyProtection="1">
      <alignment vertical="center"/>
      <protection/>
    </xf>
    <xf numFmtId="186" fontId="14" fillId="2" borderId="14" xfId="0" applyNumberFormat="1" applyFont="1" applyFill="1" applyBorder="1" applyAlignment="1" applyProtection="1">
      <alignment vertical="center"/>
      <protection/>
    </xf>
    <xf numFmtId="10" fontId="14" fillId="2" borderId="11" xfId="0" applyNumberFormat="1" applyFont="1" applyFill="1" applyBorder="1" applyAlignment="1" applyProtection="1">
      <alignment vertical="center"/>
      <protection/>
    </xf>
    <xf numFmtId="186" fontId="15" fillId="0" borderId="10" xfId="0" applyNumberFormat="1" applyFont="1" applyFill="1" applyBorder="1" applyAlignment="1" applyProtection="1">
      <alignment vertical="center"/>
      <protection/>
    </xf>
    <xf numFmtId="186" fontId="15" fillId="0" borderId="2" xfId="0" applyNumberFormat="1" applyFont="1" applyFill="1" applyBorder="1" applyAlignment="1" applyProtection="1">
      <alignment vertical="center"/>
      <protection/>
    </xf>
    <xf numFmtId="186" fontId="15" fillId="0" borderId="11" xfId="0" applyNumberFormat="1" applyFont="1" applyFill="1" applyBorder="1" applyAlignment="1" applyProtection="1">
      <alignment vertical="center"/>
      <protection/>
    </xf>
    <xf numFmtId="10" fontId="15" fillId="0" borderId="11" xfId="0" applyNumberFormat="1" applyFont="1" applyFill="1" applyBorder="1" applyAlignment="1" applyProtection="1">
      <alignment vertical="center"/>
      <protection/>
    </xf>
    <xf numFmtId="186" fontId="14" fillId="2" borderId="15" xfId="0" applyNumberFormat="1" applyFont="1" applyFill="1" applyBorder="1" applyAlignment="1" applyProtection="1">
      <alignment vertical="center"/>
      <protection/>
    </xf>
    <xf numFmtId="186" fontId="14" fillId="2" borderId="16" xfId="0" applyNumberFormat="1" applyFont="1" applyFill="1" applyBorder="1" applyAlignment="1" applyProtection="1">
      <alignment vertical="center"/>
      <protection/>
    </xf>
    <xf numFmtId="186" fontId="14" fillId="2" borderId="17" xfId="0" applyNumberFormat="1" applyFont="1" applyFill="1" applyBorder="1" applyAlignment="1" applyProtection="1">
      <alignment vertical="center"/>
      <protection/>
    </xf>
    <xf numFmtId="186" fontId="14" fillId="2" borderId="18" xfId="0" applyNumberFormat="1" applyFont="1" applyFill="1" applyBorder="1" applyAlignment="1" applyProtection="1">
      <alignment vertical="center"/>
      <protection/>
    </xf>
    <xf numFmtId="186" fontId="14" fillId="2" borderId="19" xfId="0" applyNumberFormat="1" applyFont="1" applyFill="1" applyBorder="1" applyAlignment="1" applyProtection="1">
      <alignment vertical="center"/>
      <protection/>
    </xf>
    <xf numFmtId="10" fontId="14" fillId="2" borderId="16" xfId="0" applyNumberFormat="1" applyFont="1" applyFill="1" applyBorder="1" applyAlignment="1" applyProtection="1">
      <alignment vertical="center"/>
      <protection/>
    </xf>
    <xf numFmtId="49" fontId="6" fillId="0" borderId="20" xfId="21" applyNumberFormat="1" applyFont="1" applyFill="1" applyBorder="1" applyAlignment="1">
      <alignment vertical="center"/>
    </xf>
    <xf numFmtId="189" fontId="6" fillId="0" borderId="0" xfId="21" applyNumberFormat="1" applyFont="1" applyFill="1" applyBorder="1" applyAlignment="1">
      <alignment vertical="center"/>
    </xf>
    <xf numFmtId="10" fontId="6" fillId="0" borderId="11" xfId="22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189" fontId="7" fillId="0" borderId="0" xfId="21" applyNumberFormat="1" applyFont="1" applyFill="1" applyBorder="1" applyAlignment="1">
      <alignment vertical="center"/>
    </xf>
    <xf numFmtId="10" fontId="7" fillId="0" borderId="11" xfId="22" applyNumberFormat="1" applyFont="1" applyFill="1" applyBorder="1" applyAlignment="1">
      <alignment vertical="center"/>
    </xf>
    <xf numFmtId="190" fontId="6" fillId="0" borderId="11" xfId="21" applyNumberFormat="1" applyFont="1" applyFill="1" applyBorder="1" applyAlignment="1">
      <alignment vertical="center"/>
    </xf>
    <xf numFmtId="10" fontId="7" fillId="2" borderId="16" xfId="22" applyNumberFormat="1" applyFont="1" applyFill="1" applyBorder="1" applyAlignment="1">
      <alignment vertical="center"/>
    </xf>
    <xf numFmtId="0" fontId="15" fillId="0" borderId="9" xfId="0" applyFont="1" applyFill="1" applyBorder="1" applyAlignment="1" applyProtection="1">
      <alignment vertical="center" wrapText="1"/>
      <protection/>
    </xf>
    <xf numFmtId="186" fontId="15" fillId="0" borderId="4" xfId="0" applyNumberFormat="1" applyFont="1" applyFill="1" applyBorder="1" applyAlignment="1" applyProtection="1">
      <alignment vertical="center" wrapText="1"/>
      <protection/>
    </xf>
    <xf numFmtId="10" fontId="15" fillId="0" borderId="11" xfId="0" applyNumberFormat="1" applyFont="1" applyFill="1" applyBorder="1" applyAlignment="1" applyProtection="1">
      <alignment vertical="center" wrapText="1"/>
      <protection/>
    </xf>
    <xf numFmtId="3" fontId="6" fillId="0" borderId="4" xfId="0" applyNumberFormat="1" applyFont="1" applyBorder="1" applyAlignment="1">
      <alignment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/>
    </xf>
    <xf numFmtId="37" fontId="6" fillId="0" borderId="21" xfId="0" applyNumberFormat="1" applyFont="1" applyBorder="1" applyAlignment="1">
      <alignment/>
    </xf>
    <xf numFmtId="0" fontId="15" fillId="0" borderId="10" xfId="0" applyFont="1" applyFill="1" applyBorder="1" applyAlignment="1" applyProtection="1">
      <alignment vertical="center" wrapText="1"/>
      <protection/>
    </xf>
    <xf numFmtId="186" fontId="15" fillId="0" borderId="2" xfId="0" applyNumberFormat="1" applyFont="1" applyFill="1" applyBorder="1" applyAlignment="1" applyProtection="1">
      <alignment vertical="center" wrapText="1"/>
      <protection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/>
    </xf>
    <xf numFmtId="187" fontId="6" fillId="0" borderId="13" xfId="21" applyNumberFormat="1" applyFont="1" applyFill="1" applyBorder="1" applyAlignment="1">
      <alignment/>
    </xf>
    <xf numFmtId="187" fontId="6" fillId="0" borderId="24" xfId="21" applyNumberFormat="1" applyFont="1" applyFill="1" applyBorder="1" applyAlignment="1">
      <alignment/>
    </xf>
    <xf numFmtId="187" fontId="6" fillId="0" borderId="21" xfId="21" applyNumberFormat="1" applyFont="1" applyFill="1" applyBorder="1" applyAlignment="1">
      <alignment/>
    </xf>
    <xf numFmtId="187" fontId="6" fillId="0" borderId="23" xfId="21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49" fontId="24" fillId="0" borderId="0" xfId="0" applyNumberFormat="1" applyFont="1" applyFill="1" applyBorder="1" applyAlignment="1">
      <alignment horizontal="left"/>
    </xf>
    <xf numFmtId="0" fontId="7" fillId="2" borderId="24" xfId="0" applyFont="1" applyFill="1" applyBorder="1" applyAlignment="1">
      <alignment horizontal="center" vertical="center" wrapText="1"/>
    </xf>
    <xf numFmtId="187" fontId="6" fillId="0" borderId="0" xfId="21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23" fillId="0" borderId="0" xfId="0" applyFont="1" applyFill="1" applyAlignment="1">
      <alignment/>
    </xf>
    <xf numFmtId="189" fontId="7" fillId="0" borderId="0" xfId="21" applyNumberFormat="1" applyFont="1" applyFill="1" applyBorder="1" applyAlignment="1">
      <alignment vertical="center" wrapText="1"/>
    </xf>
    <xf numFmtId="189" fontId="7" fillId="0" borderId="11" xfId="21" applyNumberFormat="1" applyFont="1" applyFill="1" applyBorder="1" applyAlignment="1">
      <alignment vertical="center" wrapText="1"/>
    </xf>
    <xf numFmtId="49" fontId="6" fillId="0" borderId="20" xfId="21" applyNumberFormat="1" applyFont="1" applyFill="1" applyBorder="1" applyAlignment="1">
      <alignment vertical="center" wrapText="1"/>
    </xf>
    <xf numFmtId="189" fontId="6" fillId="0" borderId="11" xfId="21" applyNumberFormat="1" applyFont="1" applyFill="1" applyBorder="1" applyAlignment="1">
      <alignment vertical="center" wrapText="1"/>
    </xf>
    <xf numFmtId="189" fontId="6" fillId="0" borderId="0" xfId="21" applyNumberFormat="1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18" fillId="0" borderId="14" xfId="0" applyFont="1" applyBorder="1" applyAlignment="1">
      <alignment/>
    </xf>
    <xf numFmtId="189" fontId="6" fillId="0" borderId="14" xfId="21" applyNumberFormat="1" applyFont="1" applyFill="1" applyBorder="1" applyAlignment="1">
      <alignment vertical="center"/>
    </xf>
    <xf numFmtId="189" fontId="6" fillId="0" borderId="14" xfId="21" applyNumberFormat="1" applyFont="1" applyFill="1" applyBorder="1" applyAlignment="1">
      <alignment vertical="center" wrapText="1"/>
    </xf>
    <xf numFmtId="189" fontId="7" fillId="0" borderId="14" xfId="21" applyNumberFormat="1" applyFont="1" applyFill="1" applyBorder="1" applyAlignment="1">
      <alignment vertical="center" wrapText="1"/>
    </xf>
    <xf numFmtId="0" fontId="18" fillId="0" borderId="20" xfId="0" applyFont="1" applyFill="1" applyBorder="1" applyAlignment="1">
      <alignment/>
    </xf>
    <xf numFmtId="0" fontId="6" fillId="0" borderId="25" xfId="0" applyFont="1" applyFill="1" applyBorder="1" applyAlignment="1">
      <alignment vertical="center" wrapText="1"/>
    </xf>
    <xf numFmtId="49" fontId="7" fillId="0" borderId="0" xfId="21" applyNumberFormat="1" applyFont="1" applyFill="1" applyBorder="1" applyAlignment="1">
      <alignment vertical="center" wrapText="1"/>
    </xf>
    <xf numFmtId="49" fontId="7" fillId="0" borderId="0" xfId="2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189" fontId="6" fillId="0" borderId="4" xfId="21" applyNumberFormat="1" applyFont="1" applyFill="1" applyBorder="1" applyAlignment="1">
      <alignment vertical="center"/>
    </xf>
    <xf numFmtId="37" fontId="6" fillId="0" borderId="11" xfId="21" applyNumberFormat="1" applyFont="1" applyFill="1" applyBorder="1" applyAlignment="1">
      <alignment vertical="center"/>
    </xf>
    <xf numFmtId="37" fontId="6" fillId="0" borderId="4" xfId="21" applyNumberFormat="1" applyFont="1" applyFill="1" applyBorder="1" applyAlignment="1">
      <alignment vertical="center"/>
    </xf>
    <xf numFmtId="37" fontId="6" fillId="0" borderId="0" xfId="21" applyNumberFormat="1" applyFont="1" applyFill="1" applyBorder="1" applyAlignment="1">
      <alignment vertical="center"/>
    </xf>
    <xf numFmtId="37" fontId="6" fillId="0" borderId="14" xfId="21" applyNumberFormat="1" applyFont="1" applyFill="1" applyBorder="1" applyAlignment="1">
      <alignment vertical="center"/>
    </xf>
    <xf numFmtId="186" fontId="6" fillId="0" borderId="0" xfId="21" applyNumberFormat="1" applyFont="1" applyFill="1" applyBorder="1" applyAlignment="1">
      <alignment vertical="center"/>
    </xf>
    <xf numFmtId="186" fontId="6" fillId="0" borderId="4" xfId="21" applyNumberFormat="1" applyFont="1" applyFill="1" applyBorder="1" applyAlignment="1">
      <alignment vertical="center"/>
    </xf>
    <xf numFmtId="189" fontId="7" fillId="0" borderId="4" xfId="21" applyNumberFormat="1" applyFont="1" applyFill="1" applyBorder="1" applyAlignment="1">
      <alignment vertical="center"/>
    </xf>
    <xf numFmtId="37" fontId="7" fillId="0" borderId="11" xfId="21" applyNumberFormat="1" applyFont="1" applyFill="1" applyBorder="1" applyAlignment="1">
      <alignment vertical="center"/>
    </xf>
    <xf numFmtId="3" fontId="7" fillId="2" borderId="26" xfId="21" applyNumberFormat="1" applyFont="1" applyFill="1" applyBorder="1" applyAlignment="1">
      <alignment vertical="center"/>
    </xf>
    <xf numFmtId="3" fontId="7" fillId="2" borderId="18" xfId="21" applyNumberFormat="1" applyFont="1" applyFill="1" applyBorder="1" applyAlignment="1">
      <alignment vertical="center"/>
    </xf>
    <xf numFmtId="3" fontId="7" fillId="2" borderId="16" xfId="21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37" fontId="7" fillId="2" borderId="1" xfId="0" applyNumberFormat="1" applyFont="1" applyFill="1" applyBorder="1" applyAlignment="1">
      <alignment/>
    </xf>
    <xf numFmtId="10" fontId="6" fillId="0" borderId="0" xfId="22" applyNumberFormat="1" applyFont="1" applyFill="1" applyBorder="1" applyAlignment="1">
      <alignment/>
    </xf>
    <xf numFmtId="49" fontId="7" fillId="2" borderId="27" xfId="0" applyNumberFormat="1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3" fontId="7" fillId="2" borderId="1" xfId="0" applyNumberFormat="1" applyFont="1" applyFill="1" applyBorder="1" applyAlignment="1">
      <alignment/>
    </xf>
    <xf numFmtId="10" fontId="7" fillId="2" borderId="1" xfId="22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3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8" fillId="0" borderId="0" xfId="0" applyFont="1" applyAlignment="1">
      <alignment vertical="center"/>
    </xf>
    <xf numFmtId="0" fontId="15" fillId="0" borderId="9" xfId="0" applyFont="1" applyFill="1" applyBorder="1" applyAlignment="1" applyProtection="1">
      <alignment vertical="center"/>
      <protection/>
    </xf>
    <xf numFmtId="0" fontId="15" fillId="0" borderId="10" xfId="0" applyFont="1" applyFill="1" applyBorder="1" applyAlignment="1" applyProtection="1">
      <alignment vertical="center"/>
      <protection/>
    </xf>
    <xf numFmtId="37" fontId="8" fillId="0" borderId="0" xfId="0" applyNumberFormat="1" applyFont="1" applyAlignment="1">
      <alignment vertical="center"/>
    </xf>
    <xf numFmtId="0" fontId="16" fillId="2" borderId="9" xfId="0" applyFont="1" applyFill="1" applyBorder="1" applyAlignment="1" applyProtection="1">
      <alignment vertical="center"/>
      <protection/>
    </xf>
    <xf numFmtId="186" fontId="8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0" fontId="8" fillId="0" borderId="0" xfId="22" applyNumberFormat="1" applyFont="1" applyAlignment="1">
      <alignment vertical="center"/>
    </xf>
    <xf numFmtId="0" fontId="0" fillId="0" borderId="30" xfId="0" applyBorder="1" applyAlignment="1">
      <alignment horizontal="center" vertical="center" wrapText="1"/>
    </xf>
    <xf numFmtId="3" fontId="6" fillId="0" borderId="0" xfId="21" applyNumberFormat="1" applyFont="1" applyFill="1" applyBorder="1" applyAlignment="1">
      <alignment vertical="center" wrapText="1"/>
    </xf>
    <xf numFmtId="37" fontId="4" fillId="2" borderId="27" xfId="0" applyNumberFormat="1" applyFont="1" applyFill="1" applyBorder="1" applyAlignment="1">
      <alignment horizontal="center" vertical="center"/>
    </xf>
    <xf numFmtId="37" fontId="4" fillId="2" borderId="31" xfId="0" applyNumberFormat="1" applyFont="1" applyFill="1" applyBorder="1" applyAlignment="1">
      <alignment horizontal="center" vertical="center"/>
    </xf>
    <xf numFmtId="37" fontId="4" fillId="2" borderId="28" xfId="0" applyNumberFormat="1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6" fillId="0" borderId="0" xfId="0" applyNumberFormat="1" applyFont="1" applyAlignment="1">
      <alignment horizontal="justify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 applyProtection="1">
      <alignment horizontal="center" vertical="center" wrapText="1"/>
      <protection/>
    </xf>
    <xf numFmtId="0" fontId="14" fillId="2" borderId="36" xfId="0" applyFont="1" applyFill="1" applyBorder="1" applyAlignment="1" applyProtection="1">
      <alignment horizontal="center" vertical="center" wrapText="1"/>
      <protection/>
    </xf>
    <xf numFmtId="0" fontId="14" fillId="2" borderId="37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 applyProtection="1">
      <alignment horizontal="center" vertical="center"/>
      <protection/>
    </xf>
    <xf numFmtId="0" fontId="14" fillId="2" borderId="36" xfId="0" applyFont="1" applyFill="1" applyBorder="1" applyAlignment="1" applyProtection="1">
      <alignment horizontal="center" vertical="center"/>
      <protection/>
    </xf>
    <xf numFmtId="0" fontId="14" fillId="2" borderId="37" xfId="0" applyFont="1" applyFill="1" applyBorder="1" applyAlignment="1" applyProtection="1">
      <alignment horizontal="center" vertical="center"/>
      <protection/>
    </xf>
    <xf numFmtId="0" fontId="14" fillId="2" borderId="38" xfId="0" applyFont="1" applyFill="1" applyBorder="1" applyAlignment="1" applyProtection="1">
      <alignment horizontal="center" vertical="center" wrapText="1"/>
      <protection/>
    </xf>
    <xf numFmtId="0" fontId="14" fillId="2" borderId="15" xfId="0" applyFont="1" applyFill="1" applyBorder="1" applyAlignment="1" applyProtection="1">
      <alignment vertical="center"/>
      <protection/>
    </xf>
    <xf numFmtId="0" fontId="14" fillId="2" borderId="19" xfId="0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  <protection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37" fontId="6" fillId="0" borderId="11" xfId="21" applyNumberFormat="1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10" fontId="6" fillId="0" borderId="9" xfId="22" applyNumberFormat="1" applyFont="1" applyFill="1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Moneda [0]_Presupuesto Sectorial 9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32"/>
  <sheetViews>
    <sheetView showGridLines="0" showZeros="0" tabSelected="1" zoomScale="115" zoomScaleNormal="115" workbookViewId="0" topLeftCell="A1">
      <selection activeCell="C3" sqref="C3:V3"/>
    </sheetView>
  </sheetViews>
  <sheetFormatPr defaultColWidth="11.421875" defaultRowHeight="12.75"/>
  <cols>
    <col min="1" max="1" width="1.1484375" style="0" customWidth="1"/>
    <col min="2" max="2" width="2.28125" style="0" customWidth="1"/>
    <col min="3" max="3" width="4.140625" style="0" customWidth="1"/>
    <col min="4" max="4" width="34.00390625" style="0" bestFit="1" customWidth="1"/>
    <col min="5" max="5" width="0.85546875" style="53" customWidth="1"/>
    <col min="6" max="7" width="12.7109375" style="0" customWidth="1"/>
    <col min="8" max="8" width="9.140625" style="0" bestFit="1" customWidth="1"/>
    <col min="9" max="9" width="0.85546875" style="56" customWidth="1"/>
    <col min="10" max="10" width="5.421875" style="0" bestFit="1" customWidth="1"/>
    <col min="11" max="11" width="27.8515625" style="0" bestFit="1" customWidth="1"/>
    <col min="12" max="12" width="0.85546875" style="53" customWidth="1"/>
    <col min="13" max="14" width="12.7109375" style="0" customWidth="1"/>
    <col min="15" max="15" width="8.8515625" style="0" customWidth="1"/>
    <col min="16" max="16" width="0.85546875" style="53" customWidth="1"/>
    <col min="17" max="18" width="12.7109375" style="0" customWidth="1"/>
  </cols>
  <sheetData>
    <row r="3" spans="3:18" ht="14.25">
      <c r="C3" s="166" t="s">
        <v>145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3:18" ht="12.75">
      <c r="C4" s="167" t="s">
        <v>12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3:18" ht="12.75">
      <c r="C5" s="167" t="s">
        <v>0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</row>
    <row r="7" spans="3:18" ht="12.75">
      <c r="C7" s="1" t="s">
        <v>46</v>
      </c>
      <c r="D7" s="2"/>
      <c r="E7" s="49"/>
      <c r="F7" s="3"/>
      <c r="G7" s="2"/>
      <c r="H7" s="2"/>
      <c r="I7" s="51"/>
      <c r="J7" s="2"/>
      <c r="K7" s="2"/>
      <c r="L7" s="49"/>
      <c r="M7" s="3"/>
      <c r="N7" s="2"/>
      <c r="O7" s="2"/>
      <c r="P7" s="49"/>
      <c r="Q7" s="2"/>
      <c r="R7" s="2"/>
    </row>
    <row r="8" spans="3:18" ht="12.75" customHeight="1">
      <c r="C8" s="168" t="s">
        <v>9</v>
      </c>
      <c r="D8" s="170"/>
      <c r="E8" s="50"/>
      <c r="F8" s="161" t="s">
        <v>64</v>
      </c>
      <c r="G8" s="162"/>
      <c r="H8" s="163"/>
      <c r="I8" s="57"/>
      <c r="J8" s="168" t="s">
        <v>9</v>
      </c>
      <c r="K8" s="168"/>
      <c r="L8" s="54"/>
      <c r="M8" s="161" t="s">
        <v>103</v>
      </c>
      <c r="N8" s="162"/>
      <c r="O8" s="163"/>
      <c r="P8" s="54"/>
      <c r="Q8" s="161" t="s">
        <v>13</v>
      </c>
      <c r="R8" s="163"/>
    </row>
    <row r="9" spans="3:18" ht="12.75" customHeight="1">
      <c r="C9" s="170"/>
      <c r="D9" s="170"/>
      <c r="E9" s="50"/>
      <c r="F9" s="168" t="s">
        <v>11</v>
      </c>
      <c r="G9" s="168" t="s">
        <v>139</v>
      </c>
      <c r="H9" s="168" t="s">
        <v>1</v>
      </c>
      <c r="I9" s="58"/>
      <c r="J9" s="170"/>
      <c r="K9" s="170"/>
      <c r="L9" s="49"/>
      <c r="M9" s="168" t="s">
        <v>11</v>
      </c>
      <c r="N9" s="168" t="s">
        <v>139</v>
      </c>
      <c r="O9" s="168" t="s">
        <v>1</v>
      </c>
      <c r="P9" s="49"/>
      <c r="Q9" s="168" t="s">
        <v>11</v>
      </c>
      <c r="R9" s="168" t="s">
        <v>139</v>
      </c>
    </row>
    <row r="10" spans="3:18" ht="12.75">
      <c r="C10" s="170"/>
      <c r="D10" s="170"/>
      <c r="E10" s="50"/>
      <c r="F10" s="169"/>
      <c r="G10" s="169"/>
      <c r="H10" s="169"/>
      <c r="I10" s="59"/>
      <c r="J10" s="170"/>
      <c r="K10" s="170"/>
      <c r="L10" s="49"/>
      <c r="M10" s="169"/>
      <c r="N10" s="169"/>
      <c r="O10" s="169"/>
      <c r="P10" s="49"/>
      <c r="Q10" s="169"/>
      <c r="R10" s="169"/>
    </row>
    <row r="11" spans="3:18" ht="12.75">
      <c r="C11" s="170"/>
      <c r="D11" s="170"/>
      <c r="E11" s="50"/>
      <c r="F11" s="169"/>
      <c r="G11" s="169"/>
      <c r="H11" s="169"/>
      <c r="I11" s="59"/>
      <c r="J11" s="170"/>
      <c r="K11" s="170"/>
      <c r="L11" s="49"/>
      <c r="M11" s="169"/>
      <c r="N11" s="169"/>
      <c r="O11" s="169"/>
      <c r="P11" s="49"/>
      <c r="Q11" s="169"/>
      <c r="R11" s="169"/>
    </row>
    <row r="12" spans="3:18" ht="4.5" customHeight="1">
      <c r="C12" s="5"/>
      <c r="D12" s="6"/>
      <c r="E12" s="51"/>
      <c r="F12" s="7"/>
      <c r="G12" s="7"/>
      <c r="H12" s="7"/>
      <c r="I12" s="51"/>
      <c r="J12" s="15"/>
      <c r="K12" s="15"/>
      <c r="L12" s="49"/>
      <c r="M12" s="7"/>
      <c r="N12" s="7"/>
      <c r="O12" s="7"/>
      <c r="P12" s="49"/>
      <c r="Q12" s="7"/>
      <c r="R12" s="7"/>
    </row>
    <row r="13" spans="3:18" ht="12.75">
      <c r="C13" s="164" t="s">
        <v>10</v>
      </c>
      <c r="D13" s="165"/>
      <c r="E13" s="52"/>
      <c r="F13" s="47">
        <f>SUM(F14:F17)</f>
        <v>2927216685</v>
      </c>
      <c r="G13" s="47">
        <f>SUM(G14:G17)</f>
        <v>1006917001.6999981</v>
      </c>
      <c r="H13" s="48">
        <f>IF(F13=0," ",G13/F13)</f>
        <v>0.3439844432630371</v>
      </c>
      <c r="I13" s="60"/>
      <c r="J13" s="164" t="s">
        <v>10</v>
      </c>
      <c r="K13" s="165"/>
      <c r="L13" s="49"/>
      <c r="M13" s="47">
        <f>SUM(M14:M17)</f>
        <v>2945956198</v>
      </c>
      <c r="N13" s="47">
        <f>SUM(N14:N17)</f>
        <v>1298641192.9199991</v>
      </c>
      <c r="O13" s="48">
        <f>IF(M13=0," ",N13/M13)</f>
        <v>0.44082162314621054</v>
      </c>
      <c r="P13" s="49"/>
      <c r="Q13" s="47">
        <f aca="true" t="shared" si="0" ref="Q13:R19">+M13-F13</f>
        <v>18739513</v>
      </c>
      <c r="R13" s="47">
        <f t="shared" si="0"/>
        <v>291724191.220001</v>
      </c>
    </row>
    <row r="14" spans="3:21" ht="12.75">
      <c r="C14" s="8" t="s">
        <v>70</v>
      </c>
      <c r="D14" s="6" t="s">
        <v>2</v>
      </c>
      <c r="E14" s="51"/>
      <c r="F14" s="9">
        <v>2368424827</v>
      </c>
      <c r="G14" s="9">
        <v>843294202.0399984</v>
      </c>
      <c r="H14" s="10">
        <f>IF(F14=0," ",G14/F14)</f>
        <v>0.3560569845521208</v>
      </c>
      <c r="I14" s="55"/>
      <c r="J14" s="8" t="s">
        <v>70</v>
      </c>
      <c r="K14" s="6" t="s">
        <v>2</v>
      </c>
      <c r="L14" s="49"/>
      <c r="M14" s="9">
        <v>2519296912</v>
      </c>
      <c r="N14" s="9">
        <v>1124663788.3999991</v>
      </c>
      <c r="O14" s="10">
        <f>IF(M14=0," ",N14/M14)</f>
        <v>0.44641970664234243</v>
      </c>
      <c r="P14" s="49"/>
      <c r="Q14" s="9">
        <f t="shared" si="0"/>
        <v>150872085</v>
      </c>
      <c r="R14" s="9">
        <f t="shared" si="0"/>
        <v>281369586.3600007</v>
      </c>
      <c r="T14" s="44"/>
      <c r="U14" s="44"/>
    </row>
    <row r="15" spans="3:21" ht="12.75">
      <c r="C15" s="8" t="s">
        <v>71</v>
      </c>
      <c r="D15" s="6" t="s">
        <v>3</v>
      </c>
      <c r="E15" s="51"/>
      <c r="F15" s="9">
        <v>378041069</v>
      </c>
      <c r="G15" s="9">
        <v>116018993.5099998</v>
      </c>
      <c r="H15" s="10">
        <f>IF(F15=0," ",G15/F15)</f>
        <v>0.3068952106629447</v>
      </c>
      <c r="I15" s="55"/>
      <c r="J15" s="8" t="s">
        <v>71</v>
      </c>
      <c r="K15" s="6" t="s">
        <v>3</v>
      </c>
      <c r="L15" s="49"/>
      <c r="M15" s="9">
        <v>340070512</v>
      </c>
      <c r="N15" s="9">
        <v>118444298.56999998</v>
      </c>
      <c r="O15" s="10">
        <f>IF(M15=0," ",N15/M15)</f>
        <v>0.34829335208575796</v>
      </c>
      <c r="P15" s="49"/>
      <c r="Q15" s="9">
        <f t="shared" si="0"/>
        <v>-37970557</v>
      </c>
      <c r="R15" s="9">
        <f t="shared" si="0"/>
        <v>2425305.060000181</v>
      </c>
      <c r="T15" s="44"/>
      <c r="U15" s="44"/>
    </row>
    <row r="16" spans="3:21" ht="12.75">
      <c r="C16" s="8" t="s">
        <v>74</v>
      </c>
      <c r="D16" s="6" t="s">
        <v>4</v>
      </c>
      <c r="E16" s="51"/>
      <c r="F16" s="9">
        <v>180750789</v>
      </c>
      <c r="G16" s="9">
        <v>47603806.14999999</v>
      </c>
      <c r="H16" s="10">
        <f>IF(F16=0," ",G16/F16)</f>
        <v>0.26336707249449404</v>
      </c>
      <c r="I16" s="55"/>
      <c r="J16" s="8" t="s">
        <v>74</v>
      </c>
      <c r="K16" s="6" t="s">
        <v>4</v>
      </c>
      <c r="L16" s="49"/>
      <c r="M16" s="9">
        <v>86588774</v>
      </c>
      <c r="N16" s="9">
        <v>55533105.949999966</v>
      </c>
      <c r="O16" s="10">
        <f>IF(M16=0," ",N16/M16)</f>
        <v>0.6413430215561196</v>
      </c>
      <c r="P16" s="49"/>
      <c r="Q16" s="9">
        <f t="shared" si="0"/>
        <v>-94162015</v>
      </c>
      <c r="R16" s="9">
        <f t="shared" si="0"/>
        <v>7929299.799999975</v>
      </c>
      <c r="T16" s="44"/>
      <c r="U16" s="44"/>
    </row>
    <row r="17" spans="3:21" ht="12.75">
      <c r="C17" s="8" t="s">
        <v>73</v>
      </c>
      <c r="D17" s="6" t="s">
        <v>65</v>
      </c>
      <c r="E17" s="51"/>
      <c r="F17" s="9">
        <v>0</v>
      </c>
      <c r="G17" s="9">
        <v>0</v>
      </c>
      <c r="H17" s="10" t="str">
        <f>IF(F17=0," ",G17/F17)</f>
        <v> </v>
      </c>
      <c r="I17" s="55"/>
      <c r="J17" s="8"/>
      <c r="K17" s="92"/>
      <c r="L17" s="49"/>
      <c r="M17" s="9">
        <v>0</v>
      </c>
      <c r="N17" s="9"/>
      <c r="O17" s="10" t="str">
        <f>IF(M17=0," ",N17/M17)</f>
        <v> </v>
      </c>
      <c r="P17" s="49"/>
      <c r="Q17" s="9">
        <f t="shared" si="0"/>
        <v>0</v>
      </c>
      <c r="R17" s="9">
        <f t="shared" si="0"/>
        <v>0</v>
      </c>
      <c r="T17" s="44"/>
      <c r="U17" s="44"/>
    </row>
    <row r="18" spans="3:18" ht="5.25" customHeight="1">
      <c r="C18" s="5"/>
      <c r="D18" s="6"/>
      <c r="E18" s="51"/>
      <c r="F18" s="9"/>
      <c r="G18" s="9"/>
      <c r="H18" s="7"/>
      <c r="I18" s="51"/>
      <c r="J18" s="5"/>
      <c r="K18" s="93"/>
      <c r="L18" s="49"/>
      <c r="M18" s="9"/>
      <c r="N18" s="9"/>
      <c r="O18" s="7"/>
      <c r="P18" s="49"/>
      <c r="Q18" s="9"/>
      <c r="R18" s="9"/>
    </row>
    <row r="19" spans="3:18" ht="12.75">
      <c r="C19" s="164" t="s">
        <v>8</v>
      </c>
      <c r="D19" s="165"/>
      <c r="E19" s="52"/>
      <c r="F19" s="47">
        <f>+F20+F21+F22+F23+F24</f>
        <v>2927216685</v>
      </c>
      <c r="G19" s="47">
        <f>+G20+G21+G22+G23+G24</f>
        <v>1006917001.6999974</v>
      </c>
      <c r="H19" s="48">
        <f>IF(F19=0," ",G19/F19)</f>
        <v>0.3439844432630369</v>
      </c>
      <c r="I19" s="60"/>
      <c r="J19" s="164" t="s">
        <v>82</v>
      </c>
      <c r="K19" s="165"/>
      <c r="L19" s="49"/>
      <c r="M19" s="47">
        <f>+M20+M21+M22+M23+M24</f>
        <v>2945956198</v>
      </c>
      <c r="N19" s="47">
        <f>+N20+N21+N22+N23+N24</f>
        <v>1298641192.9200006</v>
      </c>
      <c r="O19" s="48">
        <f aca="true" t="shared" si="1" ref="O19:O26">IF(M19=0," ",N19/M19)</f>
        <v>0.440821623146211</v>
      </c>
      <c r="P19" s="49"/>
      <c r="Q19" s="47">
        <f t="shared" si="0"/>
        <v>18739513</v>
      </c>
      <c r="R19" s="47">
        <f t="shared" si="0"/>
        <v>291724191.2200031</v>
      </c>
    </row>
    <row r="20" spans="3:24" ht="12.75">
      <c r="C20" s="8" t="s">
        <v>70</v>
      </c>
      <c r="D20" s="6" t="s">
        <v>5</v>
      </c>
      <c r="E20" s="51"/>
      <c r="F20" s="9">
        <v>1097360566</v>
      </c>
      <c r="G20" s="9">
        <v>514007282.5199985</v>
      </c>
      <c r="H20" s="10">
        <f aca="true" t="shared" si="2" ref="H20:H26">IF(F20=0," ",G20/F20)</f>
        <v>0.4684032745896926</v>
      </c>
      <c r="I20" s="55"/>
      <c r="J20" s="8" t="s">
        <v>66</v>
      </c>
      <c r="K20" s="6" t="s">
        <v>5</v>
      </c>
      <c r="L20" s="49"/>
      <c r="M20" s="9">
        <v>985326210</v>
      </c>
      <c r="N20" s="9">
        <v>467145587.60000134</v>
      </c>
      <c r="O20" s="10">
        <f t="shared" si="1"/>
        <v>0.4741024676487611</v>
      </c>
      <c r="P20" s="49"/>
      <c r="Q20" s="94">
        <f aca="true" t="shared" si="3" ref="Q20:R26">+M20-F20</f>
        <v>-112034356</v>
      </c>
      <c r="R20" s="94">
        <f t="shared" si="3"/>
        <v>-46861694.919997156</v>
      </c>
      <c r="T20" s="44"/>
      <c r="U20" s="44"/>
      <c r="X20" s="44"/>
    </row>
    <row r="21" spans="3:24" ht="12.75">
      <c r="C21" s="8" t="s">
        <v>71</v>
      </c>
      <c r="D21" s="6" t="s">
        <v>72</v>
      </c>
      <c r="E21" s="51"/>
      <c r="F21" s="9">
        <v>173781017</v>
      </c>
      <c r="G21" s="9">
        <v>84141999.33999997</v>
      </c>
      <c r="H21" s="10">
        <f t="shared" si="2"/>
        <v>0.4841840656278354</v>
      </c>
      <c r="I21" s="55"/>
      <c r="J21" s="8" t="s">
        <v>67</v>
      </c>
      <c r="K21" s="6" t="s">
        <v>80</v>
      </c>
      <c r="L21" s="49"/>
      <c r="M21" s="9">
        <v>189545244</v>
      </c>
      <c r="N21" s="9">
        <v>89104202.52999999</v>
      </c>
      <c r="O21" s="10">
        <f t="shared" si="1"/>
        <v>0.4700946362442098</v>
      </c>
      <c r="P21" s="49"/>
      <c r="Q21" s="9">
        <f t="shared" si="3"/>
        <v>15764227</v>
      </c>
      <c r="R21" s="9">
        <f t="shared" si="3"/>
        <v>4962203.1900000125</v>
      </c>
      <c r="T21" s="44"/>
      <c r="U21" s="44"/>
      <c r="X21" s="44"/>
    </row>
    <row r="22" spans="3:24" ht="12.75">
      <c r="C22" s="8" t="s">
        <v>73</v>
      </c>
      <c r="D22" s="6" t="s">
        <v>6</v>
      </c>
      <c r="E22" s="51"/>
      <c r="F22" s="9">
        <v>1037398870</v>
      </c>
      <c r="G22" s="9">
        <v>356768626.479999</v>
      </c>
      <c r="H22" s="10">
        <f t="shared" si="2"/>
        <v>0.3439068971416934</v>
      </c>
      <c r="I22" s="55"/>
      <c r="J22" s="8" t="s">
        <v>68</v>
      </c>
      <c r="K22" s="6" t="s">
        <v>6</v>
      </c>
      <c r="L22" s="49"/>
      <c r="M22" s="9">
        <v>1082616096</v>
      </c>
      <c r="N22" s="9">
        <v>536854532.9199995</v>
      </c>
      <c r="O22" s="10">
        <f t="shared" si="1"/>
        <v>0.4958863394914826</v>
      </c>
      <c r="P22" s="49"/>
      <c r="Q22" s="9">
        <f t="shared" si="3"/>
        <v>45217226</v>
      </c>
      <c r="R22" s="9">
        <f t="shared" si="3"/>
        <v>180085906.44000047</v>
      </c>
      <c r="T22" s="44"/>
      <c r="U22" s="44"/>
      <c r="X22" s="44"/>
    </row>
    <row r="23" spans="3:24" ht="12.75">
      <c r="C23" s="8" t="s">
        <v>74</v>
      </c>
      <c r="D23" s="149" t="s">
        <v>75</v>
      </c>
      <c r="E23" s="51"/>
      <c r="F23" s="9">
        <v>43849224</v>
      </c>
      <c r="G23" s="9">
        <v>5162206.9</v>
      </c>
      <c r="H23" s="10">
        <f t="shared" si="2"/>
        <v>0.11772630001388396</v>
      </c>
      <c r="I23" s="55"/>
      <c r="J23" s="8" t="s">
        <v>134</v>
      </c>
      <c r="K23" s="149" t="s">
        <v>136</v>
      </c>
      <c r="L23" s="49"/>
      <c r="M23" s="9">
        <v>164414250</v>
      </c>
      <c r="N23" s="9">
        <v>147698277.59</v>
      </c>
      <c r="O23" s="10">
        <f t="shared" si="1"/>
        <v>0.8983301483296005</v>
      </c>
      <c r="P23" s="49"/>
      <c r="Q23" s="9">
        <f t="shared" si="3"/>
        <v>120565026</v>
      </c>
      <c r="R23" s="9">
        <f t="shared" si="3"/>
        <v>142536070.69</v>
      </c>
      <c r="T23" s="44"/>
      <c r="U23" s="44"/>
      <c r="X23" s="44"/>
    </row>
    <row r="24" spans="3:24" s="139" customFormat="1" ht="12.75" customHeight="1">
      <c r="C24" s="172" t="s">
        <v>24</v>
      </c>
      <c r="D24" s="173"/>
      <c r="E24" s="140"/>
      <c r="F24" s="141">
        <f>SUM(F25:F26)</f>
        <v>574827008</v>
      </c>
      <c r="G24" s="141">
        <f>SUM(G25:G26)</f>
        <v>46836886.459999956</v>
      </c>
      <c r="H24" s="48">
        <f>IF(F24=0," ",G24/F24)</f>
        <v>0.08147996842208213</v>
      </c>
      <c r="I24" s="142"/>
      <c r="J24" s="143" t="s">
        <v>69</v>
      </c>
      <c r="K24" s="144" t="s">
        <v>81</v>
      </c>
      <c r="L24" s="145"/>
      <c r="M24" s="146">
        <f>+M25+M26</f>
        <v>524054398</v>
      </c>
      <c r="N24" s="146">
        <f>+N25+N26</f>
        <v>57838592.28</v>
      </c>
      <c r="O24" s="147">
        <f t="shared" si="1"/>
        <v>0.11036753531834685</v>
      </c>
      <c r="P24" s="145"/>
      <c r="Q24" s="47">
        <f t="shared" si="3"/>
        <v>-50772610</v>
      </c>
      <c r="R24" s="47">
        <f t="shared" si="3"/>
        <v>11001705.820000045</v>
      </c>
      <c r="T24" s="148"/>
      <c r="U24" s="148"/>
      <c r="X24" s="148"/>
    </row>
    <row r="25" spans="3:24" ht="12.75" customHeight="1">
      <c r="C25" s="8" t="s">
        <v>76</v>
      </c>
      <c r="D25" s="149" t="s">
        <v>77</v>
      </c>
      <c r="E25" s="51"/>
      <c r="F25" s="9">
        <v>411193184</v>
      </c>
      <c r="G25" s="9">
        <v>4164781.01</v>
      </c>
      <c r="H25" s="10">
        <f>IF(F25=0," ",G25/F25)</f>
        <v>0.010128526376546163</v>
      </c>
      <c r="I25" s="55"/>
      <c r="J25" s="90"/>
      <c r="K25" s="149" t="s">
        <v>107</v>
      </c>
      <c r="L25" s="49"/>
      <c r="M25" s="89">
        <v>378817718</v>
      </c>
      <c r="N25" s="9">
        <v>22023735.120000005</v>
      </c>
      <c r="O25" s="10">
        <f t="shared" si="1"/>
        <v>0.05813808085924852</v>
      </c>
      <c r="P25" s="49"/>
      <c r="Q25" s="9">
        <f t="shared" si="3"/>
        <v>-32375466</v>
      </c>
      <c r="R25" s="9">
        <f t="shared" si="3"/>
        <v>17858954.110000007</v>
      </c>
      <c r="T25" s="44"/>
      <c r="U25" s="44"/>
      <c r="X25" s="44"/>
    </row>
    <row r="26" spans="2:24" ht="12.75">
      <c r="B26" s="2"/>
      <c r="C26" s="11" t="s">
        <v>78</v>
      </c>
      <c r="D26" s="150" t="s">
        <v>79</v>
      </c>
      <c r="E26" s="51"/>
      <c r="F26" s="12">
        <v>163633824</v>
      </c>
      <c r="G26" s="12">
        <v>42672105.44999996</v>
      </c>
      <c r="H26" s="13">
        <f t="shared" si="2"/>
        <v>0.2607780250249481</v>
      </c>
      <c r="I26" s="55"/>
      <c r="J26" s="91"/>
      <c r="K26" s="150" t="s">
        <v>108</v>
      </c>
      <c r="L26" s="49"/>
      <c r="M26" s="12">
        <v>145236680</v>
      </c>
      <c r="N26" s="12">
        <v>35814857.16</v>
      </c>
      <c r="O26" s="13">
        <f t="shared" si="1"/>
        <v>0.246596501379679</v>
      </c>
      <c r="P26" s="49"/>
      <c r="Q26" s="12">
        <f>+M26-F26</f>
        <v>-18397144</v>
      </c>
      <c r="R26" s="12">
        <f t="shared" si="3"/>
        <v>-6857248.289999962</v>
      </c>
      <c r="T26" s="44"/>
      <c r="U26" s="44"/>
      <c r="X26" s="44"/>
    </row>
    <row r="27" spans="2:18" ht="3.75" customHeight="1">
      <c r="B27" s="2"/>
      <c r="C27" s="14"/>
      <c r="D27" s="2"/>
      <c r="E27" s="51"/>
      <c r="F27" s="2"/>
      <c r="G27" s="2"/>
      <c r="H27" s="2"/>
      <c r="I27" s="51"/>
      <c r="J27" s="2"/>
      <c r="K27" s="2"/>
      <c r="L27" s="49"/>
      <c r="M27" s="2"/>
      <c r="N27" s="2"/>
      <c r="O27" s="2"/>
      <c r="P27" s="49"/>
      <c r="Q27" s="2"/>
      <c r="R27" s="2"/>
    </row>
    <row r="28" spans="2:18" ht="12.75">
      <c r="B28" s="2"/>
      <c r="C28" s="171" t="s">
        <v>87</v>
      </c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</row>
    <row r="29" spans="2:18" ht="12.75">
      <c r="B29" s="2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</row>
    <row r="30" spans="2:18" ht="12.75">
      <c r="B30" s="2"/>
      <c r="C30" s="171" t="s">
        <v>135</v>
      </c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</row>
    <row r="31" spans="2:18" ht="13.5">
      <c r="B31" s="2"/>
      <c r="C31" s="45" t="s">
        <v>142</v>
      </c>
      <c r="D31" s="2"/>
      <c r="E31" s="49"/>
      <c r="F31" s="2"/>
      <c r="G31" s="2"/>
      <c r="H31" s="2"/>
      <c r="I31" s="51"/>
      <c r="J31" s="2"/>
      <c r="K31" s="2"/>
      <c r="L31" s="49"/>
      <c r="M31" s="2"/>
      <c r="N31" s="2"/>
      <c r="O31" s="2"/>
      <c r="P31" s="49"/>
      <c r="Q31" s="2"/>
      <c r="R31" s="2"/>
    </row>
    <row r="32" spans="2:18" ht="13.5">
      <c r="B32" s="2"/>
      <c r="C32" s="45"/>
      <c r="D32" s="2"/>
      <c r="E32" s="49"/>
      <c r="F32" s="2"/>
      <c r="G32" s="2"/>
      <c r="H32" s="2"/>
      <c r="I32" s="51"/>
      <c r="J32" s="2"/>
      <c r="K32" s="2"/>
      <c r="L32" s="49"/>
      <c r="M32" s="2"/>
      <c r="N32" s="2"/>
      <c r="O32" s="2"/>
      <c r="P32" s="49"/>
      <c r="Q32" s="2"/>
      <c r="R32" s="2"/>
    </row>
  </sheetData>
  <mergeCells count="23">
    <mergeCell ref="C30:R30"/>
    <mergeCell ref="C24:D24"/>
    <mergeCell ref="R9:R11"/>
    <mergeCell ref="C8:D11"/>
    <mergeCell ref="Q9:Q11"/>
    <mergeCell ref="C28:R29"/>
    <mergeCell ref="G9:G11"/>
    <mergeCell ref="H9:H11"/>
    <mergeCell ref="F9:F11"/>
    <mergeCell ref="J8:K11"/>
    <mergeCell ref="J13:K13"/>
    <mergeCell ref="F8:H8"/>
    <mergeCell ref="J19:K19"/>
    <mergeCell ref="M8:O8"/>
    <mergeCell ref="C19:D19"/>
    <mergeCell ref="C3:R3"/>
    <mergeCell ref="C4:R4"/>
    <mergeCell ref="C5:R5"/>
    <mergeCell ref="M9:M11"/>
    <mergeCell ref="N9:N11"/>
    <mergeCell ref="O9:O11"/>
    <mergeCell ref="Q8:R8"/>
    <mergeCell ref="C13:D13"/>
  </mergeCells>
  <printOptions horizontalCentered="1"/>
  <pageMargins left="0" right="0" top="0.3937007874015748" bottom="0.3937007874015748" header="0" footer="0.2755905511811024"/>
  <pageSetup horizontalDpi="600" verticalDpi="600" orientation="landscape" paperSize="9" scale="74" r:id="rId1"/>
  <headerFooter alignWithMargins="0">
    <oddFooter>&amp;C&amp;"Arial Narrow,Normal"&amp;8Página &amp;P de &amp;N</oddFooter>
  </headerFooter>
  <ignoredErrors>
    <ignoredError sqref="C26:D26 C18:C23 D14:D16 D18:D23 C14:C16 C17 D17 J14:J16 C25" numberStoredAsText="1"/>
    <ignoredError sqref="M13:N13 O18 L26 L13:L15 L18:L24 H18 M18 N1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3"/>
  <sheetViews>
    <sheetView showGridLines="0" showZeros="0" workbookViewId="0" topLeftCell="A1">
      <selection activeCell="C3" sqref="C3:V3"/>
    </sheetView>
  </sheetViews>
  <sheetFormatPr defaultColWidth="12.57421875" defaultRowHeight="12.75"/>
  <cols>
    <col min="1" max="1" width="2.7109375" style="16" customWidth="1"/>
    <col min="2" max="2" width="25.8515625" style="16" customWidth="1"/>
    <col min="3" max="3" width="31.00390625" style="16" bestFit="1" customWidth="1"/>
    <col min="4" max="5" width="13.7109375" style="16" bestFit="1" customWidth="1"/>
    <col min="6" max="6" width="12.00390625" style="16" bestFit="1" customWidth="1"/>
    <col min="7" max="8" width="11.28125" style="16" customWidth="1"/>
    <col min="9" max="11" width="12.00390625" style="16" bestFit="1" customWidth="1"/>
    <col min="12" max="12" width="11.8515625" style="16" bestFit="1" customWidth="1"/>
    <col min="13" max="13" width="12.421875" style="16" bestFit="1" customWidth="1"/>
    <col min="14" max="14" width="11.57421875" style="16" bestFit="1" customWidth="1"/>
    <col min="15" max="15" width="11.8515625" style="16" bestFit="1" customWidth="1"/>
    <col min="16" max="17" width="11.57421875" style="16" customWidth="1"/>
    <col min="18" max="18" width="12.57421875" style="16" bestFit="1" customWidth="1"/>
    <col min="19" max="20" width="11.57421875" style="16" customWidth="1"/>
    <col min="21" max="21" width="12.00390625" style="16" bestFit="1" customWidth="1"/>
    <col min="22" max="22" width="12.00390625" style="16" customWidth="1"/>
    <col min="23" max="16384" width="16.8515625" style="16" customWidth="1"/>
  </cols>
  <sheetData>
    <row r="2" spans="2:22" ht="1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2:22" ht="20.25">
      <c r="B3" s="180" t="s">
        <v>140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</row>
    <row r="4" spans="2:22" ht="20.25">
      <c r="B4" s="180" t="s">
        <v>14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</row>
    <row r="5" spans="2:22" ht="18.75">
      <c r="B5" s="181" t="s">
        <v>15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2:22" ht="15">
      <c r="B6" s="182" t="s">
        <v>16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</row>
    <row r="7" spans="4:22" ht="15.75"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2:22" ht="15">
      <c r="B8" s="19" t="s">
        <v>47</v>
      </c>
      <c r="C8" s="19"/>
      <c r="D8" s="20"/>
      <c r="E8" s="20"/>
      <c r="F8" s="20"/>
      <c r="G8" s="20"/>
      <c r="H8" s="20"/>
      <c r="I8" s="20"/>
      <c r="J8" s="43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/>
    </row>
    <row r="9" spans="2:22" ht="15">
      <c r="B9" s="19" t="s">
        <v>12</v>
      </c>
      <c r="C9" s="19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0"/>
      <c r="V9" s="21"/>
    </row>
    <row r="10" spans="2:22" ht="15.75" thickBot="1">
      <c r="B10" s="19"/>
      <c r="C10" s="19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0"/>
      <c r="V10" s="21"/>
    </row>
    <row r="11" spans="2:22" ht="15.75" thickBot="1">
      <c r="B11" s="19"/>
      <c r="C11" s="19"/>
      <c r="D11" s="174" t="s">
        <v>51</v>
      </c>
      <c r="E11" s="175"/>
      <c r="F11" s="176"/>
      <c r="G11" s="174" t="s">
        <v>144</v>
      </c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6"/>
    </row>
    <row r="12" spans="2:22" ht="22.5" customHeight="1">
      <c r="B12" s="189" t="s">
        <v>104</v>
      </c>
      <c r="C12" s="189" t="s">
        <v>105</v>
      </c>
      <c r="D12" s="186" t="s">
        <v>48</v>
      </c>
      <c r="E12" s="187"/>
      <c r="F12" s="188"/>
      <c r="G12" s="186" t="s">
        <v>56</v>
      </c>
      <c r="H12" s="187"/>
      <c r="I12" s="188"/>
      <c r="J12" s="183" t="s">
        <v>57</v>
      </c>
      <c r="K12" s="184"/>
      <c r="L12" s="185"/>
      <c r="M12" s="183" t="s">
        <v>58</v>
      </c>
      <c r="N12" s="184"/>
      <c r="O12" s="185"/>
      <c r="P12" s="183" t="s">
        <v>59</v>
      </c>
      <c r="Q12" s="184"/>
      <c r="R12" s="185"/>
      <c r="S12" s="177" t="s">
        <v>7</v>
      </c>
      <c r="T12" s="178"/>
      <c r="U12" s="178"/>
      <c r="V12" s="179"/>
    </row>
    <row r="13" spans="2:22" ht="15">
      <c r="B13" s="159"/>
      <c r="C13" s="159"/>
      <c r="D13" s="23">
        <v>2008</v>
      </c>
      <c r="E13" s="4">
        <v>2009</v>
      </c>
      <c r="F13" s="24" t="s">
        <v>17</v>
      </c>
      <c r="G13" s="23">
        <v>2008</v>
      </c>
      <c r="H13" s="4">
        <v>2009</v>
      </c>
      <c r="I13" s="24" t="s">
        <v>17</v>
      </c>
      <c r="J13" s="23">
        <v>2008</v>
      </c>
      <c r="K13" s="4">
        <v>2009</v>
      </c>
      <c r="L13" s="24" t="s">
        <v>17</v>
      </c>
      <c r="M13" s="23">
        <v>2008</v>
      </c>
      <c r="N13" s="4">
        <v>2009</v>
      </c>
      <c r="O13" s="24" t="s">
        <v>17</v>
      </c>
      <c r="P13" s="23">
        <v>2008</v>
      </c>
      <c r="Q13" s="4">
        <v>2009</v>
      </c>
      <c r="R13" s="24" t="s">
        <v>17</v>
      </c>
      <c r="S13" s="23">
        <v>2008</v>
      </c>
      <c r="T13" s="4">
        <v>2009</v>
      </c>
      <c r="U13" s="4" t="s">
        <v>17</v>
      </c>
      <c r="V13" s="25" t="s">
        <v>18</v>
      </c>
    </row>
    <row r="14" spans="2:22" ht="4.5" customHeight="1">
      <c r="B14" s="26"/>
      <c r="C14" s="61"/>
      <c r="D14" s="27"/>
      <c r="E14" s="28"/>
      <c r="F14" s="29"/>
      <c r="G14" s="27"/>
      <c r="H14" s="28"/>
      <c r="I14" s="29"/>
      <c r="J14" s="27"/>
      <c r="K14" s="28"/>
      <c r="L14" s="29"/>
      <c r="M14" s="27"/>
      <c r="N14" s="28"/>
      <c r="O14" s="29"/>
      <c r="P14" s="27"/>
      <c r="Q14" s="28"/>
      <c r="R14" s="29"/>
      <c r="S14" s="27"/>
      <c r="T14" s="28"/>
      <c r="U14" s="28"/>
      <c r="V14" s="30"/>
    </row>
    <row r="15" spans="2:23" ht="15">
      <c r="B15" s="46" t="s">
        <v>19</v>
      </c>
      <c r="C15" s="46" t="s">
        <v>19</v>
      </c>
      <c r="D15" s="62">
        <f>SUM(D17:D20)</f>
        <v>2352389677</v>
      </c>
      <c r="E15" s="63">
        <f>SUM(E17:E20)</f>
        <v>2421901800</v>
      </c>
      <c r="F15" s="64">
        <f>+E15-D15</f>
        <v>69512123</v>
      </c>
      <c r="G15" s="62">
        <f>SUM(G17:G20)</f>
        <v>804426621.8099984</v>
      </c>
      <c r="H15" s="63">
        <f>SUM(H17:H20)</f>
        <v>1075356741.6</v>
      </c>
      <c r="I15" s="64">
        <f>+H15-G15</f>
        <v>270930119.7900015</v>
      </c>
      <c r="J15" s="62">
        <f>SUM(J17:J20)</f>
        <v>111125098.71999973</v>
      </c>
      <c r="K15" s="65">
        <f>SUM(K17:K20)</f>
        <v>111651275.05999994</v>
      </c>
      <c r="L15" s="66">
        <f>+K15-J15</f>
        <v>526176.3400002122</v>
      </c>
      <c r="M15" s="62">
        <f>SUM(M17:M20)</f>
        <v>0</v>
      </c>
      <c r="N15" s="63">
        <f>SUM(N17:N20)</f>
        <v>0</v>
      </c>
      <c r="O15" s="64">
        <f>+N15-M15</f>
        <v>0</v>
      </c>
      <c r="P15" s="62">
        <f>SUM(P17:P20)</f>
        <v>44528394.70999995</v>
      </c>
      <c r="Q15" s="63">
        <f>SUM(Q17:Q20)</f>
        <v>53794583.97999997</v>
      </c>
      <c r="R15" s="64">
        <f>+Q15-P15</f>
        <v>9266189.270000018</v>
      </c>
      <c r="S15" s="62">
        <f>SUM(S17:S20)</f>
        <v>960080115.2399981</v>
      </c>
      <c r="T15" s="63">
        <f>SUM(T17:T20)</f>
        <v>1240802600.6399996</v>
      </c>
      <c r="U15" s="63">
        <f>+T15-S15</f>
        <v>280722485.4000015</v>
      </c>
      <c r="V15" s="67">
        <f>IF(S15=0,"",U15/S15)</f>
        <v>0.2923948542875792</v>
      </c>
      <c r="W15" s="31"/>
    </row>
    <row r="16" spans="2:22" ht="4.5" customHeight="1">
      <c r="B16" s="26"/>
      <c r="C16" s="61"/>
      <c r="D16" s="68"/>
      <c r="E16" s="69"/>
      <c r="F16" s="70"/>
      <c r="G16" s="68"/>
      <c r="H16" s="69"/>
      <c r="I16" s="70"/>
      <c r="J16" s="68"/>
      <c r="K16" s="69"/>
      <c r="L16" s="70"/>
      <c r="M16" s="68"/>
      <c r="N16" s="69"/>
      <c r="O16" s="70"/>
      <c r="P16" s="68"/>
      <c r="Q16" s="69"/>
      <c r="R16" s="70"/>
      <c r="S16" s="68"/>
      <c r="T16" s="69"/>
      <c r="U16" s="69"/>
      <c r="V16" s="71">
        <f aca="true" t="shared" si="0" ref="V16:V26">IF(S16=0,"",U16/S16)</f>
      </c>
    </row>
    <row r="17" spans="2:24" s="151" customFormat="1" ht="15">
      <c r="B17" s="152" t="s">
        <v>20</v>
      </c>
      <c r="C17" s="153" t="s">
        <v>83</v>
      </c>
      <c r="D17" s="68">
        <f>Egresos!F20</f>
        <v>1097360566</v>
      </c>
      <c r="E17" s="69">
        <f>Egresos!M20</f>
        <v>985326210</v>
      </c>
      <c r="F17" s="70">
        <f>+E17-D17</f>
        <v>-112034356</v>
      </c>
      <c r="G17" s="68">
        <v>475756889.1599985</v>
      </c>
      <c r="H17" s="69">
        <v>441365560.1800011</v>
      </c>
      <c r="I17" s="70">
        <f>+H17-G17</f>
        <v>-34391328.9799974</v>
      </c>
      <c r="J17" s="68">
        <v>31892911.830000006</v>
      </c>
      <c r="K17" s="69">
        <v>25779114.659999996</v>
      </c>
      <c r="L17" s="70">
        <f>+K17-J17</f>
        <v>-6113797.170000009</v>
      </c>
      <c r="M17" s="68">
        <v>0</v>
      </c>
      <c r="N17" s="69">
        <v>0</v>
      </c>
      <c r="O17" s="70">
        <f>+N17-M17</f>
        <v>0</v>
      </c>
      <c r="P17" s="68">
        <v>6357481.529999999</v>
      </c>
      <c r="Q17" s="69">
        <v>912.76</v>
      </c>
      <c r="R17" s="70">
        <f>+Q17-P17</f>
        <v>-6356568.77</v>
      </c>
      <c r="S17" s="68">
        <f>+G17+J17+M17+P17</f>
        <v>514007282.51999843</v>
      </c>
      <c r="T17" s="69">
        <f aca="true" t="shared" si="1" ref="S17:T20">+H17+K17+N17+Q17</f>
        <v>467145587.6000011</v>
      </c>
      <c r="U17" s="69">
        <f>+T17-S17</f>
        <v>-46861694.919997334</v>
      </c>
      <c r="V17" s="71">
        <f t="shared" si="0"/>
        <v>-0.09116932096808199</v>
      </c>
      <c r="X17" s="154"/>
    </row>
    <row r="18" spans="2:24" s="151" customFormat="1" ht="15">
      <c r="B18" s="152" t="s">
        <v>21</v>
      </c>
      <c r="C18" s="153" t="s">
        <v>84</v>
      </c>
      <c r="D18" s="68">
        <f>Egresos!F21</f>
        <v>173781017</v>
      </c>
      <c r="E18" s="69">
        <f>Egresos!M21</f>
        <v>189545244</v>
      </c>
      <c r="F18" s="70">
        <f>+E18-D18</f>
        <v>15764227</v>
      </c>
      <c r="G18" s="68">
        <v>84141999.33999997</v>
      </c>
      <c r="H18" s="69">
        <v>89008397.75999999</v>
      </c>
      <c r="I18" s="70">
        <f>+H18-G18</f>
        <v>4866398.420000017</v>
      </c>
      <c r="J18" s="68"/>
      <c r="K18" s="69">
        <v>95804.77</v>
      </c>
      <c r="L18" s="70">
        <f>+K18-J18</f>
        <v>95804.77</v>
      </c>
      <c r="M18" s="68">
        <v>0</v>
      </c>
      <c r="N18" s="69">
        <v>0</v>
      </c>
      <c r="O18" s="70">
        <f>+N18-M18</f>
        <v>0</v>
      </c>
      <c r="P18" s="68"/>
      <c r="Q18" s="69"/>
      <c r="R18" s="70">
        <f>+Q18-P18</f>
        <v>0</v>
      </c>
      <c r="S18" s="68">
        <f t="shared" si="1"/>
        <v>84141999.33999997</v>
      </c>
      <c r="T18" s="69">
        <f t="shared" si="1"/>
        <v>89104202.52999999</v>
      </c>
      <c r="U18" s="69">
        <f>+T18-S18</f>
        <v>4962203.1900000125</v>
      </c>
      <c r="V18" s="71">
        <f t="shared" si="0"/>
        <v>0.0589741535609203</v>
      </c>
      <c r="X18" s="154"/>
    </row>
    <row r="19" spans="2:24" s="151" customFormat="1" ht="15">
      <c r="B19" s="152" t="s">
        <v>22</v>
      </c>
      <c r="C19" s="153" t="s">
        <v>85</v>
      </c>
      <c r="D19" s="68">
        <f>Egresos!F22</f>
        <v>1037398870</v>
      </c>
      <c r="E19" s="69">
        <f>Egresos!M22</f>
        <v>1082616096</v>
      </c>
      <c r="F19" s="70">
        <f>+E19-D19</f>
        <v>45217226</v>
      </c>
      <c r="G19" s="68">
        <v>239729016.00999996</v>
      </c>
      <c r="H19" s="69">
        <v>397591334.0699988</v>
      </c>
      <c r="I19" s="70">
        <f>+H19-G19</f>
        <v>157862318.05999884</v>
      </c>
      <c r="J19" s="68">
        <v>79062976.75999972</v>
      </c>
      <c r="K19" s="69">
        <v>85642829.45999995</v>
      </c>
      <c r="L19" s="70">
        <f>+K19-J19</f>
        <v>6579852.7000002265</v>
      </c>
      <c r="M19" s="68">
        <v>0</v>
      </c>
      <c r="N19" s="69">
        <v>0</v>
      </c>
      <c r="O19" s="70">
        <f>+N19-M19</f>
        <v>0</v>
      </c>
      <c r="P19" s="68">
        <v>37976633.70999995</v>
      </c>
      <c r="Q19" s="69">
        <v>53620369.38999997</v>
      </c>
      <c r="R19" s="70">
        <f>+Q19-P19</f>
        <v>15643735.680000022</v>
      </c>
      <c r="S19" s="68">
        <f t="shared" si="1"/>
        <v>356768626.47999966</v>
      </c>
      <c r="T19" s="69">
        <f t="shared" si="1"/>
        <v>536854532.91999876</v>
      </c>
      <c r="U19" s="69">
        <f>+T19-S19</f>
        <v>180085906.4399991</v>
      </c>
      <c r="V19" s="71">
        <f>IF(S19=0,"",U19/S19)</f>
        <v>0.5047694586174456</v>
      </c>
      <c r="X19" s="154"/>
    </row>
    <row r="20" spans="2:24" s="151" customFormat="1" ht="15">
      <c r="B20" s="152" t="s">
        <v>23</v>
      </c>
      <c r="C20" s="153" t="s">
        <v>137</v>
      </c>
      <c r="D20" s="68">
        <f>Egresos!F23</f>
        <v>43849224</v>
      </c>
      <c r="E20" s="69">
        <f>Egresos!M23</f>
        <v>164414250</v>
      </c>
      <c r="F20" s="70">
        <f>+E20-D20</f>
        <v>120565026</v>
      </c>
      <c r="G20" s="68">
        <v>4798717.3</v>
      </c>
      <c r="H20" s="69">
        <v>147391449.59</v>
      </c>
      <c r="I20" s="70">
        <f>+H20-G20</f>
        <v>142592732.29</v>
      </c>
      <c r="J20" s="68">
        <v>169210.13</v>
      </c>
      <c r="K20" s="69">
        <v>133526.17</v>
      </c>
      <c r="L20" s="70">
        <f>+K20-J20</f>
        <v>-35683.95999999999</v>
      </c>
      <c r="M20" s="68">
        <v>0</v>
      </c>
      <c r="N20" s="69">
        <v>0</v>
      </c>
      <c r="O20" s="70">
        <f>+N20-M20</f>
        <v>0</v>
      </c>
      <c r="P20" s="68">
        <v>194279.47</v>
      </c>
      <c r="Q20" s="69">
        <v>173301.83</v>
      </c>
      <c r="R20" s="70">
        <f>+Q20-P20</f>
        <v>-20977.640000000014</v>
      </c>
      <c r="S20" s="68">
        <f t="shared" si="1"/>
        <v>5162206.899999999</v>
      </c>
      <c r="T20" s="69">
        <f t="shared" si="1"/>
        <v>147698277.59</v>
      </c>
      <c r="U20" s="69">
        <f>+T20-S20</f>
        <v>142536070.69</v>
      </c>
      <c r="V20" s="71">
        <f t="shared" si="0"/>
        <v>27.611460263245167</v>
      </c>
      <c r="X20" s="154"/>
    </row>
    <row r="21" spans="2:22" s="151" customFormat="1" ht="4.5" customHeight="1">
      <c r="B21" s="152"/>
      <c r="C21" s="153"/>
      <c r="D21" s="68"/>
      <c r="E21" s="69"/>
      <c r="F21" s="70"/>
      <c r="G21" s="68"/>
      <c r="H21" s="69"/>
      <c r="I21" s="70"/>
      <c r="J21" s="68"/>
      <c r="K21" s="69"/>
      <c r="L21" s="70"/>
      <c r="M21" s="68"/>
      <c r="N21" s="69"/>
      <c r="O21" s="70"/>
      <c r="P21" s="68"/>
      <c r="Q21" s="69"/>
      <c r="R21" s="70"/>
      <c r="S21" s="68"/>
      <c r="T21" s="69"/>
      <c r="U21" s="69"/>
      <c r="V21" s="71">
        <f t="shared" si="0"/>
      </c>
    </row>
    <row r="22" spans="2:23" s="151" customFormat="1" ht="15">
      <c r="B22" s="155" t="s">
        <v>24</v>
      </c>
      <c r="C22" s="155" t="s">
        <v>24</v>
      </c>
      <c r="D22" s="62">
        <f>SUM(D25:D26)</f>
        <v>574827008</v>
      </c>
      <c r="E22" s="65">
        <f>SUM(E25:E26)</f>
        <v>524054398</v>
      </c>
      <c r="F22" s="64">
        <f>+E22-D22</f>
        <v>-50772610</v>
      </c>
      <c r="G22" s="62">
        <f>SUM(G25:G26)</f>
        <v>38867580.229999974</v>
      </c>
      <c r="H22" s="65">
        <f>SUM(H25:H26)</f>
        <v>49307046.800000004</v>
      </c>
      <c r="I22" s="64">
        <f>+H22-G22</f>
        <v>10439466.57000003</v>
      </c>
      <c r="J22" s="62">
        <f>SUM(J25:J26)</f>
        <v>4893894.79</v>
      </c>
      <c r="K22" s="65">
        <f>SUM(K25:K26)</f>
        <v>6793023.51</v>
      </c>
      <c r="L22" s="66">
        <f>+K22-J22</f>
        <v>1899128.7199999997</v>
      </c>
      <c r="M22" s="62">
        <f>SUM(M25:M26)</f>
        <v>0</v>
      </c>
      <c r="N22" s="65">
        <f>SUM(N25:N26)</f>
        <v>0</v>
      </c>
      <c r="O22" s="66">
        <f>+N22-M22</f>
        <v>0</v>
      </c>
      <c r="P22" s="62">
        <f>SUM(P25:P26)</f>
        <v>3075411.44</v>
      </c>
      <c r="Q22" s="65">
        <f>SUM(Q25:Q26)</f>
        <v>1738521.97</v>
      </c>
      <c r="R22" s="64">
        <f>+Q22-P22</f>
        <v>-1336889.47</v>
      </c>
      <c r="S22" s="62">
        <f>SUM(S25:S26)</f>
        <v>46836886.45999996</v>
      </c>
      <c r="T22" s="65">
        <f>SUM(T25:T26)</f>
        <v>57838592.28</v>
      </c>
      <c r="U22" s="63">
        <f>+T22-S22</f>
        <v>11001705.820000038</v>
      </c>
      <c r="V22" s="67">
        <f t="shared" si="0"/>
        <v>0.2348940472248472</v>
      </c>
      <c r="W22" s="156"/>
    </row>
    <row r="23" spans="2:23" s="151" customFormat="1" ht="4.5" customHeight="1">
      <c r="B23" s="152"/>
      <c r="C23" s="153"/>
      <c r="D23" s="68"/>
      <c r="E23" s="69"/>
      <c r="F23" s="70"/>
      <c r="G23" s="68"/>
      <c r="H23" s="69"/>
      <c r="I23" s="70"/>
      <c r="J23" s="68"/>
      <c r="K23" s="69"/>
      <c r="L23" s="70"/>
      <c r="M23" s="68"/>
      <c r="N23" s="69"/>
      <c r="O23" s="70"/>
      <c r="P23" s="68"/>
      <c r="Q23" s="69"/>
      <c r="R23" s="70"/>
      <c r="S23" s="68"/>
      <c r="T23" s="69"/>
      <c r="U23" s="69"/>
      <c r="V23" s="71">
        <f t="shared" si="0"/>
      </c>
      <c r="W23" s="156"/>
    </row>
    <row r="24" spans="1:24" s="151" customFormat="1" ht="15">
      <c r="A24" s="157"/>
      <c r="B24" s="152"/>
      <c r="C24" s="86" t="s">
        <v>86</v>
      </c>
      <c r="D24" s="68"/>
      <c r="E24" s="87"/>
      <c r="F24" s="70"/>
      <c r="G24" s="68"/>
      <c r="H24" s="87"/>
      <c r="I24" s="70"/>
      <c r="J24" s="68"/>
      <c r="K24" s="87"/>
      <c r="L24" s="70"/>
      <c r="M24" s="68">
        <v>0</v>
      </c>
      <c r="N24" s="87"/>
      <c r="O24" s="70"/>
      <c r="P24" s="68"/>
      <c r="Q24" s="87"/>
      <c r="R24" s="70"/>
      <c r="S24" s="68">
        <f>+G24+J24+M24+P24</f>
        <v>0</v>
      </c>
      <c r="T24" s="87"/>
      <c r="U24" s="87"/>
      <c r="V24" s="88"/>
      <c r="X24" s="154"/>
    </row>
    <row r="25" spans="2:24" s="151" customFormat="1" ht="15">
      <c r="B25" s="152" t="s">
        <v>25</v>
      </c>
      <c r="C25" s="86" t="s">
        <v>109</v>
      </c>
      <c r="D25" s="68">
        <f>Egresos!F25</f>
        <v>411193184</v>
      </c>
      <c r="E25" s="87">
        <f>Egresos!M25</f>
        <v>378817718</v>
      </c>
      <c r="F25" s="70">
        <f>+E25-D25</f>
        <v>-32375466</v>
      </c>
      <c r="G25" s="68">
        <v>3155014.41</v>
      </c>
      <c r="H25" s="87">
        <v>18894380.790000003</v>
      </c>
      <c r="I25" s="70">
        <f>+H25-G25</f>
        <v>15739366.380000003</v>
      </c>
      <c r="J25" s="68">
        <v>182827.31</v>
      </c>
      <c r="K25" s="87">
        <v>2300837.38</v>
      </c>
      <c r="L25" s="70">
        <f>+K25-J25</f>
        <v>2118010.07</v>
      </c>
      <c r="M25" s="68">
        <v>0</v>
      </c>
      <c r="N25" s="87"/>
      <c r="O25" s="70"/>
      <c r="P25" s="68">
        <v>826939.29</v>
      </c>
      <c r="Q25" s="87">
        <v>828516.95</v>
      </c>
      <c r="R25" s="70">
        <f>+Q25-P25</f>
        <v>1577.6599999999162</v>
      </c>
      <c r="S25" s="68">
        <f>+G25+J25+M25+P25</f>
        <v>4164781.0100000002</v>
      </c>
      <c r="T25" s="69">
        <f>+H25+K25+N25+Q25</f>
        <v>22023735.12</v>
      </c>
      <c r="U25" s="69">
        <f>+T25-S25</f>
        <v>17858954.11</v>
      </c>
      <c r="V25" s="71">
        <f t="shared" si="0"/>
        <v>4.288089593935216</v>
      </c>
      <c r="X25" s="154"/>
    </row>
    <row r="26" spans="2:24" s="151" customFormat="1" ht="15">
      <c r="B26" s="152" t="s">
        <v>26</v>
      </c>
      <c r="C26" s="95" t="s">
        <v>110</v>
      </c>
      <c r="D26" s="68">
        <f>Egresos!F26</f>
        <v>163633824</v>
      </c>
      <c r="E26" s="87">
        <f>Egresos!M26</f>
        <v>145236680</v>
      </c>
      <c r="F26" s="70">
        <f>+E26-D26</f>
        <v>-18397144</v>
      </c>
      <c r="G26" s="68">
        <v>35712565.81999997</v>
      </c>
      <c r="H26" s="96">
        <v>30412666.01</v>
      </c>
      <c r="I26" s="70">
        <f>+H26-G26</f>
        <v>-5299899.809999969</v>
      </c>
      <c r="J26" s="68">
        <v>4711067.48</v>
      </c>
      <c r="K26" s="96">
        <v>4492186.13</v>
      </c>
      <c r="L26" s="70">
        <f>+K26-J26</f>
        <v>-218881.35000000056</v>
      </c>
      <c r="M26" s="68"/>
      <c r="N26" s="96"/>
      <c r="O26" s="70"/>
      <c r="P26" s="68">
        <v>2248472.15</v>
      </c>
      <c r="Q26" s="96">
        <v>910005.02</v>
      </c>
      <c r="R26" s="70">
        <f>+Q26-P26</f>
        <v>-1338467.13</v>
      </c>
      <c r="S26" s="68">
        <f>+G26+J26+M26+P26</f>
        <v>42672105.449999966</v>
      </c>
      <c r="T26" s="69">
        <f>+H26+K26+N26+Q26</f>
        <v>35814857.160000004</v>
      </c>
      <c r="U26" s="69">
        <f>+T26-S26</f>
        <v>-6857248.289999962</v>
      </c>
      <c r="V26" s="71">
        <f t="shared" si="0"/>
        <v>-0.1606962726044718</v>
      </c>
      <c r="X26" s="154"/>
    </row>
    <row r="27" spans="2:24" s="151" customFormat="1" ht="15">
      <c r="B27" s="152"/>
      <c r="C27" s="153"/>
      <c r="D27" s="68"/>
      <c r="E27" s="69"/>
      <c r="F27" s="70"/>
      <c r="G27" s="68"/>
      <c r="H27" s="69"/>
      <c r="I27" s="70"/>
      <c r="J27" s="68"/>
      <c r="K27" s="69"/>
      <c r="L27" s="70"/>
      <c r="M27" s="68"/>
      <c r="N27" s="69"/>
      <c r="O27" s="70"/>
      <c r="P27" s="68"/>
      <c r="Q27" s="69"/>
      <c r="R27" s="70"/>
      <c r="S27" s="68"/>
      <c r="T27" s="69"/>
      <c r="U27" s="69"/>
      <c r="V27" s="71"/>
      <c r="X27" s="158"/>
    </row>
    <row r="28" spans="2:22" s="151" customFormat="1" ht="15.75" thickBot="1">
      <c r="B28" s="190" t="s">
        <v>27</v>
      </c>
      <c r="C28" s="191"/>
      <c r="D28" s="72">
        <f>+D15+D22</f>
        <v>2927216685</v>
      </c>
      <c r="E28" s="72">
        <f>+E15+E22</f>
        <v>2945956198</v>
      </c>
      <c r="F28" s="73">
        <f>+E28-D28</f>
        <v>18739513</v>
      </c>
      <c r="G28" s="72">
        <f>+G15+G22</f>
        <v>843294202.0399984</v>
      </c>
      <c r="H28" s="74">
        <f>+H15+H22</f>
        <v>1124663788.3999999</v>
      </c>
      <c r="I28" s="73">
        <f>+H28-G28</f>
        <v>281369586.36000144</v>
      </c>
      <c r="J28" s="72">
        <f>+J15+J22</f>
        <v>116018993.50999974</v>
      </c>
      <c r="K28" s="75">
        <f>+K15+K22</f>
        <v>118444298.56999995</v>
      </c>
      <c r="L28" s="73">
        <f>+K28-J28</f>
        <v>2425305.060000211</v>
      </c>
      <c r="M28" s="72">
        <f>+M15+M22</f>
        <v>0</v>
      </c>
      <c r="N28" s="75">
        <f>+N15+N22</f>
        <v>0</v>
      </c>
      <c r="O28" s="76">
        <f>+N28-M28</f>
        <v>0</v>
      </c>
      <c r="P28" s="72">
        <f>+P15+P22</f>
        <v>47603806.14999995</v>
      </c>
      <c r="Q28" s="74">
        <f>+Q15+Q22</f>
        <v>55533105.949999966</v>
      </c>
      <c r="R28" s="73">
        <f>+Q28-P28</f>
        <v>7929299.800000019</v>
      </c>
      <c r="S28" s="72">
        <f>+S15+S22</f>
        <v>1006917001.699998</v>
      </c>
      <c r="T28" s="74">
        <f>+T15+T22</f>
        <v>1298641192.9199996</v>
      </c>
      <c r="U28" s="74">
        <f>+T28-S28</f>
        <v>291724191.2200016</v>
      </c>
      <c r="V28" s="77">
        <f>IF(S28=0,"",U28/S28)</f>
        <v>0.28972019613084077</v>
      </c>
    </row>
    <row r="29" spans="2:22" ht="3.75" customHeight="1">
      <c r="B29" s="32"/>
      <c r="C29" s="32"/>
      <c r="D29" s="33"/>
      <c r="E29" s="33"/>
      <c r="F29" s="33"/>
      <c r="G29" s="33"/>
      <c r="H29" s="33"/>
      <c r="I29" s="33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3"/>
      <c r="V29" s="2"/>
    </row>
    <row r="30" ht="15.75" customHeight="1">
      <c r="B30" s="2" t="s">
        <v>55</v>
      </c>
    </row>
    <row r="31" spans="2:22" ht="15.75" customHeight="1">
      <c r="B31" s="171" t="s">
        <v>106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</row>
    <row r="32" spans="2:22" ht="15.75" customHeight="1">
      <c r="B32" s="171" t="s">
        <v>138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</row>
    <row r="33" spans="2:3" ht="15.75">
      <c r="B33" s="45" t="s">
        <v>142</v>
      </c>
      <c r="C33" s="45"/>
    </row>
  </sheetData>
  <mergeCells count="17">
    <mergeCell ref="B32:V32"/>
    <mergeCell ref="P12:R12"/>
    <mergeCell ref="D12:F12"/>
    <mergeCell ref="B12:B13"/>
    <mergeCell ref="G12:I12"/>
    <mergeCell ref="J12:L12"/>
    <mergeCell ref="M12:O12"/>
    <mergeCell ref="B31:V31"/>
    <mergeCell ref="C12:C13"/>
    <mergeCell ref="B28:C28"/>
    <mergeCell ref="D11:F11"/>
    <mergeCell ref="G11:V11"/>
    <mergeCell ref="S12:V12"/>
    <mergeCell ref="B3:V3"/>
    <mergeCell ref="B4:V4"/>
    <mergeCell ref="B5:V5"/>
    <mergeCell ref="B6:V6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1" r:id="rId1"/>
  <ignoredErrors>
    <ignoredError sqref="O22 O15 O28 R15:R16 I15:I16 I21:I23 I27:I28 R21:R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128"/>
  <sheetViews>
    <sheetView showGridLines="0" showZeros="0" workbookViewId="0" topLeftCell="A1">
      <selection activeCell="C3" sqref="C3:V3"/>
    </sheetView>
  </sheetViews>
  <sheetFormatPr defaultColWidth="11.421875" defaultRowHeight="12.75"/>
  <cols>
    <col min="1" max="1" width="2.57421875" style="34" customWidth="1"/>
    <col min="2" max="2" width="5.7109375" style="34" customWidth="1"/>
    <col min="3" max="3" width="28.28125" style="34" customWidth="1"/>
    <col min="4" max="4" width="0.85546875" style="108" customWidth="1"/>
    <col min="5" max="5" width="5.7109375" style="108" customWidth="1"/>
    <col min="6" max="6" width="44.00390625" style="34" customWidth="1"/>
    <col min="7" max="7" width="10.7109375" style="34" customWidth="1"/>
    <col min="8" max="8" width="10.7109375" style="34" bestFit="1" customWidth="1"/>
    <col min="9" max="9" width="12.00390625" style="34" bestFit="1" customWidth="1"/>
    <col min="10" max="10" width="10.7109375" style="34" customWidth="1"/>
    <col min="11" max="11" width="10.8515625" style="34" bestFit="1" customWidth="1"/>
    <col min="12" max="12" width="12.00390625" style="34" customWidth="1"/>
    <col min="13" max="14" width="10.00390625" style="34" customWidth="1"/>
    <col min="15" max="15" width="10.421875" style="34" customWidth="1"/>
    <col min="16" max="16" width="10.140625" style="34" bestFit="1" customWidth="1"/>
    <col min="17" max="17" width="10.57421875" style="34" customWidth="1"/>
    <col min="18" max="18" width="10.7109375" style="34" bestFit="1" customWidth="1"/>
    <col min="19" max="20" width="10.8515625" style="34" bestFit="1" customWidth="1"/>
    <col min="21" max="21" width="10.57421875" style="34" bestFit="1" customWidth="1"/>
    <col min="22" max="22" width="8.00390625" style="34" customWidth="1"/>
    <col min="23" max="16384" width="16.57421875" style="34" customWidth="1"/>
  </cols>
  <sheetData>
    <row r="2" spans="3:22" ht="14.25">
      <c r="C2" s="192" t="s">
        <v>141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3:23" ht="12.75">
      <c r="C3" s="193" t="s">
        <v>28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35"/>
    </row>
    <row r="4" spans="3:23" ht="15.75">
      <c r="C4" s="194" t="s">
        <v>16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8"/>
    </row>
    <row r="5" spans="3:22" ht="12.75">
      <c r="C5" s="36" t="s">
        <v>47</v>
      </c>
      <c r="D5" s="36"/>
      <c r="E5" s="36"/>
      <c r="F5" s="36"/>
      <c r="G5" s="36"/>
      <c r="H5" s="36"/>
      <c r="I5" s="36"/>
      <c r="J5" s="36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3:22" ht="12.75">
      <c r="C6" s="36" t="s">
        <v>50</v>
      </c>
      <c r="D6" s="36"/>
      <c r="E6" s="36"/>
      <c r="F6" s="38"/>
      <c r="G6" s="38"/>
      <c r="H6" s="38"/>
      <c r="I6" s="38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3:22" ht="13.5" thickBot="1">
      <c r="C7" s="36"/>
      <c r="D7" s="36"/>
      <c r="E7" s="36"/>
      <c r="F7" s="38"/>
      <c r="G7" s="38"/>
      <c r="H7" s="38"/>
      <c r="I7" s="38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3:22" ht="15.75" customHeight="1" thickBot="1">
      <c r="C8" s="36"/>
      <c r="D8" s="36"/>
      <c r="E8" s="36"/>
      <c r="F8" s="38"/>
      <c r="G8" s="174" t="s">
        <v>51</v>
      </c>
      <c r="H8" s="175"/>
      <c r="I8" s="176"/>
      <c r="J8" s="174" t="s">
        <v>144</v>
      </c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6"/>
    </row>
    <row r="9" spans="2:22" ht="16.5" customHeight="1">
      <c r="B9" s="199" t="s">
        <v>112</v>
      </c>
      <c r="C9" s="195" t="s">
        <v>113</v>
      </c>
      <c r="D9" s="58"/>
      <c r="E9" s="199" t="s">
        <v>112</v>
      </c>
      <c r="F9" s="195" t="s">
        <v>114</v>
      </c>
      <c r="G9" s="197" t="s">
        <v>111</v>
      </c>
      <c r="H9" s="197"/>
      <c r="I9" s="198"/>
      <c r="J9" s="183" t="s">
        <v>29</v>
      </c>
      <c r="K9" s="184"/>
      <c r="L9" s="185"/>
      <c r="M9" s="183" t="s">
        <v>52</v>
      </c>
      <c r="N9" s="184"/>
      <c r="O9" s="185"/>
      <c r="P9" s="183" t="s">
        <v>30</v>
      </c>
      <c r="Q9" s="184"/>
      <c r="R9" s="185"/>
      <c r="S9" s="183" t="s">
        <v>7</v>
      </c>
      <c r="T9" s="184"/>
      <c r="U9" s="184"/>
      <c r="V9" s="185"/>
    </row>
    <row r="10" spans="2:22" ht="17.25" customHeight="1">
      <c r="B10" s="200"/>
      <c r="C10" s="196"/>
      <c r="D10" s="52"/>
      <c r="E10" s="200"/>
      <c r="F10" s="196"/>
      <c r="G10" s="106">
        <v>2008</v>
      </c>
      <c r="H10" s="97">
        <v>2009</v>
      </c>
      <c r="I10" s="98" t="s">
        <v>17</v>
      </c>
      <c r="J10" s="40">
        <v>2008</v>
      </c>
      <c r="K10" s="97">
        <v>2009</v>
      </c>
      <c r="L10" s="41" t="s">
        <v>17</v>
      </c>
      <c r="M10" s="40">
        <v>2008</v>
      </c>
      <c r="N10" s="97">
        <v>2009</v>
      </c>
      <c r="O10" s="41" t="s">
        <v>17</v>
      </c>
      <c r="P10" s="40">
        <v>2008</v>
      </c>
      <c r="Q10" s="97">
        <v>2009</v>
      </c>
      <c r="R10" s="41" t="s">
        <v>17</v>
      </c>
      <c r="S10" s="40">
        <v>2008</v>
      </c>
      <c r="T10" s="97">
        <v>2009</v>
      </c>
      <c r="U10" s="97" t="s">
        <v>17</v>
      </c>
      <c r="V10" s="41" t="s">
        <v>18</v>
      </c>
    </row>
    <row r="11" spans="2:22" ht="4.5" customHeight="1">
      <c r="B11" s="99"/>
      <c r="C11" s="100"/>
      <c r="D11" s="107"/>
      <c r="E11" s="99"/>
      <c r="F11" s="100"/>
      <c r="G11" s="101"/>
      <c r="H11" s="102"/>
      <c r="I11" s="101"/>
      <c r="J11" s="103"/>
      <c r="K11" s="102"/>
      <c r="L11" s="100"/>
      <c r="M11" s="103"/>
      <c r="N11" s="102"/>
      <c r="O11" s="100"/>
      <c r="P11" s="103"/>
      <c r="Q11" s="102"/>
      <c r="R11" s="100"/>
      <c r="S11" s="103"/>
      <c r="T11" s="102"/>
      <c r="U11" s="102"/>
      <c r="V11" s="100"/>
    </row>
    <row r="12" spans="2:24" ht="12.75" customHeight="1">
      <c r="B12" s="112" t="s">
        <v>33</v>
      </c>
      <c r="C12" s="113" t="s">
        <v>132</v>
      </c>
      <c r="D12" s="114"/>
      <c r="E12" s="78" t="s">
        <v>90</v>
      </c>
      <c r="F12" s="118" t="s">
        <v>126</v>
      </c>
      <c r="G12" s="79">
        <v>25335589</v>
      </c>
      <c r="H12" s="127">
        <v>24096214</v>
      </c>
      <c r="I12" s="128">
        <f aca="true" t="shared" si="0" ref="I12:I18">+H12-G12</f>
        <v>-1239375</v>
      </c>
      <c r="J12" s="79">
        <v>13576736.540000005</v>
      </c>
      <c r="K12" s="127">
        <v>11711457.37000001</v>
      </c>
      <c r="L12" s="128">
        <f aca="true" t="shared" si="1" ref="L12:L18">+K12-J12</f>
        <v>-1865279.1699999943</v>
      </c>
      <c r="M12" s="79">
        <v>0</v>
      </c>
      <c r="N12" s="127">
        <v>0</v>
      </c>
      <c r="O12" s="128">
        <f aca="true" t="shared" si="2" ref="O12:O27">+N12-M12</f>
        <v>0</v>
      </c>
      <c r="P12" s="79">
        <v>0</v>
      </c>
      <c r="Q12" s="127"/>
      <c r="R12" s="128">
        <f aca="true" t="shared" si="3" ref="R12:R18">+Q12-P12</f>
        <v>0</v>
      </c>
      <c r="S12" s="79">
        <f>+P12+M12+J12</f>
        <v>13576736.540000005</v>
      </c>
      <c r="T12" s="127">
        <f>+Q12+N12+K12</f>
        <v>11711457.37000001</v>
      </c>
      <c r="U12" s="128">
        <f aca="true" t="shared" si="4" ref="U12:U18">+T12-S12</f>
        <v>-1865279.1699999943</v>
      </c>
      <c r="V12" s="80">
        <f aca="true" t="shared" si="5" ref="V12:V28">IF(S12=0," ",U12/S12)</f>
        <v>-0.1373878887982011</v>
      </c>
      <c r="X12" s="42"/>
    </row>
    <row r="13" spans="2:24" ht="12.75" customHeight="1">
      <c r="B13" s="112" t="s">
        <v>53</v>
      </c>
      <c r="C13" s="113" t="s">
        <v>54</v>
      </c>
      <c r="D13" s="114"/>
      <c r="E13" s="78"/>
      <c r="F13" s="118"/>
      <c r="G13" s="130"/>
      <c r="H13" s="129"/>
      <c r="I13" s="131">
        <f t="shared" si="0"/>
        <v>0</v>
      </c>
      <c r="J13" s="130"/>
      <c r="K13" s="129"/>
      <c r="L13" s="131">
        <f t="shared" si="1"/>
        <v>0</v>
      </c>
      <c r="M13" s="79">
        <v>0</v>
      </c>
      <c r="N13" s="129"/>
      <c r="O13" s="131">
        <f t="shared" si="2"/>
        <v>0</v>
      </c>
      <c r="P13" s="79">
        <v>0</v>
      </c>
      <c r="Q13" s="127"/>
      <c r="R13" s="131">
        <f t="shared" si="3"/>
        <v>0</v>
      </c>
      <c r="S13" s="79">
        <f aca="true" t="shared" si="6" ref="S13:S18">+P13+M13+J13</f>
        <v>0</v>
      </c>
      <c r="T13" s="127">
        <f aca="true" t="shared" si="7" ref="T13:T23">+Q13+N13+K13</f>
        <v>0</v>
      </c>
      <c r="U13" s="131">
        <f t="shared" si="4"/>
        <v>0</v>
      </c>
      <c r="V13" s="80" t="str">
        <f t="shared" si="5"/>
        <v> </v>
      </c>
      <c r="X13" s="42"/>
    </row>
    <row r="14" spans="2:24" ht="12.75" customHeight="1">
      <c r="B14" s="112" t="s">
        <v>34</v>
      </c>
      <c r="C14" s="113" t="s">
        <v>131</v>
      </c>
      <c r="D14" s="114"/>
      <c r="E14" s="78" t="s">
        <v>89</v>
      </c>
      <c r="F14" s="118" t="s">
        <v>125</v>
      </c>
      <c r="G14" s="79">
        <v>73508688</v>
      </c>
      <c r="H14" s="127">
        <v>60344765</v>
      </c>
      <c r="I14" s="128">
        <f t="shared" si="0"/>
        <v>-13163923</v>
      </c>
      <c r="J14" s="79">
        <v>31187218.76</v>
      </c>
      <c r="K14" s="127">
        <v>26836582.42999999</v>
      </c>
      <c r="L14" s="128">
        <f t="shared" si="1"/>
        <v>-4350636.330000013</v>
      </c>
      <c r="M14" s="79">
        <v>0</v>
      </c>
      <c r="N14" s="127">
        <v>0</v>
      </c>
      <c r="O14" s="128">
        <f t="shared" si="2"/>
        <v>0</v>
      </c>
      <c r="P14" s="79">
        <v>0</v>
      </c>
      <c r="Q14" s="127"/>
      <c r="R14" s="128">
        <f t="shared" si="3"/>
        <v>0</v>
      </c>
      <c r="S14" s="79">
        <f t="shared" si="6"/>
        <v>31187218.76</v>
      </c>
      <c r="T14" s="127">
        <f t="shared" si="7"/>
        <v>26836582.42999999</v>
      </c>
      <c r="U14" s="128">
        <f t="shared" si="4"/>
        <v>-4350636.330000013</v>
      </c>
      <c r="V14" s="80">
        <f t="shared" si="5"/>
        <v>-0.13950061925945245</v>
      </c>
      <c r="X14" s="42"/>
    </row>
    <row r="15" spans="2:24" ht="12.75" customHeight="1">
      <c r="B15" s="112" t="s">
        <v>35</v>
      </c>
      <c r="C15" s="113" t="s">
        <v>130</v>
      </c>
      <c r="D15" s="114"/>
      <c r="E15" s="78" t="s">
        <v>91</v>
      </c>
      <c r="F15" s="118" t="s">
        <v>115</v>
      </c>
      <c r="G15" s="79">
        <v>201961290</v>
      </c>
      <c r="H15" s="127">
        <v>168058630</v>
      </c>
      <c r="I15" s="128">
        <f t="shared" si="0"/>
        <v>-33902660</v>
      </c>
      <c r="J15" s="79">
        <v>94496963.72999996</v>
      </c>
      <c r="K15" s="127">
        <v>67981652.59</v>
      </c>
      <c r="L15" s="128">
        <f t="shared" si="1"/>
        <v>-26515311.139999956</v>
      </c>
      <c r="M15" s="79">
        <v>0</v>
      </c>
      <c r="N15" s="127">
        <v>0</v>
      </c>
      <c r="O15" s="128">
        <f t="shared" si="2"/>
        <v>0</v>
      </c>
      <c r="P15" s="79">
        <v>0</v>
      </c>
      <c r="Q15" s="127"/>
      <c r="R15" s="128">
        <f t="shared" si="3"/>
        <v>0</v>
      </c>
      <c r="S15" s="79">
        <f t="shared" si="6"/>
        <v>94496963.72999996</v>
      </c>
      <c r="T15" s="127">
        <f t="shared" si="7"/>
        <v>67981652.59</v>
      </c>
      <c r="U15" s="128">
        <f t="shared" si="4"/>
        <v>-26515311.139999956</v>
      </c>
      <c r="V15" s="80">
        <f t="shared" si="5"/>
        <v>-0.28059431851969796</v>
      </c>
      <c r="X15" s="42"/>
    </row>
    <row r="16" spans="2:24" ht="12.75" customHeight="1">
      <c r="B16" s="112" t="s">
        <v>36</v>
      </c>
      <c r="C16" s="113" t="s">
        <v>129</v>
      </c>
      <c r="D16" s="114"/>
      <c r="E16" s="81" t="s">
        <v>100</v>
      </c>
      <c r="F16" s="118" t="s">
        <v>124</v>
      </c>
      <c r="G16" s="79">
        <v>823823</v>
      </c>
      <c r="H16" s="127">
        <v>0</v>
      </c>
      <c r="I16" s="128">
        <f t="shared" si="0"/>
        <v>-823823</v>
      </c>
      <c r="J16" s="79">
        <v>305752.99</v>
      </c>
      <c r="K16" s="127">
        <v>20.06</v>
      </c>
      <c r="L16" s="128">
        <f t="shared" si="1"/>
        <v>-305732.93</v>
      </c>
      <c r="M16" s="79">
        <v>0</v>
      </c>
      <c r="N16" s="127">
        <v>0</v>
      </c>
      <c r="O16" s="128">
        <f t="shared" si="2"/>
        <v>0</v>
      </c>
      <c r="P16" s="160">
        <v>-41882.17</v>
      </c>
      <c r="Q16" s="127">
        <v>309.91</v>
      </c>
      <c r="R16" s="128">
        <f t="shared" si="3"/>
        <v>42192.08</v>
      </c>
      <c r="S16" s="79">
        <f t="shared" si="6"/>
        <v>263870.82</v>
      </c>
      <c r="T16" s="127">
        <f t="shared" si="7"/>
        <v>329.97</v>
      </c>
      <c r="U16" s="128">
        <f t="shared" si="4"/>
        <v>-263540.85000000003</v>
      </c>
      <c r="V16" s="80">
        <f t="shared" si="5"/>
        <v>-0.9987495017448311</v>
      </c>
      <c r="X16" s="42"/>
    </row>
    <row r="17" spans="2:24" ht="12.75" customHeight="1">
      <c r="B17" s="112" t="s">
        <v>49</v>
      </c>
      <c r="C17" s="113" t="s">
        <v>128</v>
      </c>
      <c r="D17" s="114"/>
      <c r="E17" s="78" t="s">
        <v>101</v>
      </c>
      <c r="F17" s="118" t="s">
        <v>122</v>
      </c>
      <c r="G17" s="79">
        <v>1138643</v>
      </c>
      <c r="H17" s="127">
        <v>2237733</v>
      </c>
      <c r="I17" s="128">
        <f t="shared" si="0"/>
        <v>1099090</v>
      </c>
      <c r="J17" s="79">
        <v>2016006.29</v>
      </c>
      <c r="K17" s="127">
        <v>2043809.33</v>
      </c>
      <c r="L17" s="128">
        <f t="shared" si="1"/>
        <v>27803.040000000037</v>
      </c>
      <c r="M17" s="79">
        <v>0</v>
      </c>
      <c r="N17" s="127">
        <v>0</v>
      </c>
      <c r="O17" s="128">
        <f t="shared" si="2"/>
        <v>0</v>
      </c>
      <c r="P17" s="79">
        <v>0</v>
      </c>
      <c r="Q17" s="127"/>
      <c r="R17" s="128">
        <f t="shared" si="3"/>
        <v>0</v>
      </c>
      <c r="S17" s="79">
        <f t="shared" si="6"/>
        <v>2016006.29</v>
      </c>
      <c r="T17" s="127">
        <f t="shared" si="7"/>
        <v>2043809.33</v>
      </c>
      <c r="U17" s="128">
        <f t="shared" si="4"/>
        <v>27803.040000000037</v>
      </c>
      <c r="V17" s="80">
        <f t="shared" si="5"/>
        <v>0.013791147447263192</v>
      </c>
      <c r="X17" s="42"/>
    </row>
    <row r="18" spans="2:24" ht="12.75" customHeight="1">
      <c r="B18" s="112" t="s">
        <v>37</v>
      </c>
      <c r="C18" s="113" t="s">
        <v>127</v>
      </c>
      <c r="D18" s="114"/>
      <c r="E18" s="81" t="s">
        <v>96</v>
      </c>
      <c r="F18" s="118" t="s">
        <v>123</v>
      </c>
      <c r="G18" s="79">
        <v>823930</v>
      </c>
      <c r="H18" s="127">
        <v>1562568</v>
      </c>
      <c r="I18" s="128">
        <f t="shared" si="0"/>
        <v>738638</v>
      </c>
      <c r="J18" s="79">
        <v>2107250.97</v>
      </c>
      <c r="K18" s="127">
        <v>331358.44</v>
      </c>
      <c r="L18" s="128">
        <f t="shared" si="1"/>
        <v>-1775892.5300000003</v>
      </c>
      <c r="M18" s="79">
        <v>0</v>
      </c>
      <c r="N18" s="127">
        <v>0</v>
      </c>
      <c r="O18" s="128">
        <f t="shared" si="2"/>
        <v>0</v>
      </c>
      <c r="P18" s="79">
        <v>2234912.89</v>
      </c>
      <c r="Q18" s="127">
        <v>19098.12</v>
      </c>
      <c r="R18" s="128">
        <f t="shared" si="3"/>
        <v>-2215814.77</v>
      </c>
      <c r="S18" s="79">
        <f t="shared" si="6"/>
        <v>4342163.86</v>
      </c>
      <c r="T18" s="127">
        <f t="shared" si="7"/>
        <v>350456.56</v>
      </c>
      <c r="U18" s="128">
        <f t="shared" si="4"/>
        <v>-3991707.3000000003</v>
      </c>
      <c r="V18" s="80">
        <f t="shared" si="5"/>
        <v>-0.9192898814279201</v>
      </c>
      <c r="X18" s="42"/>
    </row>
    <row r="19" spans="2:24" ht="12.75" customHeight="1">
      <c r="B19" s="112"/>
      <c r="C19" s="113"/>
      <c r="D19" s="114"/>
      <c r="E19" s="121"/>
      <c r="F19" s="117"/>
      <c r="G19" s="79"/>
      <c r="H19" s="127"/>
      <c r="I19" s="128"/>
      <c r="J19" s="79"/>
      <c r="K19" s="127"/>
      <c r="L19" s="128"/>
      <c r="M19" s="79"/>
      <c r="N19" s="127"/>
      <c r="O19" s="128">
        <f t="shared" si="2"/>
        <v>0</v>
      </c>
      <c r="P19" s="79"/>
      <c r="Q19" s="127"/>
      <c r="R19" s="128"/>
      <c r="S19" s="79"/>
      <c r="T19" s="127"/>
      <c r="U19" s="128"/>
      <c r="V19" s="80" t="str">
        <f t="shared" si="5"/>
        <v> </v>
      </c>
      <c r="X19" s="42"/>
    </row>
    <row r="20" spans="2:24" ht="12.75" customHeight="1">
      <c r="B20" s="116" t="s">
        <v>61</v>
      </c>
      <c r="C20" s="113" t="s">
        <v>63</v>
      </c>
      <c r="D20" s="114"/>
      <c r="E20" s="121"/>
      <c r="F20" s="117"/>
      <c r="G20" s="127">
        <v>0</v>
      </c>
      <c r="H20" s="133"/>
      <c r="I20" s="128">
        <f>+H20-G20</f>
        <v>0</v>
      </c>
      <c r="J20" s="132">
        <v>20209.82</v>
      </c>
      <c r="K20" s="133"/>
      <c r="L20" s="128">
        <f>+K20-J20</f>
        <v>-20209.82</v>
      </c>
      <c r="M20" s="79">
        <v>0</v>
      </c>
      <c r="N20" s="133">
        <v>0</v>
      </c>
      <c r="O20" s="128">
        <f t="shared" si="2"/>
        <v>0</v>
      </c>
      <c r="P20" s="132">
        <v>0</v>
      </c>
      <c r="Q20" s="133"/>
      <c r="R20" s="128">
        <f>+Q20-P20</f>
        <v>0</v>
      </c>
      <c r="S20" s="79">
        <f>+P20+M20+J20</f>
        <v>20209.82</v>
      </c>
      <c r="T20" s="127">
        <f t="shared" si="7"/>
        <v>0</v>
      </c>
      <c r="U20" s="128">
        <f>+T20-S20</f>
        <v>-20209.82</v>
      </c>
      <c r="V20" s="80">
        <f t="shared" si="5"/>
        <v>-1</v>
      </c>
      <c r="X20" s="42"/>
    </row>
    <row r="21" spans="2:24" ht="12.75" customHeight="1">
      <c r="B21" s="115"/>
      <c r="C21" s="111"/>
      <c r="D21" s="110"/>
      <c r="E21" s="121"/>
      <c r="F21" s="117"/>
      <c r="G21" s="82"/>
      <c r="H21" s="134"/>
      <c r="I21" s="135"/>
      <c r="J21" s="82"/>
      <c r="K21" s="134"/>
      <c r="L21" s="135"/>
      <c r="M21" s="82"/>
      <c r="N21" s="134"/>
      <c r="O21" s="135">
        <f t="shared" si="2"/>
        <v>0</v>
      </c>
      <c r="P21" s="82"/>
      <c r="Q21" s="134"/>
      <c r="R21" s="135"/>
      <c r="S21" s="82"/>
      <c r="T21" s="134"/>
      <c r="U21" s="135"/>
      <c r="V21" s="83" t="str">
        <f t="shared" si="5"/>
        <v> </v>
      </c>
      <c r="X21" s="42"/>
    </row>
    <row r="22" spans="2:24" ht="12.75" customHeight="1">
      <c r="B22" s="116" t="s">
        <v>40</v>
      </c>
      <c r="C22" s="113" t="s">
        <v>116</v>
      </c>
      <c r="D22" s="114"/>
      <c r="E22" s="81" t="s">
        <v>94</v>
      </c>
      <c r="F22" s="118" t="s">
        <v>121</v>
      </c>
      <c r="G22" s="132">
        <v>136383938</v>
      </c>
      <c r="H22" s="127">
        <v>38620165</v>
      </c>
      <c r="I22" s="201">
        <f>+H22+H23-G22</f>
        <v>-97763773</v>
      </c>
      <c r="J22" s="132">
        <v>-6283753.080000001</v>
      </c>
      <c r="K22" s="127">
        <v>0</v>
      </c>
      <c r="L22" s="201">
        <f>+K22+K23-J22</f>
        <v>6283753.080000001</v>
      </c>
      <c r="M22" s="79">
        <v>0</v>
      </c>
      <c r="N22" s="127">
        <v>0</v>
      </c>
      <c r="O22" s="201">
        <f t="shared" si="2"/>
        <v>0</v>
      </c>
      <c r="P22" s="132">
        <v>61103536.24000002</v>
      </c>
      <c r="Q22" s="127">
        <v>34613220.779999994</v>
      </c>
      <c r="R22" s="201">
        <f>+Q22+Q23-P22</f>
        <v>-26462329.420000024</v>
      </c>
      <c r="S22" s="79">
        <f>+P22+M22+J22</f>
        <v>54819783.16000002</v>
      </c>
      <c r="T22" s="127">
        <f t="shared" si="7"/>
        <v>34613220.779999994</v>
      </c>
      <c r="U22" s="201">
        <f>+T22+T23-S22</f>
        <v>-20178576.340000026</v>
      </c>
      <c r="V22" s="204">
        <f t="shared" si="5"/>
        <v>-0.36808931332518646</v>
      </c>
      <c r="X22" s="42"/>
    </row>
    <row r="23" spans="2:24" ht="12.75" customHeight="1">
      <c r="B23" s="116"/>
      <c r="C23" s="113"/>
      <c r="D23" s="114"/>
      <c r="E23" s="78" t="s">
        <v>102</v>
      </c>
      <c r="F23" s="118" t="s">
        <v>133</v>
      </c>
      <c r="G23" s="132"/>
      <c r="H23" s="127">
        <v>0</v>
      </c>
      <c r="I23" s="201"/>
      <c r="J23" s="79">
        <v>0</v>
      </c>
      <c r="K23" s="127">
        <v>0</v>
      </c>
      <c r="L23" s="201"/>
      <c r="M23" s="132"/>
      <c r="N23" s="127">
        <v>0</v>
      </c>
      <c r="O23" s="201">
        <f t="shared" si="2"/>
        <v>0</v>
      </c>
      <c r="P23" s="79">
        <v>0</v>
      </c>
      <c r="Q23" s="127">
        <v>27986.04</v>
      </c>
      <c r="R23" s="201"/>
      <c r="S23" s="79">
        <f>+P23+M23+J23</f>
        <v>0</v>
      </c>
      <c r="T23" s="127">
        <f t="shared" si="7"/>
        <v>27986.04</v>
      </c>
      <c r="U23" s="201"/>
      <c r="V23" s="204"/>
      <c r="X23" s="42"/>
    </row>
    <row r="24" spans="2:24" ht="12.75" customHeight="1">
      <c r="B24" s="115"/>
      <c r="C24" s="111"/>
      <c r="D24" s="110"/>
      <c r="E24" s="115"/>
      <c r="F24" s="120"/>
      <c r="G24" s="82"/>
      <c r="H24" s="134"/>
      <c r="I24" s="135"/>
      <c r="J24" s="82"/>
      <c r="K24" s="134"/>
      <c r="L24" s="135"/>
      <c r="M24" s="82"/>
      <c r="N24" s="134"/>
      <c r="O24" s="135">
        <f t="shared" si="2"/>
        <v>0</v>
      </c>
      <c r="P24" s="82"/>
      <c r="Q24" s="134"/>
      <c r="R24" s="135"/>
      <c r="S24" s="82"/>
      <c r="T24" s="134"/>
      <c r="U24" s="135"/>
      <c r="V24" s="83" t="str">
        <f t="shared" si="5"/>
        <v> </v>
      </c>
      <c r="X24" s="42"/>
    </row>
    <row r="25" spans="2:24" ht="12.75" customHeight="1">
      <c r="B25" s="116" t="s">
        <v>43</v>
      </c>
      <c r="C25" s="113" t="s">
        <v>44</v>
      </c>
      <c r="D25" s="114"/>
      <c r="E25" s="81"/>
      <c r="F25" s="118"/>
      <c r="G25" s="79">
        <v>0</v>
      </c>
      <c r="H25" s="133"/>
      <c r="I25" s="128">
        <f>+H25-G25</f>
        <v>0</v>
      </c>
      <c r="J25" s="79">
        <v>0</v>
      </c>
      <c r="K25" s="133"/>
      <c r="L25" s="128">
        <f>+K25-J25</f>
        <v>0</v>
      </c>
      <c r="M25" s="79">
        <v>0</v>
      </c>
      <c r="N25" s="133"/>
      <c r="O25" s="128">
        <f t="shared" si="2"/>
        <v>0</v>
      </c>
      <c r="P25" s="79">
        <v>0</v>
      </c>
      <c r="Q25" s="133"/>
      <c r="R25" s="128">
        <f>+Q25-P25</f>
        <v>0</v>
      </c>
      <c r="S25" s="79">
        <f>+P25+M25+J25</f>
        <v>0</v>
      </c>
      <c r="T25" s="133"/>
      <c r="U25" s="128">
        <f>+T25-S25</f>
        <v>0</v>
      </c>
      <c r="V25" s="80" t="str">
        <f t="shared" si="5"/>
        <v> </v>
      </c>
      <c r="X25" s="42"/>
    </row>
    <row r="26" spans="2:24" ht="12.75" customHeight="1">
      <c r="B26" s="116" t="s">
        <v>45</v>
      </c>
      <c r="C26" s="113" t="s">
        <v>117</v>
      </c>
      <c r="D26" s="114"/>
      <c r="E26" s="81" t="s">
        <v>99</v>
      </c>
      <c r="F26" s="118" t="s">
        <v>118</v>
      </c>
      <c r="G26" s="79">
        <v>118815957</v>
      </c>
      <c r="H26" s="127">
        <v>131739211</v>
      </c>
      <c r="I26" s="128">
        <f>+H26-G26</f>
        <v>12923254</v>
      </c>
      <c r="J26" s="79">
        <v>79535024.75000001</v>
      </c>
      <c r="K26" s="127">
        <v>72890230.06999998</v>
      </c>
      <c r="L26" s="128">
        <f>+K26-J26</f>
        <v>-6644794.680000037</v>
      </c>
      <c r="M26" s="79">
        <v>0</v>
      </c>
      <c r="N26" s="127">
        <v>0</v>
      </c>
      <c r="O26" s="128">
        <f t="shared" si="2"/>
        <v>0</v>
      </c>
      <c r="P26" s="79">
        <v>44209680.29</v>
      </c>
      <c r="Q26" s="127">
        <v>45038175.529999994</v>
      </c>
      <c r="R26" s="128">
        <f>+Q26-P26</f>
        <v>828495.2399999946</v>
      </c>
      <c r="S26" s="79">
        <f>+P26+M26+J26</f>
        <v>123744705.04000002</v>
      </c>
      <c r="T26" s="127">
        <f>+Q26+N26+K26</f>
        <v>117928405.59999996</v>
      </c>
      <c r="U26" s="128">
        <f>+T26-S26</f>
        <v>-5816299.440000057</v>
      </c>
      <c r="V26" s="80">
        <f t="shared" si="5"/>
        <v>-0.04700241063340819</v>
      </c>
      <c r="X26" s="42"/>
    </row>
    <row r="27" spans="2:24" ht="12.75" customHeight="1">
      <c r="B27" s="116"/>
      <c r="C27" s="113"/>
      <c r="D27" s="114"/>
      <c r="E27" s="122"/>
      <c r="F27" s="119"/>
      <c r="G27" s="79"/>
      <c r="H27" s="127"/>
      <c r="I27" s="128"/>
      <c r="J27" s="79"/>
      <c r="K27" s="127"/>
      <c r="L27" s="128"/>
      <c r="M27" s="79"/>
      <c r="N27" s="127"/>
      <c r="O27" s="128">
        <f t="shared" si="2"/>
        <v>0</v>
      </c>
      <c r="P27" s="79"/>
      <c r="Q27" s="127"/>
      <c r="R27" s="128"/>
      <c r="S27" s="79"/>
      <c r="T27" s="127"/>
      <c r="U27" s="128"/>
      <c r="V27" s="84" t="str">
        <f t="shared" si="5"/>
        <v> </v>
      </c>
      <c r="X27" s="42"/>
    </row>
    <row r="28" spans="2:22" ht="20.25" customHeight="1" thickBot="1">
      <c r="B28" s="202" t="s">
        <v>7</v>
      </c>
      <c r="C28" s="203"/>
      <c r="D28" s="58"/>
      <c r="E28" s="202" t="s">
        <v>7</v>
      </c>
      <c r="F28" s="203"/>
      <c r="G28" s="136">
        <f>+G26+G25+G22+G20+G18+G17+G16+G15+G14+G13+G12</f>
        <v>558791858</v>
      </c>
      <c r="H28" s="137">
        <f>+H26+H23+H22+H18+H17+H16+H15+H14+H12</f>
        <v>426659286</v>
      </c>
      <c r="I28" s="138">
        <f>+H28-G28</f>
        <v>-132132572</v>
      </c>
      <c r="J28" s="136">
        <f>+J26+J25+J22+J20+J18+J17+J16+J15+J14+J13+J12</f>
        <v>216961410.76999995</v>
      </c>
      <c r="K28" s="137">
        <f>+K26+K23+K22+K18+K17+K16+K15+K14+K12</f>
        <v>181795110.28999996</v>
      </c>
      <c r="L28" s="138">
        <f>+K28-J28</f>
        <v>-35166300.47999999</v>
      </c>
      <c r="M28" s="136">
        <f>+M26+M25+M22+M20+M18+M17+M16+M15+M14+M13+M12</f>
        <v>0</v>
      </c>
      <c r="N28" s="137">
        <f>+N26+N23+N22+N18+N17+N16+N15+N14+N12</f>
        <v>0</v>
      </c>
      <c r="O28" s="138">
        <f>+N28-M28</f>
        <v>0</v>
      </c>
      <c r="P28" s="136">
        <f>+P26+P25+P22+P20+P18+P17+P16+P15+P14+P13+P12</f>
        <v>107506247.25000001</v>
      </c>
      <c r="Q28" s="137">
        <f>+Q26+Q23+Q22+Q18+Q17+Q16+Q15+Q14+Q12</f>
        <v>79698790.38</v>
      </c>
      <c r="R28" s="138">
        <f>+Q28-P28</f>
        <v>-27807456.87000002</v>
      </c>
      <c r="S28" s="136">
        <f>+S26+S25+S22+S20+S18+S17+S16+S15+S14+S13+S12</f>
        <v>324467658.02000004</v>
      </c>
      <c r="T28" s="137">
        <f>+T26+T23+T22+T18+T17+T16+T15+T14+T12</f>
        <v>261493900.66999996</v>
      </c>
      <c r="U28" s="138">
        <f>+T28-S28</f>
        <v>-62973757.35000008</v>
      </c>
      <c r="V28" s="85">
        <f t="shared" si="5"/>
        <v>-0.19408331090465236</v>
      </c>
    </row>
    <row r="29" spans="11:20" ht="12.75">
      <c r="K29" s="104"/>
      <c r="Q29" s="104"/>
      <c r="S29" s="42"/>
      <c r="T29" s="42"/>
    </row>
    <row r="30" spans="2:21" ht="12.75">
      <c r="B30" s="105" t="s">
        <v>55</v>
      </c>
      <c r="D30" s="105"/>
      <c r="E30" s="105"/>
      <c r="H30" s="42"/>
      <c r="J30" s="42"/>
      <c r="S30" s="42"/>
      <c r="T30" s="42"/>
      <c r="U30" s="42"/>
    </row>
    <row r="31" spans="2:20" ht="13.5">
      <c r="B31" s="45" t="s">
        <v>143</v>
      </c>
      <c r="D31" s="109"/>
      <c r="E31" s="109"/>
      <c r="T31" s="42"/>
    </row>
    <row r="32" spans="4:11" s="2" customFormat="1" ht="11.25">
      <c r="D32" s="49"/>
      <c r="E32" s="49"/>
      <c r="K32" s="3"/>
    </row>
    <row r="33" spans="2:22" s="2" customFormat="1" ht="11.25">
      <c r="B33" s="2" t="s">
        <v>119</v>
      </c>
      <c r="D33" s="49"/>
      <c r="E33" s="49" t="s">
        <v>120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2:6" s="2" customFormat="1" ht="11.25">
      <c r="B34" s="123" t="s">
        <v>31</v>
      </c>
      <c r="C34" s="110" t="s">
        <v>32</v>
      </c>
      <c r="D34" s="51"/>
      <c r="E34" s="124" t="s">
        <v>53</v>
      </c>
      <c r="F34" s="82" t="s">
        <v>88</v>
      </c>
    </row>
    <row r="35" spans="2:6" s="2" customFormat="1" ht="11.25">
      <c r="B35" s="125" t="s">
        <v>60</v>
      </c>
      <c r="C35" s="110" t="s">
        <v>62</v>
      </c>
      <c r="D35" s="51"/>
      <c r="E35" s="126" t="s">
        <v>92</v>
      </c>
      <c r="F35" s="82" t="s">
        <v>93</v>
      </c>
    </row>
    <row r="36" spans="2:6" s="2" customFormat="1" ht="11.25">
      <c r="B36" s="125" t="s">
        <v>38</v>
      </c>
      <c r="C36" s="110" t="s">
        <v>39</v>
      </c>
      <c r="D36" s="51"/>
      <c r="E36" s="126" t="s">
        <v>35</v>
      </c>
      <c r="F36" s="82" t="s">
        <v>95</v>
      </c>
    </row>
    <row r="37" spans="2:6" s="2" customFormat="1" ht="11.25">
      <c r="B37" s="125" t="s">
        <v>41</v>
      </c>
      <c r="C37" s="110" t="s">
        <v>42</v>
      </c>
      <c r="D37" s="51"/>
      <c r="E37" s="126" t="s">
        <v>97</v>
      </c>
      <c r="F37" s="82" t="s">
        <v>98</v>
      </c>
    </row>
    <row r="38" spans="4:5" s="2" customFormat="1" ht="11.25">
      <c r="D38" s="49"/>
      <c r="E38" s="49"/>
    </row>
    <row r="39" spans="4:5" s="2" customFormat="1" ht="11.25">
      <c r="D39" s="49"/>
      <c r="E39" s="49"/>
    </row>
    <row r="40" spans="4:5" s="2" customFormat="1" ht="11.25">
      <c r="D40" s="49"/>
      <c r="E40" s="49"/>
    </row>
    <row r="41" spans="4:5" s="2" customFormat="1" ht="11.25">
      <c r="D41" s="49"/>
      <c r="E41" s="49"/>
    </row>
    <row r="42" spans="4:5" s="2" customFormat="1" ht="11.25">
      <c r="D42" s="49"/>
      <c r="E42" s="49"/>
    </row>
    <row r="43" spans="4:5" s="2" customFormat="1" ht="11.25">
      <c r="D43" s="49"/>
      <c r="E43" s="49"/>
    </row>
    <row r="44" spans="4:5" s="2" customFormat="1" ht="11.25">
      <c r="D44" s="49"/>
      <c r="E44" s="49"/>
    </row>
    <row r="45" spans="4:5" s="2" customFormat="1" ht="11.25">
      <c r="D45" s="49"/>
      <c r="E45" s="49"/>
    </row>
    <row r="46" spans="4:5" s="2" customFormat="1" ht="11.25">
      <c r="D46" s="49"/>
      <c r="E46" s="49"/>
    </row>
    <row r="47" spans="4:5" s="2" customFormat="1" ht="11.25">
      <c r="D47" s="49"/>
      <c r="E47" s="49"/>
    </row>
    <row r="48" spans="4:5" s="2" customFormat="1" ht="11.25">
      <c r="D48" s="49"/>
      <c r="E48" s="49"/>
    </row>
    <row r="49" spans="4:5" s="2" customFormat="1" ht="11.25">
      <c r="D49" s="49"/>
      <c r="E49" s="49"/>
    </row>
    <row r="50" spans="4:5" s="2" customFormat="1" ht="11.25">
      <c r="D50" s="49"/>
      <c r="E50" s="49"/>
    </row>
    <row r="51" spans="4:5" s="2" customFormat="1" ht="11.25">
      <c r="D51" s="49"/>
      <c r="E51" s="49"/>
    </row>
    <row r="52" spans="4:5" s="2" customFormat="1" ht="11.25">
      <c r="D52" s="49"/>
      <c r="E52" s="49"/>
    </row>
    <row r="53" spans="4:5" s="2" customFormat="1" ht="11.25">
      <c r="D53" s="49"/>
      <c r="E53" s="49"/>
    </row>
    <row r="54" spans="4:5" s="2" customFormat="1" ht="11.25">
      <c r="D54" s="49"/>
      <c r="E54" s="49"/>
    </row>
    <row r="55" spans="4:5" s="2" customFormat="1" ht="11.25">
      <c r="D55" s="49"/>
      <c r="E55" s="49"/>
    </row>
    <row r="56" spans="4:5" s="2" customFormat="1" ht="11.25">
      <c r="D56" s="49"/>
      <c r="E56" s="49"/>
    </row>
    <row r="57" spans="4:5" s="2" customFormat="1" ht="11.25">
      <c r="D57" s="49"/>
      <c r="E57" s="49"/>
    </row>
    <row r="58" spans="4:5" s="2" customFormat="1" ht="11.25">
      <c r="D58" s="49"/>
      <c r="E58" s="49"/>
    </row>
    <row r="59" spans="4:5" s="2" customFormat="1" ht="11.25">
      <c r="D59" s="49"/>
      <c r="E59" s="49"/>
    </row>
    <row r="60" spans="4:5" s="2" customFormat="1" ht="11.25">
      <c r="D60" s="49"/>
      <c r="E60" s="49"/>
    </row>
    <row r="61" spans="4:5" s="2" customFormat="1" ht="11.25">
      <c r="D61" s="49"/>
      <c r="E61" s="49"/>
    </row>
    <row r="62" spans="4:5" s="2" customFormat="1" ht="11.25">
      <c r="D62" s="49"/>
      <c r="E62" s="49"/>
    </row>
    <row r="63" spans="4:5" s="2" customFormat="1" ht="11.25">
      <c r="D63" s="49"/>
      <c r="E63" s="49"/>
    </row>
    <row r="64" spans="4:5" s="2" customFormat="1" ht="11.25">
      <c r="D64" s="49"/>
      <c r="E64" s="49"/>
    </row>
    <row r="65" spans="4:5" s="2" customFormat="1" ht="11.25">
      <c r="D65" s="49"/>
      <c r="E65" s="49"/>
    </row>
    <row r="66" spans="4:5" s="2" customFormat="1" ht="11.25">
      <c r="D66" s="49"/>
      <c r="E66" s="49"/>
    </row>
    <row r="67" spans="4:5" s="2" customFormat="1" ht="11.25">
      <c r="D67" s="49"/>
      <c r="E67" s="49"/>
    </row>
    <row r="68" spans="4:5" s="2" customFormat="1" ht="11.25">
      <c r="D68" s="49"/>
      <c r="E68" s="49"/>
    </row>
    <row r="69" spans="4:5" s="2" customFormat="1" ht="11.25">
      <c r="D69" s="49"/>
      <c r="E69" s="49"/>
    </row>
    <row r="70" spans="4:5" s="2" customFormat="1" ht="11.25">
      <c r="D70" s="49"/>
      <c r="E70" s="49"/>
    </row>
    <row r="71" spans="4:5" s="2" customFormat="1" ht="11.25">
      <c r="D71" s="49"/>
      <c r="E71" s="49"/>
    </row>
    <row r="72" spans="4:5" s="2" customFormat="1" ht="11.25">
      <c r="D72" s="49"/>
      <c r="E72" s="49"/>
    </row>
    <row r="73" spans="4:5" s="2" customFormat="1" ht="11.25">
      <c r="D73" s="49"/>
      <c r="E73" s="49"/>
    </row>
    <row r="74" spans="4:5" s="2" customFormat="1" ht="11.25">
      <c r="D74" s="49"/>
      <c r="E74" s="49"/>
    </row>
    <row r="75" spans="4:5" s="2" customFormat="1" ht="11.25">
      <c r="D75" s="49"/>
      <c r="E75" s="49"/>
    </row>
    <row r="76" spans="4:5" s="2" customFormat="1" ht="11.25">
      <c r="D76" s="49"/>
      <c r="E76" s="49"/>
    </row>
    <row r="77" spans="4:5" s="2" customFormat="1" ht="11.25">
      <c r="D77" s="49"/>
      <c r="E77" s="49"/>
    </row>
    <row r="78" spans="4:5" s="2" customFormat="1" ht="11.25">
      <c r="D78" s="49"/>
      <c r="E78" s="49"/>
    </row>
    <row r="79" spans="4:5" s="2" customFormat="1" ht="11.25">
      <c r="D79" s="49"/>
      <c r="E79" s="49"/>
    </row>
    <row r="80" spans="4:5" s="2" customFormat="1" ht="11.25">
      <c r="D80" s="49"/>
      <c r="E80" s="49"/>
    </row>
    <row r="81" spans="4:5" s="2" customFormat="1" ht="11.25">
      <c r="D81" s="49"/>
      <c r="E81" s="49"/>
    </row>
    <row r="82" spans="4:5" s="2" customFormat="1" ht="11.25">
      <c r="D82" s="49"/>
      <c r="E82" s="49"/>
    </row>
    <row r="83" spans="4:5" s="2" customFormat="1" ht="11.25">
      <c r="D83" s="49"/>
      <c r="E83" s="49"/>
    </row>
    <row r="84" spans="4:5" s="2" customFormat="1" ht="11.25">
      <c r="D84" s="49"/>
      <c r="E84" s="49"/>
    </row>
    <row r="85" spans="4:5" s="2" customFormat="1" ht="11.25">
      <c r="D85" s="49"/>
      <c r="E85" s="49"/>
    </row>
    <row r="86" spans="4:5" s="2" customFormat="1" ht="11.25">
      <c r="D86" s="49"/>
      <c r="E86" s="49"/>
    </row>
    <row r="87" spans="4:5" s="2" customFormat="1" ht="11.25">
      <c r="D87" s="49"/>
      <c r="E87" s="49"/>
    </row>
    <row r="88" spans="4:5" s="2" customFormat="1" ht="11.25">
      <c r="D88" s="49"/>
      <c r="E88" s="49"/>
    </row>
    <row r="89" spans="4:5" s="2" customFormat="1" ht="11.25">
      <c r="D89" s="49"/>
      <c r="E89" s="49"/>
    </row>
    <row r="90" spans="4:5" s="2" customFormat="1" ht="11.25">
      <c r="D90" s="49"/>
      <c r="E90" s="49"/>
    </row>
    <row r="91" spans="4:5" s="2" customFormat="1" ht="11.25">
      <c r="D91" s="49"/>
      <c r="E91" s="49"/>
    </row>
    <row r="92" spans="4:5" s="2" customFormat="1" ht="11.25">
      <c r="D92" s="49"/>
      <c r="E92" s="49"/>
    </row>
    <row r="93" spans="4:5" s="2" customFormat="1" ht="11.25">
      <c r="D93" s="49"/>
      <c r="E93" s="49"/>
    </row>
    <row r="94" spans="4:5" s="2" customFormat="1" ht="11.25">
      <c r="D94" s="49"/>
      <c r="E94" s="49"/>
    </row>
    <row r="95" spans="4:5" s="2" customFormat="1" ht="11.25">
      <c r="D95" s="49"/>
      <c r="E95" s="49"/>
    </row>
    <row r="96" spans="4:5" s="2" customFormat="1" ht="11.25">
      <c r="D96" s="49"/>
      <c r="E96" s="49"/>
    </row>
    <row r="97" spans="4:5" s="2" customFormat="1" ht="11.25">
      <c r="D97" s="49"/>
      <c r="E97" s="49"/>
    </row>
    <row r="98" spans="4:5" s="2" customFormat="1" ht="11.25">
      <c r="D98" s="49"/>
      <c r="E98" s="49"/>
    </row>
    <row r="99" spans="4:5" s="2" customFormat="1" ht="11.25">
      <c r="D99" s="49"/>
      <c r="E99" s="49"/>
    </row>
    <row r="100" spans="4:5" s="2" customFormat="1" ht="11.25">
      <c r="D100" s="49"/>
      <c r="E100" s="49"/>
    </row>
    <row r="101" spans="4:5" s="2" customFormat="1" ht="11.25">
      <c r="D101" s="49"/>
      <c r="E101" s="49"/>
    </row>
    <row r="102" spans="4:5" s="2" customFormat="1" ht="11.25">
      <c r="D102" s="49"/>
      <c r="E102" s="49"/>
    </row>
    <row r="103" spans="4:5" s="2" customFormat="1" ht="11.25">
      <c r="D103" s="49"/>
      <c r="E103" s="49"/>
    </row>
    <row r="104" spans="4:5" s="2" customFormat="1" ht="11.25">
      <c r="D104" s="49"/>
      <c r="E104" s="49"/>
    </row>
    <row r="105" spans="4:5" s="2" customFormat="1" ht="11.25">
      <c r="D105" s="49"/>
      <c r="E105" s="49"/>
    </row>
    <row r="106" spans="4:5" s="2" customFormat="1" ht="11.25">
      <c r="D106" s="49"/>
      <c r="E106" s="49"/>
    </row>
    <row r="107" spans="4:5" s="2" customFormat="1" ht="11.25">
      <c r="D107" s="49"/>
      <c r="E107" s="49"/>
    </row>
    <row r="108" spans="4:5" s="2" customFormat="1" ht="11.25">
      <c r="D108" s="49"/>
      <c r="E108" s="49"/>
    </row>
    <row r="109" spans="4:5" s="2" customFormat="1" ht="11.25">
      <c r="D109" s="49"/>
      <c r="E109" s="49"/>
    </row>
    <row r="110" spans="4:5" s="2" customFormat="1" ht="11.25">
      <c r="D110" s="49"/>
      <c r="E110" s="49"/>
    </row>
    <row r="111" spans="4:5" s="2" customFormat="1" ht="11.25">
      <c r="D111" s="49"/>
      <c r="E111" s="49"/>
    </row>
    <row r="112" spans="4:5" s="2" customFormat="1" ht="11.25">
      <c r="D112" s="49"/>
      <c r="E112" s="49"/>
    </row>
    <row r="113" spans="4:5" s="2" customFormat="1" ht="11.25">
      <c r="D113" s="49"/>
      <c r="E113" s="49"/>
    </row>
    <row r="114" spans="4:5" s="2" customFormat="1" ht="11.25">
      <c r="D114" s="49"/>
      <c r="E114" s="49"/>
    </row>
    <row r="115" spans="4:5" s="2" customFormat="1" ht="11.25">
      <c r="D115" s="49"/>
      <c r="E115" s="49"/>
    </row>
    <row r="116" spans="4:5" s="2" customFormat="1" ht="11.25">
      <c r="D116" s="49"/>
      <c r="E116" s="49"/>
    </row>
    <row r="117" spans="4:5" s="2" customFormat="1" ht="11.25">
      <c r="D117" s="49"/>
      <c r="E117" s="49"/>
    </row>
    <row r="118" spans="4:5" s="2" customFormat="1" ht="11.25">
      <c r="D118" s="49"/>
      <c r="E118" s="49"/>
    </row>
    <row r="119" spans="4:5" s="2" customFormat="1" ht="11.25">
      <c r="D119" s="49"/>
      <c r="E119" s="49"/>
    </row>
    <row r="120" spans="4:5" s="2" customFormat="1" ht="11.25">
      <c r="D120" s="49"/>
      <c r="E120" s="49"/>
    </row>
    <row r="121" spans="4:5" s="2" customFormat="1" ht="11.25">
      <c r="D121" s="49"/>
      <c r="E121" s="49"/>
    </row>
    <row r="122" spans="4:5" s="2" customFormat="1" ht="11.25">
      <c r="D122" s="49"/>
      <c r="E122" s="49"/>
    </row>
    <row r="123" spans="4:5" s="2" customFormat="1" ht="11.25">
      <c r="D123" s="49"/>
      <c r="E123" s="49"/>
    </row>
    <row r="124" spans="4:5" s="2" customFormat="1" ht="11.25">
      <c r="D124" s="49"/>
      <c r="E124" s="49"/>
    </row>
    <row r="125" spans="4:5" s="2" customFormat="1" ht="11.25">
      <c r="D125" s="49"/>
      <c r="E125" s="49"/>
    </row>
    <row r="126" spans="4:5" s="2" customFormat="1" ht="11.25">
      <c r="D126" s="49"/>
      <c r="E126" s="49"/>
    </row>
    <row r="127" spans="4:5" s="2" customFormat="1" ht="11.25">
      <c r="D127" s="49"/>
      <c r="E127" s="49"/>
    </row>
    <row r="128" spans="4:5" s="2" customFormat="1" ht="11.25">
      <c r="D128" s="49"/>
      <c r="E128" s="49"/>
    </row>
  </sheetData>
  <mergeCells count="22">
    <mergeCell ref="O22:O23"/>
    <mergeCell ref="R22:R23"/>
    <mergeCell ref="U22:U23"/>
    <mergeCell ref="V22:V23"/>
    <mergeCell ref="I22:I23"/>
    <mergeCell ref="L22:L23"/>
    <mergeCell ref="E28:F28"/>
    <mergeCell ref="B28:C28"/>
    <mergeCell ref="S9:V9"/>
    <mergeCell ref="B9:B10"/>
    <mergeCell ref="E9:E10"/>
    <mergeCell ref="F9:F10"/>
    <mergeCell ref="C2:V2"/>
    <mergeCell ref="C3:V3"/>
    <mergeCell ref="C4:V4"/>
    <mergeCell ref="C9:C10"/>
    <mergeCell ref="G9:I9"/>
    <mergeCell ref="J9:L9"/>
    <mergeCell ref="M9:O9"/>
    <mergeCell ref="P9:R9"/>
    <mergeCell ref="G8:I8"/>
    <mergeCell ref="J8:V8"/>
  </mergeCells>
  <printOptions/>
  <pageMargins left="0.1968503937007874" right="0.1968503937007874" top="0.984251968503937" bottom="0.984251968503937" header="0" footer="0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dvicente</cp:lastModifiedBy>
  <cp:lastPrinted>2009-07-09T15:40:23Z</cp:lastPrinted>
  <dcterms:created xsi:type="dcterms:W3CDTF">2005-04-28T15:55:54Z</dcterms:created>
  <dcterms:modified xsi:type="dcterms:W3CDTF">2009-07-09T15:40:25Z</dcterms:modified>
  <cp:category/>
  <cp:version/>
  <cp:contentType/>
  <cp:contentStatus/>
</cp:coreProperties>
</file>