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595" windowHeight="9855" activeTab="0"/>
  </bookViews>
  <sheets>
    <sheet name="RO" sheetId="1" r:id="rId1"/>
    <sheet name="RDR" sheetId="2" r:id="rId2"/>
    <sheet name="DYT" sheetId="3" r:id="rId3"/>
    <sheet name="ROOC" sheetId="4" r:id="rId4"/>
    <sheet name="RD" sheetId="5" state="hidden" r:id="rId5"/>
  </sheets>
  <definedNames>
    <definedName name="_xlnm.Print_Area" localSheetId="2">'DYT'!$B$2:$N$54</definedName>
    <definedName name="_xlnm.Print_Area" localSheetId="4">'RD'!$B$2:$N$51</definedName>
    <definedName name="_xlnm.Print_Area" localSheetId="1">'RDR'!$B$2:$N$54</definedName>
    <definedName name="_xlnm.Print_Area" localSheetId="0">'RO'!$B$2:$M$54</definedName>
    <definedName name="_xlnm.Print_Area" localSheetId="3">'ROOC'!$B$2:$N$54</definedName>
  </definedNames>
  <calcPr fullCalcOnLoad="1"/>
</workbook>
</file>

<file path=xl/sharedStrings.xml><?xml version="1.0" encoding="utf-8"?>
<sst xmlns="http://schemas.openxmlformats.org/spreadsheetml/2006/main" count="287" uniqueCount="68">
  <si>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</si>
  <si>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</si>
  <si>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</si>
  <si>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</si>
  <si>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</si>
  <si>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</si>
  <si>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</si>
  <si>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</si>
  <si>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</si>
  <si>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</si>
  <si>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</si>
  <si>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</si>
  <si>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</si>
  <si>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</si>
  <si>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</si>
  <si>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</si>
  <si>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</si>
  <si>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</si>
  <si>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</si>
  <si>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</si>
  <si>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</si>
  <si>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</si>
  <si>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</si>
  <si>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</si>
  <si>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</si>
  <si>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</si>
  <si>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</si>
  <si>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</si>
  <si>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</si>
  <si>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</si>
  <si>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</si>
  <si>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</si>
  <si>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</si>
  <si>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</si>
  <si>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</si>
  <si>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</si>
  <si>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</si>
  <si>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</si>
  <si>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</si>
  <si>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</si>
  <si>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</si>
  <si>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</si>
  <si>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</si>
  <si>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</si>
  <si>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</si>
  <si>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</si>
  <si>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</si>
  <si>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</si>
  <si>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</si>
  <si>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</si>
  <si>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</si>
  <si>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</si>
  <si>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</si>
  <si>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</si>
  <si>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</si>
  <si>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</si>
  <si>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</si>
  <si>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</si>
  <si>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</si>
  <si>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</si>
  <si>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139. Instituto Nacional de Salud del Niño - San Borja</t>
  </si>
  <si>
    <t>Fuente: Consulta Amigable y Base de Datos  MEF Cierre al 31 de Mayo del 2014</t>
  </si>
  <si>
    <t>EJECUCION PRESUPUESTAL MENSUALIZADA DE GASTOS 
MINISTERIO DE SALUD 2014
AL MES DE MAYO</t>
  </si>
  <si>
    <t>140. HOSPITAL DE HUAYCAN</t>
  </si>
  <si>
    <t>141. RED DE SALUD LIMA NORTE IV</t>
  </si>
  <si>
    <t>COMPROMETIDO
ENE-MAY
(3)</t>
  </si>
  <si>
    <t>DEVENGADO
ENE-MAY
(4)</t>
  </si>
  <si>
    <t>GIRO
ENE-MAY
(5)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</si>
</sst>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165" fontId="0" fillId="13" borderId="10" xfId="0" applyNumberFormat="1" applyFill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4"/>
  <sheetViews>
    <sheetView showGridLines="0" tabSelected="1" zoomScale="85" zoomScaleNormal="85" zoomScalePageLayoutView="0" workbookViewId="0" topLeftCell="A1">
      <selection activeCell="C14" sqref="C14"/>
    </sheetView>
  </sheetViews>
  <sheetFormatPr defaultColWidth="11.421875" defaultRowHeight="15"/>
  <cols>
    <col min="1" max="1" width="5.8515625" style="1" customWidth="1"/>
    <col min="2" max="2" width="47.140625" style="1" customWidth="1"/>
    <col min="3" max="4" width="14.7109375" style="1" customWidth="1"/>
    <col min="5" max="5" width="17.14062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1" customWidth="1"/>
    <col min="13" max="13" width="15.28125" style="1" customWidth="1"/>
    <col min="14" max="14" width="15.00390625" style="1" customWidth="1"/>
    <col min="15" max="16384" width="11.421875" style="1" customWidth="1"/>
  </cols>
  <sheetData>
    <row r="2" spans="2:14" ht="15" customHeight="1">
      <c r="B2" s="43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ht="15"/>
    <row r="8" ht="15.75">
      <c r="B8" s="2" t="s">
        <v>40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52</v>
      </c>
      <c r="F12" s="39" t="s">
        <v>45</v>
      </c>
      <c r="G12" s="39" t="s">
        <v>65</v>
      </c>
      <c r="H12" s="39" t="s">
        <v>66</v>
      </c>
      <c r="I12" s="39" t="s">
        <v>67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6" t="s">
        <v>38</v>
      </c>
      <c r="D13" s="26" t="s">
        <v>37</v>
      </c>
      <c r="E13" s="40"/>
      <c r="F13" s="40"/>
      <c r="G13" s="40"/>
      <c r="H13" s="40"/>
      <c r="I13" s="40"/>
      <c r="J13" s="26" t="s">
        <v>46</v>
      </c>
      <c r="K13" s="26" t="s">
        <v>47</v>
      </c>
      <c r="L13" s="27" t="s">
        <v>48</v>
      </c>
      <c r="M13" s="40"/>
      <c r="N13" s="42"/>
    </row>
    <row r="14" spans="2:14" ht="19.5" customHeight="1">
      <c r="B14" s="6" t="s">
        <v>3</v>
      </c>
      <c r="C14" s="8">
        <v>2259275830</v>
      </c>
      <c r="D14" s="8">
        <v>1633931641</v>
      </c>
      <c r="E14" s="38">
        <v>1307145312.8000002</v>
      </c>
      <c r="F14" s="23">
        <v>368656774</v>
      </c>
      <c r="G14" s="8">
        <v>363007323</v>
      </c>
      <c r="H14" s="8">
        <v>282670514</v>
      </c>
      <c r="I14" s="8">
        <v>280969373</v>
      </c>
      <c r="J14" s="14">
        <f>IF(ISERROR(+G14/E14)=TRUE,0,++G14/E14)</f>
        <v>0.2777099986094216</v>
      </c>
      <c r="K14" s="14">
        <f aca="true" t="shared" si="0" ref="K14:K52">IF(ISERROR(+H14/E14)=TRUE,0,++H14/E14)</f>
        <v>0.2162502601906587</v>
      </c>
      <c r="L14" s="14">
        <f aca="true" t="shared" si="1" ref="L14:L52">IF(ISERROR(+I14/E14)=TRUE,0,++I14/E14)</f>
        <v>0.21494884329129652</v>
      </c>
      <c r="M14" s="19">
        <f>IF(ISERROR(+E14-G14)=TRUE,0,++E14-G14)</f>
        <v>944137989.8000002</v>
      </c>
      <c r="N14" s="19">
        <f>IF(ISERROR(+E14-F14)=TRUE,0,++E14-F14)</f>
        <v>938488538.8000002</v>
      </c>
    </row>
    <row r="15" spans="2:14" ht="19.5" customHeight="1">
      <c r="B15" s="7" t="s">
        <v>4</v>
      </c>
      <c r="C15" s="9">
        <v>25212923</v>
      </c>
      <c r="D15" s="9">
        <v>26454333</v>
      </c>
      <c r="E15" s="24">
        <v>21163466.400000002</v>
      </c>
      <c r="F15" s="24">
        <v>17548581</v>
      </c>
      <c r="G15" s="9">
        <v>11056529</v>
      </c>
      <c r="H15" s="9">
        <v>10938508</v>
      </c>
      <c r="I15" s="9">
        <v>10722593</v>
      </c>
      <c r="J15" s="15">
        <f aca="true" t="shared" si="2" ref="J15:J52">IF(ISERROR(+G15/E15)=TRUE,0,++G15/E15)</f>
        <v>0.5224346896215452</v>
      </c>
      <c r="K15" s="15">
        <f t="shared" si="0"/>
        <v>0.5168580511933527</v>
      </c>
      <c r="L15" s="15">
        <f t="shared" si="1"/>
        <v>0.5066558000158234</v>
      </c>
      <c r="M15" s="20">
        <f aca="true" t="shared" si="3" ref="M15:M49">IF(ISERROR(+E15-G15)=TRUE,0,++E15-G15)</f>
        <v>10106937.400000002</v>
      </c>
      <c r="N15" s="20">
        <f aca="true" t="shared" si="4" ref="N15:N52">IF(ISERROR(+E15-F15)=TRUE,0,++E15-F15)</f>
        <v>3614885.4000000022</v>
      </c>
    </row>
    <row r="16" spans="2:14" ht="19.5" customHeight="1">
      <c r="B16" s="7" t="s">
        <v>54</v>
      </c>
      <c r="C16" s="9">
        <v>27006765</v>
      </c>
      <c r="D16" s="9">
        <v>30181205</v>
      </c>
      <c r="E16" s="24">
        <v>24144964</v>
      </c>
      <c r="F16" s="24">
        <v>19510209</v>
      </c>
      <c r="G16" s="9">
        <v>13711702</v>
      </c>
      <c r="H16" s="9">
        <v>13444253</v>
      </c>
      <c r="I16" s="9">
        <v>12896925</v>
      </c>
      <c r="J16" s="15">
        <f t="shared" si="2"/>
        <v>0.5678907618168327</v>
      </c>
      <c r="K16" s="15">
        <f t="shared" si="0"/>
        <v>0.5568139592173341</v>
      </c>
      <c r="L16" s="15">
        <f t="shared" si="1"/>
        <v>0.5341455468726315</v>
      </c>
      <c r="M16" s="20">
        <f t="shared" si="3"/>
        <v>10433262</v>
      </c>
      <c r="N16" s="20">
        <f t="shared" si="4"/>
        <v>4634755</v>
      </c>
    </row>
    <row r="17" spans="2:14" ht="19.5" customHeight="1">
      <c r="B17" s="7" t="s">
        <v>5</v>
      </c>
      <c r="C17" s="9">
        <v>15623020</v>
      </c>
      <c r="D17" s="9">
        <v>16782371</v>
      </c>
      <c r="E17" s="24">
        <v>13425896.8</v>
      </c>
      <c r="F17" s="24">
        <v>9793477</v>
      </c>
      <c r="G17" s="9">
        <v>6924969</v>
      </c>
      <c r="H17" s="9">
        <v>6918940</v>
      </c>
      <c r="I17" s="9">
        <v>6888936</v>
      </c>
      <c r="J17" s="15">
        <f t="shared" si="2"/>
        <v>0.515791913431064</v>
      </c>
      <c r="K17" s="15">
        <f t="shared" si="0"/>
        <v>0.5153428559051638</v>
      </c>
      <c r="L17" s="15">
        <f t="shared" si="1"/>
        <v>0.5131080703674111</v>
      </c>
      <c r="M17" s="20">
        <f t="shared" si="3"/>
        <v>6500927.800000001</v>
      </c>
      <c r="N17" s="20">
        <f t="shared" si="4"/>
        <v>3632419.8000000007</v>
      </c>
    </row>
    <row r="18" spans="2:14" ht="19.5" customHeight="1">
      <c r="B18" s="7" t="s">
        <v>6</v>
      </c>
      <c r="C18" s="9">
        <v>35852743</v>
      </c>
      <c r="D18" s="9">
        <v>43148598</v>
      </c>
      <c r="E18" s="24">
        <v>34518878.4</v>
      </c>
      <c r="F18" s="24">
        <v>13623363</v>
      </c>
      <c r="G18" s="9">
        <v>10735096</v>
      </c>
      <c r="H18" s="9">
        <v>10352420</v>
      </c>
      <c r="I18" s="9">
        <v>10288474</v>
      </c>
      <c r="J18" s="15">
        <f t="shared" si="2"/>
        <v>0.31099202806079584</v>
      </c>
      <c r="K18" s="15">
        <f t="shared" si="0"/>
        <v>0.29990603634444857</v>
      </c>
      <c r="L18" s="15">
        <f t="shared" si="1"/>
        <v>0.2980535427825488</v>
      </c>
      <c r="M18" s="20">
        <f t="shared" si="3"/>
        <v>23783782.4</v>
      </c>
      <c r="N18" s="20">
        <f t="shared" si="4"/>
        <v>20895515.4</v>
      </c>
    </row>
    <row r="19" spans="2:14" ht="19.5" customHeight="1">
      <c r="B19" s="7" t="s">
        <v>7</v>
      </c>
      <c r="C19" s="9">
        <v>111171339</v>
      </c>
      <c r="D19" s="9">
        <v>121574412</v>
      </c>
      <c r="E19" s="24">
        <v>97259529.60000001</v>
      </c>
      <c r="F19" s="24">
        <v>68067868</v>
      </c>
      <c r="G19" s="9">
        <v>56691867</v>
      </c>
      <c r="H19" s="9">
        <v>55988885</v>
      </c>
      <c r="I19" s="9">
        <v>54253820</v>
      </c>
      <c r="J19" s="15">
        <f t="shared" si="2"/>
        <v>0.5828926711156949</v>
      </c>
      <c r="K19" s="15">
        <f t="shared" si="0"/>
        <v>0.5756647726990446</v>
      </c>
      <c r="L19" s="15">
        <f t="shared" si="1"/>
        <v>0.5578252354615542</v>
      </c>
      <c r="M19" s="20">
        <f t="shared" si="3"/>
        <v>40567662.60000001</v>
      </c>
      <c r="N19" s="20">
        <f t="shared" si="4"/>
        <v>29191661.60000001</v>
      </c>
    </row>
    <row r="20" spans="2:14" ht="19.5" customHeight="1">
      <c r="B20" s="7" t="s">
        <v>8</v>
      </c>
      <c r="C20" s="9">
        <v>71246778</v>
      </c>
      <c r="D20" s="9">
        <v>79712072</v>
      </c>
      <c r="E20" s="24">
        <v>63769657.6</v>
      </c>
      <c r="F20" s="24">
        <v>54792322</v>
      </c>
      <c r="G20" s="9">
        <v>38224371</v>
      </c>
      <c r="H20" s="9">
        <v>36868551</v>
      </c>
      <c r="I20" s="9">
        <v>36672435</v>
      </c>
      <c r="J20" s="15">
        <f t="shared" si="2"/>
        <v>0.5994131447241767</v>
      </c>
      <c r="K20" s="15">
        <f t="shared" si="0"/>
        <v>0.578151936007886</v>
      </c>
      <c r="L20" s="15">
        <f t="shared" si="1"/>
        <v>0.5750765549037541</v>
      </c>
      <c r="M20" s="20">
        <f t="shared" si="3"/>
        <v>25545286.6</v>
      </c>
      <c r="N20" s="20">
        <f t="shared" si="4"/>
        <v>8977335.600000001</v>
      </c>
    </row>
    <row r="21" spans="2:14" ht="19.5" customHeight="1">
      <c r="B21" s="7" t="s">
        <v>9</v>
      </c>
      <c r="C21" s="9">
        <v>78684430</v>
      </c>
      <c r="D21" s="9">
        <v>76110074</v>
      </c>
      <c r="E21" s="24">
        <v>60888059.2</v>
      </c>
      <c r="F21" s="24">
        <v>42311303</v>
      </c>
      <c r="G21" s="9">
        <v>34442201</v>
      </c>
      <c r="H21" s="9">
        <v>33945679</v>
      </c>
      <c r="I21" s="9">
        <v>33394803</v>
      </c>
      <c r="J21" s="15">
        <f t="shared" si="2"/>
        <v>0.5656642936649884</v>
      </c>
      <c r="K21" s="15">
        <f t="shared" si="0"/>
        <v>0.5575096241530392</v>
      </c>
      <c r="L21" s="15">
        <f t="shared" si="1"/>
        <v>0.5484622672946028</v>
      </c>
      <c r="M21" s="20">
        <f t="shared" si="3"/>
        <v>26445858.200000003</v>
      </c>
      <c r="N21" s="20">
        <f t="shared" si="4"/>
        <v>18576756.200000003</v>
      </c>
    </row>
    <row r="22" spans="2:14" ht="19.5" customHeight="1">
      <c r="B22" s="7" t="s">
        <v>10</v>
      </c>
      <c r="C22" s="9">
        <v>73519497</v>
      </c>
      <c r="D22" s="9">
        <v>93704681</v>
      </c>
      <c r="E22" s="24">
        <v>74963744.8</v>
      </c>
      <c r="F22" s="24">
        <v>52315754</v>
      </c>
      <c r="G22" s="9">
        <v>52042574</v>
      </c>
      <c r="H22" s="9">
        <v>48464525</v>
      </c>
      <c r="I22" s="9">
        <v>48034175</v>
      </c>
      <c r="J22" s="15">
        <f t="shared" si="2"/>
        <v>0.694236582481936</v>
      </c>
      <c r="K22" s="15">
        <f t="shared" si="0"/>
        <v>0.6465061894826791</v>
      </c>
      <c r="L22" s="15">
        <f t="shared" si="1"/>
        <v>0.6407654143766841</v>
      </c>
      <c r="M22" s="20">
        <f t="shared" si="3"/>
        <v>22921170.799999997</v>
      </c>
      <c r="N22" s="20">
        <f t="shared" si="4"/>
        <v>22647990.799999997</v>
      </c>
    </row>
    <row r="23" spans="2:14" ht="19.5" customHeight="1">
      <c r="B23" s="7" t="s">
        <v>11</v>
      </c>
      <c r="C23" s="9">
        <v>25937415</v>
      </c>
      <c r="D23" s="9">
        <v>27833332</v>
      </c>
      <c r="E23" s="24">
        <v>22266665.6</v>
      </c>
      <c r="F23" s="24">
        <v>13495718</v>
      </c>
      <c r="G23" s="9">
        <v>12434001</v>
      </c>
      <c r="H23" s="9">
        <v>12231785</v>
      </c>
      <c r="I23" s="9">
        <v>11900405</v>
      </c>
      <c r="J23" s="15">
        <f t="shared" si="2"/>
        <v>0.5584132453132093</v>
      </c>
      <c r="K23" s="15">
        <f t="shared" si="0"/>
        <v>0.5493316879919371</v>
      </c>
      <c r="L23" s="15">
        <f t="shared" si="1"/>
        <v>0.5344493519496695</v>
      </c>
      <c r="M23" s="20">
        <f t="shared" si="3"/>
        <v>9832664.600000001</v>
      </c>
      <c r="N23" s="20">
        <f t="shared" si="4"/>
        <v>8770947.600000001</v>
      </c>
    </row>
    <row r="24" spans="2:14" ht="19.5" customHeight="1">
      <c r="B24" s="7" t="s">
        <v>12</v>
      </c>
      <c r="C24" s="9">
        <v>47028363</v>
      </c>
      <c r="D24" s="9">
        <v>51674882</v>
      </c>
      <c r="E24" s="24">
        <v>41339905.6</v>
      </c>
      <c r="F24" s="24">
        <v>28607670</v>
      </c>
      <c r="G24" s="9">
        <v>26244604</v>
      </c>
      <c r="H24" s="9">
        <v>25597044</v>
      </c>
      <c r="I24" s="9">
        <v>25299439</v>
      </c>
      <c r="J24" s="15">
        <f t="shared" si="2"/>
        <v>0.634849151663278</v>
      </c>
      <c r="K24" s="15">
        <f t="shared" si="0"/>
        <v>0.6191848681918616</v>
      </c>
      <c r="L24" s="15">
        <f t="shared" si="1"/>
        <v>0.6119858919077937</v>
      </c>
      <c r="M24" s="20">
        <f t="shared" si="3"/>
        <v>15095301.600000001</v>
      </c>
      <c r="N24" s="20">
        <f t="shared" si="4"/>
        <v>12732235.600000001</v>
      </c>
    </row>
    <row r="25" spans="2:14" ht="19.5" customHeight="1">
      <c r="B25" s="7" t="s">
        <v>13</v>
      </c>
      <c r="C25" s="9">
        <v>73382398</v>
      </c>
      <c r="D25" s="9">
        <v>85763237</v>
      </c>
      <c r="E25" s="24">
        <v>68610589.60000001</v>
      </c>
      <c r="F25" s="24">
        <v>56843189</v>
      </c>
      <c r="G25" s="9">
        <v>45910187</v>
      </c>
      <c r="H25" s="9">
        <v>45846724</v>
      </c>
      <c r="I25" s="9">
        <v>44725794</v>
      </c>
      <c r="J25" s="15">
        <f t="shared" si="2"/>
        <v>0.6691414148698701</v>
      </c>
      <c r="K25" s="15">
        <f t="shared" si="0"/>
        <v>0.6682164410375507</v>
      </c>
      <c r="L25" s="15">
        <f t="shared" si="1"/>
        <v>0.6518788755606321</v>
      </c>
      <c r="M25" s="20">
        <f t="shared" si="3"/>
        <v>22700402.60000001</v>
      </c>
      <c r="N25" s="20">
        <f t="shared" si="4"/>
        <v>11767400.600000009</v>
      </c>
    </row>
    <row r="26" spans="2:14" ht="19.5" customHeight="1">
      <c r="B26" s="7" t="s">
        <v>14</v>
      </c>
      <c r="C26" s="9">
        <v>21573166</v>
      </c>
      <c r="D26" s="9">
        <v>41184613</v>
      </c>
      <c r="E26" s="24">
        <v>32947690.400000002</v>
      </c>
      <c r="F26" s="24">
        <v>17196846</v>
      </c>
      <c r="G26" s="9">
        <v>9844048</v>
      </c>
      <c r="H26" s="9">
        <v>9376993</v>
      </c>
      <c r="I26" s="9">
        <v>9230740</v>
      </c>
      <c r="J26" s="15">
        <f t="shared" si="2"/>
        <v>0.298778089768623</v>
      </c>
      <c r="K26" s="15">
        <f t="shared" si="0"/>
        <v>0.2846024375656996</v>
      </c>
      <c r="L26" s="15">
        <f t="shared" si="1"/>
        <v>0.28016349212750885</v>
      </c>
      <c r="M26" s="20">
        <f t="shared" si="3"/>
        <v>23103642.400000002</v>
      </c>
      <c r="N26" s="20">
        <f t="shared" si="4"/>
        <v>15750844.400000002</v>
      </c>
    </row>
    <row r="27" spans="2:14" ht="19.5" customHeight="1">
      <c r="B27" s="7" t="s">
        <v>15</v>
      </c>
      <c r="C27" s="9">
        <v>71642637</v>
      </c>
      <c r="D27" s="9">
        <v>78500735</v>
      </c>
      <c r="E27" s="24">
        <v>62800588</v>
      </c>
      <c r="F27" s="28">
        <v>43381756</v>
      </c>
      <c r="G27" s="9">
        <v>35796994</v>
      </c>
      <c r="H27" s="9">
        <v>35462714</v>
      </c>
      <c r="I27" s="9">
        <v>35409257</v>
      </c>
      <c r="J27" s="15">
        <f t="shared" si="2"/>
        <v>0.5700104909845749</v>
      </c>
      <c r="K27" s="15">
        <f t="shared" si="0"/>
        <v>0.5646876108867006</v>
      </c>
      <c r="L27" s="15">
        <f t="shared" si="1"/>
        <v>0.5638363927420552</v>
      </c>
      <c r="M27" s="20">
        <f t="shared" si="3"/>
        <v>27003594</v>
      </c>
      <c r="N27" s="20">
        <f t="shared" si="4"/>
        <v>19418832</v>
      </c>
    </row>
    <row r="28" spans="2:14" ht="19.5" customHeight="1">
      <c r="B28" s="7" t="s">
        <v>16</v>
      </c>
      <c r="C28" s="9">
        <v>17893543</v>
      </c>
      <c r="D28" s="9">
        <v>6891141</v>
      </c>
      <c r="E28" s="24">
        <v>5512912.800000001</v>
      </c>
      <c r="F28" s="28">
        <v>6627084</v>
      </c>
      <c r="G28" s="9">
        <v>6627068</v>
      </c>
      <c r="H28" s="9">
        <v>6627067</v>
      </c>
      <c r="I28" s="9">
        <v>6624131</v>
      </c>
      <c r="J28" s="15">
        <f t="shared" si="2"/>
        <v>1.2020991879283849</v>
      </c>
      <c r="K28" s="15">
        <f t="shared" si="0"/>
        <v>1.2020990065360728</v>
      </c>
      <c r="L28" s="15">
        <f t="shared" si="1"/>
        <v>1.20156643870732</v>
      </c>
      <c r="M28" s="20">
        <f t="shared" si="3"/>
        <v>-1114155.1999999993</v>
      </c>
      <c r="N28" s="20">
        <f t="shared" si="4"/>
        <v>-1114171.1999999993</v>
      </c>
    </row>
    <row r="29" spans="2:14" ht="19.5" customHeight="1">
      <c r="B29" s="7" t="s">
        <v>17</v>
      </c>
      <c r="C29" s="9">
        <v>97672565</v>
      </c>
      <c r="D29" s="9">
        <v>108671661</v>
      </c>
      <c r="E29" s="24">
        <v>86937328.80000001</v>
      </c>
      <c r="F29" s="28">
        <v>76372416</v>
      </c>
      <c r="G29" s="9">
        <v>60055379</v>
      </c>
      <c r="H29" s="9">
        <v>57694867</v>
      </c>
      <c r="I29" s="9">
        <v>56947846</v>
      </c>
      <c r="J29" s="15">
        <f t="shared" si="2"/>
        <v>0.6907893286916815</v>
      </c>
      <c r="K29" s="15">
        <f t="shared" si="0"/>
        <v>0.6636374477611048</v>
      </c>
      <c r="L29" s="15">
        <f t="shared" si="1"/>
        <v>0.6550448097043441</v>
      </c>
      <c r="M29" s="20">
        <f t="shared" si="3"/>
        <v>26881949.800000012</v>
      </c>
      <c r="N29" s="20">
        <f t="shared" si="4"/>
        <v>10564912.800000012</v>
      </c>
    </row>
    <row r="30" spans="2:14" ht="19.5" customHeight="1">
      <c r="B30" s="7" t="s">
        <v>18</v>
      </c>
      <c r="C30" s="9">
        <v>89021808</v>
      </c>
      <c r="D30" s="9">
        <v>99061855</v>
      </c>
      <c r="E30" s="24">
        <v>79249484</v>
      </c>
      <c r="F30" s="28">
        <v>52018508</v>
      </c>
      <c r="G30" s="9">
        <v>51992102</v>
      </c>
      <c r="H30" s="9">
        <v>50791082</v>
      </c>
      <c r="I30" s="9">
        <v>49318984</v>
      </c>
      <c r="J30" s="15">
        <f t="shared" si="2"/>
        <v>0.6560560318600939</v>
      </c>
      <c r="K30" s="15">
        <f t="shared" si="0"/>
        <v>0.6409011066873319</v>
      </c>
      <c r="L30" s="15">
        <f t="shared" si="1"/>
        <v>0.622325616656381</v>
      </c>
      <c r="M30" s="20">
        <f t="shared" si="3"/>
        <v>27257382</v>
      </c>
      <c r="N30" s="20">
        <f t="shared" si="4"/>
        <v>27230976</v>
      </c>
    </row>
    <row r="31" spans="2:14" ht="19.5" customHeight="1">
      <c r="B31" s="7" t="s">
        <v>19</v>
      </c>
      <c r="C31" s="9">
        <v>50900685</v>
      </c>
      <c r="D31" s="9">
        <v>56373382</v>
      </c>
      <c r="E31" s="24">
        <v>45098705.6</v>
      </c>
      <c r="F31" s="28">
        <v>30444690</v>
      </c>
      <c r="G31" s="9">
        <v>30052875</v>
      </c>
      <c r="H31" s="9">
        <v>30325995</v>
      </c>
      <c r="I31" s="9">
        <v>29277788</v>
      </c>
      <c r="J31" s="15">
        <f t="shared" si="2"/>
        <v>0.6663799902940007</v>
      </c>
      <c r="K31" s="15">
        <f t="shared" si="0"/>
        <v>0.6724360399381396</v>
      </c>
      <c r="L31" s="15">
        <f t="shared" si="1"/>
        <v>0.6491935325079485</v>
      </c>
      <c r="M31" s="20">
        <f t="shared" si="3"/>
        <v>15045830.600000001</v>
      </c>
      <c r="N31" s="20">
        <f t="shared" si="4"/>
        <v>14654015.600000001</v>
      </c>
    </row>
    <row r="32" spans="2:14" ht="19.5" customHeight="1">
      <c r="B32" s="7" t="s">
        <v>20</v>
      </c>
      <c r="C32" s="9">
        <v>28800017</v>
      </c>
      <c r="D32" s="9">
        <v>31302967</v>
      </c>
      <c r="E32" s="24">
        <v>25042373.6</v>
      </c>
      <c r="F32" s="28">
        <v>17187199</v>
      </c>
      <c r="G32" s="9">
        <v>17160218</v>
      </c>
      <c r="H32" s="9">
        <v>16802670</v>
      </c>
      <c r="I32" s="9">
        <v>16129756</v>
      </c>
      <c r="J32" s="15">
        <f t="shared" si="2"/>
        <v>0.6852472642609245</v>
      </c>
      <c r="K32" s="15">
        <f t="shared" si="0"/>
        <v>0.6709695441968807</v>
      </c>
      <c r="L32" s="15">
        <f t="shared" si="1"/>
        <v>0.6440985290627562</v>
      </c>
      <c r="M32" s="20">
        <f t="shared" si="3"/>
        <v>7882155.6000000015</v>
      </c>
      <c r="N32" s="20">
        <f t="shared" si="4"/>
        <v>7855174.6000000015</v>
      </c>
    </row>
    <row r="33" spans="2:14" ht="19.5" customHeight="1">
      <c r="B33" s="7" t="s">
        <v>21</v>
      </c>
      <c r="C33" s="9">
        <v>28783673</v>
      </c>
      <c r="D33" s="9">
        <v>30883757</v>
      </c>
      <c r="E33" s="24">
        <v>24707005.6</v>
      </c>
      <c r="F33" s="28">
        <v>17879192</v>
      </c>
      <c r="G33" s="9">
        <v>13067295</v>
      </c>
      <c r="H33" s="9">
        <v>13023247</v>
      </c>
      <c r="I33" s="9">
        <v>11995668</v>
      </c>
      <c r="J33" s="15">
        <f t="shared" si="2"/>
        <v>0.5288902755581194</v>
      </c>
      <c r="K33" s="15">
        <f t="shared" si="0"/>
        <v>0.5271074613752466</v>
      </c>
      <c r="L33" s="15">
        <f t="shared" si="1"/>
        <v>0.4855168689482953</v>
      </c>
      <c r="M33" s="20">
        <f t="shared" si="3"/>
        <v>11639710.600000001</v>
      </c>
      <c r="N33" s="20">
        <f t="shared" si="4"/>
        <v>6827813.6000000015</v>
      </c>
    </row>
    <row r="34" spans="2:14" ht="19.5" customHeight="1">
      <c r="B34" s="7" t="s">
        <v>22</v>
      </c>
      <c r="C34" s="9">
        <v>40993248</v>
      </c>
      <c r="D34" s="9">
        <v>43786519</v>
      </c>
      <c r="E34" s="24">
        <v>35029215.2</v>
      </c>
      <c r="F34" s="28">
        <v>22708442</v>
      </c>
      <c r="G34" s="9">
        <v>22456026</v>
      </c>
      <c r="H34" s="9">
        <v>19981471</v>
      </c>
      <c r="I34" s="9">
        <v>18987798</v>
      </c>
      <c r="J34" s="15">
        <f t="shared" si="2"/>
        <v>0.6410656325523387</v>
      </c>
      <c r="K34" s="15">
        <f t="shared" si="0"/>
        <v>0.570423027918707</v>
      </c>
      <c r="L34" s="15">
        <f t="shared" si="1"/>
        <v>0.5420560492602757</v>
      </c>
      <c r="M34" s="20">
        <f t="shared" si="3"/>
        <v>12573189.200000003</v>
      </c>
      <c r="N34" s="20">
        <f t="shared" si="4"/>
        <v>12320773.200000003</v>
      </c>
    </row>
    <row r="35" spans="2:14" ht="19.5" customHeight="1">
      <c r="B35" s="7" t="s">
        <v>23</v>
      </c>
      <c r="C35" s="9">
        <v>50409053</v>
      </c>
      <c r="D35" s="9">
        <v>55899229</v>
      </c>
      <c r="E35" s="24">
        <v>44719383.2</v>
      </c>
      <c r="F35" s="28">
        <v>41878571</v>
      </c>
      <c r="G35" s="9">
        <v>29913234</v>
      </c>
      <c r="H35" s="9">
        <v>29284551</v>
      </c>
      <c r="I35" s="9">
        <v>29048132</v>
      </c>
      <c r="J35" s="15">
        <f t="shared" si="2"/>
        <v>0.6689098073248917</v>
      </c>
      <c r="K35" s="15">
        <f t="shared" si="0"/>
        <v>0.6548514068056287</v>
      </c>
      <c r="L35" s="15">
        <f t="shared" si="1"/>
        <v>0.6495646836202338</v>
      </c>
      <c r="M35" s="20">
        <f t="shared" si="3"/>
        <v>14806149.200000003</v>
      </c>
      <c r="N35" s="20">
        <f t="shared" si="4"/>
        <v>2840812.200000003</v>
      </c>
    </row>
    <row r="36" spans="2:14" ht="19.5" customHeight="1">
      <c r="B36" s="7" t="s">
        <v>24</v>
      </c>
      <c r="C36" s="9">
        <v>38398054</v>
      </c>
      <c r="D36" s="9">
        <v>29672973</v>
      </c>
      <c r="E36" s="24">
        <v>23738378.400000002</v>
      </c>
      <c r="F36" s="28">
        <v>21342186</v>
      </c>
      <c r="G36" s="9">
        <v>15611333</v>
      </c>
      <c r="H36" s="9">
        <v>15570347</v>
      </c>
      <c r="I36" s="9">
        <v>15400528</v>
      </c>
      <c r="J36" s="15">
        <f t="shared" si="2"/>
        <v>0.6576410880702785</v>
      </c>
      <c r="K36" s="15">
        <f t="shared" si="0"/>
        <v>0.655914516890505</v>
      </c>
      <c r="L36" s="15">
        <f t="shared" si="1"/>
        <v>0.6487607426461783</v>
      </c>
      <c r="M36" s="20">
        <f t="shared" si="3"/>
        <v>8127045.400000002</v>
      </c>
      <c r="N36" s="20">
        <f t="shared" si="4"/>
        <v>2396192.4000000022</v>
      </c>
    </row>
    <row r="37" spans="2:14" ht="19.5" customHeight="1">
      <c r="B37" s="7" t="s">
        <v>25</v>
      </c>
      <c r="C37" s="9">
        <v>15214925</v>
      </c>
      <c r="D37" s="9">
        <v>16595814</v>
      </c>
      <c r="E37" s="24">
        <v>13276651.200000001</v>
      </c>
      <c r="F37" s="28">
        <v>7053454</v>
      </c>
      <c r="G37" s="9">
        <v>7047513</v>
      </c>
      <c r="H37" s="9">
        <v>7016273</v>
      </c>
      <c r="I37" s="9">
        <v>7010363</v>
      </c>
      <c r="J37" s="15">
        <f t="shared" si="2"/>
        <v>0.5308200760746052</v>
      </c>
      <c r="K37" s="15">
        <f t="shared" si="0"/>
        <v>0.5284670730824049</v>
      </c>
      <c r="L37" s="15">
        <f t="shared" si="1"/>
        <v>0.5280219307109612</v>
      </c>
      <c r="M37" s="20">
        <f t="shared" si="3"/>
        <v>6229138.200000001</v>
      </c>
      <c r="N37" s="20">
        <f t="shared" si="4"/>
        <v>6223197.200000001</v>
      </c>
    </row>
    <row r="38" spans="2:14" ht="19.5" customHeight="1">
      <c r="B38" s="7" t="s">
        <v>26</v>
      </c>
      <c r="C38" s="9">
        <v>36960622</v>
      </c>
      <c r="D38" s="9">
        <v>42839185</v>
      </c>
      <c r="E38" s="24">
        <v>34271348</v>
      </c>
      <c r="F38" s="28">
        <v>22632649</v>
      </c>
      <c r="G38" s="9">
        <v>21988745</v>
      </c>
      <c r="H38" s="9">
        <v>21554351</v>
      </c>
      <c r="I38" s="9">
        <v>21352235</v>
      </c>
      <c r="J38" s="15">
        <f>IF(ISERROR(+G38/E44)=TRUE,0,++G38/E44)</f>
        <v>1.0443393273884696</v>
      </c>
      <c r="K38" s="15">
        <f>IF(ISERROR(+H38/E44)=TRUE,0,++H38/E44)</f>
        <v>1.023708102742334</v>
      </c>
      <c r="L38" s="15">
        <f>IF(ISERROR(+I38/E44)=TRUE,0,++I38/E44)</f>
        <v>1.0141087514608287</v>
      </c>
      <c r="M38" s="20">
        <f>IF(ISERROR(+E44-G38)=TRUE,0,++E44-G38)</f>
        <v>-933572.1999999993</v>
      </c>
      <c r="N38" s="20">
        <f>IF(ISERROR(+E44-F44)=TRUE,0,++E44-F44)</f>
        <v>6129819.800000001</v>
      </c>
    </row>
    <row r="39" spans="2:14" ht="19.5" customHeight="1">
      <c r="B39" s="7" t="s">
        <v>27</v>
      </c>
      <c r="C39" s="9">
        <v>35563732</v>
      </c>
      <c r="D39" s="9">
        <v>46544338</v>
      </c>
      <c r="E39" s="24">
        <v>37235470.4</v>
      </c>
      <c r="F39" s="28">
        <v>28371987</v>
      </c>
      <c r="G39" s="9">
        <v>20433757</v>
      </c>
      <c r="H39" s="9">
        <v>20362991</v>
      </c>
      <c r="I39" s="9">
        <v>20345091</v>
      </c>
      <c r="J39" s="15">
        <f t="shared" si="2"/>
        <v>0.5487712866385596</v>
      </c>
      <c r="K39" s="15">
        <f t="shared" si="0"/>
        <v>0.546870786947276</v>
      </c>
      <c r="L39" s="15">
        <f t="shared" si="1"/>
        <v>0.5463900625248983</v>
      </c>
      <c r="M39" s="20">
        <f t="shared" si="3"/>
        <v>16801713.4</v>
      </c>
      <c r="N39" s="20">
        <f t="shared" si="4"/>
        <v>8863483.399999999</v>
      </c>
    </row>
    <row r="40" spans="2:14" ht="19.5" customHeight="1">
      <c r="B40" s="7" t="s">
        <v>28</v>
      </c>
      <c r="C40" s="9">
        <v>43761972</v>
      </c>
      <c r="D40" s="9">
        <v>62566068</v>
      </c>
      <c r="E40" s="24">
        <v>50052854.400000006</v>
      </c>
      <c r="F40" s="28">
        <v>30834168</v>
      </c>
      <c r="G40" s="9">
        <v>27021781</v>
      </c>
      <c r="H40" s="9">
        <v>26650076</v>
      </c>
      <c r="I40" s="9">
        <v>26617642</v>
      </c>
      <c r="J40" s="15">
        <f t="shared" si="2"/>
        <v>0.5398649352553208</v>
      </c>
      <c r="K40" s="15">
        <f t="shared" si="0"/>
        <v>0.5324386854548698</v>
      </c>
      <c r="L40" s="15">
        <f t="shared" si="1"/>
        <v>0.5317906904426213</v>
      </c>
      <c r="M40" s="20">
        <f t="shared" si="3"/>
        <v>23031073.400000006</v>
      </c>
      <c r="N40" s="20">
        <f t="shared" si="4"/>
        <v>19218686.400000006</v>
      </c>
    </row>
    <row r="41" spans="2:14" ht="19.5" customHeight="1">
      <c r="B41" s="7" t="s">
        <v>29</v>
      </c>
      <c r="C41" s="9">
        <v>28842086</v>
      </c>
      <c r="D41" s="9">
        <v>32052888</v>
      </c>
      <c r="E41" s="24">
        <v>25642310.400000002</v>
      </c>
      <c r="F41" s="28">
        <v>20304156</v>
      </c>
      <c r="G41" s="9">
        <v>16244535</v>
      </c>
      <c r="H41" s="9">
        <v>16237212</v>
      </c>
      <c r="I41" s="9">
        <v>15893292</v>
      </c>
      <c r="J41" s="15">
        <f t="shared" si="2"/>
        <v>0.6335051228457167</v>
      </c>
      <c r="K41" s="15">
        <f t="shared" si="0"/>
        <v>0.6332195401550088</v>
      </c>
      <c r="L41" s="15">
        <f t="shared" si="1"/>
        <v>0.6198073321817366</v>
      </c>
      <c r="M41" s="20">
        <f t="shared" si="3"/>
        <v>9397775.400000002</v>
      </c>
      <c r="N41" s="20">
        <f t="shared" si="4"/>
        <v>5338154.400000002</v>
      </c>
    </row>
    <row r="42" spans="2:14" ht="19.5" customHeight="1">
      <c r="B42" s="7" t="s">
        <v>30</v>
      </c>
      <c r="C42" s="9">
        <v>40256338</v>
      </c>
      <c r="D42" s="9">
        <v>44165326</v>
      </c>
      <c r="E42" s="24">
        <v>35332260.800000004</v>
      </c>
      <c r="F42" s="28">
        <v>27032055</v>
      </c>
      <c r="G42" s="9">
        <v>23713805</v>
      </c>
      <c r="H42" s="9">
        <v>23766770</v>
      </c>
      <c r="I42" s="9">
        <v>23537107</v>
      </c>
      <c r="J42" s="15">
        <f t="shared" si="2"/>
        <v>0.6711657975761346</v>
      </c>
      <c r="K42" s="15">
        <f t="shared" si="0"/>
        <v>0.6726648525134853</v>
      </c>
      <c r="L42" s="15">
        <f t="shared" si="1"/>
        <v>0.6661647589785705</v>
      </c>
      <c r="M42" s="20">
        <f t="shared" si="3"/>
        <v>11618455.800000004</v>
      </c>
      <c r="N42" s="20">
        <f t="shared" si="4"/>
        <v>8300205.8000000045</v>
      </c>
    </row>
    <row r="43" spans="2:14" ht="19.5" customHeight="1">
      <c r="B43" s="7" t="s">
        <v>31</v>
      </c>
      <c r="C43" s="9">
        <v>38237576</v>
      </c>
      <c r="D43" s="9">
        <v>43790068</v>
      </c>
      <c r="E43" s="24">
        <v>35032054.4</v>
      </c>
      <c r="F43" s="28">
        <v>23424889</v>
      </c>
      <c r="G43" s="9">
        <v>20708054</v>
      </c>
      <c r="H43" s="9">
        <v>20580491</v>
      </c>
      <c r="I43" s="9">
        <v>20514691</v>
      </c>
      <c r="J43" s="15">
        <f t="shared" si="2"/>
        <v>0.5911173168308393</v>
      </c>
      <c r="K43" s="15">
        <f t="shared" si="0"/>
        <v>0.587475994556574</v>
      </c>
      <c r="L43" s="15">
        <f t="shared" si="1"/>
        <v>0.5855977147603425</v>
      </c>
      <c r="M43" s="20">
        <f t="shared" si="3"/>
        <v>14324000.399999999</v>
      </c>
      <c r="N43" s="20">
        <f t="shared" si="4"/>
        <v>11607165.399999999</v>
      </c>
    </row>
    <row r="44" spans="2:14" ht="19.5" customHeight="1">
      <c r="B44" s="7" t="s">
        <v>32</v>
      </c>
      <c r="C44" s="9">
        <v>23659654</v>
      </c>
      <c r="D44" s="9">
        <v>26318966</v>
      </c>
      <c r="E44" s="24">
        <v>21055172.8</v>
      </c>
      <c r="F44" s="28">
        <v>14925353</v>
      </c>
      <c r="G44" s="9">
        <v>14573364</v>
      </c>
      <c r="H44" s="9">
        <v>14280189</v>
      </c>
      <c r="I44" s="9">
        <v>13997083</v>
      </c>
      <c r="J44" s="15">
        <f>IF(ISERROR(+G44/#REF!)=TRUE,0,++G44/#REF!)</f>
        <v>0</v>
      </c>
      <c r="K44" s="15">
        <f>IF(ISERROR(+H44/#REF!)=TRUE,0,++H44/#REF!)</f>
        <v>0</v>
      </c>
      <c r="L44" s="15">
        <f>IF(ISERROR(+I44/#REF!)=TRUE,0,++I44/#REF!)</f>
        <v>0</v>
      </c>
      <c r="M44" s="20">
        <f>IF(ISERROR(+#REF!-G44)=TRUE,0,++#REF!-G44)</f>
        <v>0</v>
      </c>
      <c r="N44" s="20">
        <f>IF(ISERROR(+#REF!-#REF!)=TRUE,0,++#REF!-#REF!)</f>
        <v>0</v>
      </c>
    </row>
    <row r="45" spans="2:14" ht="19.5" customHeight="1">
      <c r="B45" s="7" t="s">
        <v>33</v>
      </c>
      <c r="C45" s="9">
        <v>22138498</v>
      </c>
      <c r="D45" s="9">
        <v>24765088</v>
      </c>
      <c r="E45" s="24">
        <v>19812070.400000002</v>
      </c>
      <c r="F45" s="28">
        <v>14785123</v>
      </c>
      <c r="G45" s="9">
        <v>14674482</v>
      </c>
      <c r="H45" s="9">
        <v>14607514</v>
      </c>
      <c r="I45" s="9">
        <v>14588669</v>
      </c>
      <c r="J45" s="15">
        <f t="shared" si="2"/>
        <v>0.7406839216561636</v>
      </c>
      <c r="K45" s="15">
        <f t="shared" si="0"/>
        <v>0.7373037600350945</v>
      </c>
      <c r="L45" s="15">
        <f t="shared" si="1"/>
        <v>0.7363525722177929</v>
      </c>
      <c r="M45" s="20">
        <f t="shared" si="3"/>
        <v>5137588.400000002</v>
      </c>
      <c r="N45" s="20">
        <f t="shared" si="4"/>
        <v>5026947.400000002</v>
      </c>
    </row>
    <row r="46" spans="2:14" ht="19.5" customHeight="1">
      <c r="B46" s="7" t="s">
        <v>34</v>
      </c>
      <c r="C46" s="9">
        <v>62047504</v>
      </c>
      <c r="D46" s="9">
        <v>72588362</v>
      </c>
      <c r="E46" s="24">
        <v>58070689.6</v>
      </c>
      <c r="F46" s="28">
        <v>41757221</v>
      </c>
      <c r="G46" s="9">
        <v>35539820</v>
      </c>
      <c r="H46" s="9">
        <v>35540551</v>
      </c>
      <c r="I46" s="9">
        <v>34610854</v>
      </c>
      <c r="J46" s="15">
        <f t="shared" si="2"/>
        <v>0.6120096083722071</v>
      </c>
      <c r="K46" s="15">
        <f t="shared" si="0"/>
        <v>0.6120221964782729</v>
      </c>
      <c r="L46" s="15">
        <f t="shared" si="1"/>
        <v>0.5960124503153825</v>
      </c>
      <c r="M46" s="20">
        <f t="shared" si="3"/>
        <v>22530869.6</v>
      </c>
      <c r="N46" s="20">
        <f t="shared" si="4"/>
        <v>16313468.600000001</v>
      </c>
    </row>
    <row r="47" spans="2:14" ht="19.5" customHeight="1">
      <c r="B47" s="7" t="s">
        <v>35</v>
      </c>
      <c r="C47" s="9">
        <v>102132480</v>
      </c>
      <c r="D47" s="9">
        <v>105132480</v>
      </c>
      <c r="E47" s="24">
        <v>84105984</v>
      </c>
      <c r="F47" s="28">
        <v>85580922</v>
      </c>
      <c r="G47" s="9">
        <v>54069669</v>
      </c>
      <c r="H47" s="9">
        <v>36474919</v>
      </c>
      <c r="I47" s="9">
        <v>35674126</v>
      </c>
      <c r="J47" s="15">
        <f t="shared" si="2"/>
        <v>0.642875410624766</v>
      </c>
      <c r="K47" s="15">
        <f t="shared" si="0"/>
        <v>0.43367804840140745</v>
      </c>
      <c r="L47" s="15">
        <f t="shared" si="1"/>
        <v>0.42415681148204626</v>
      </c>
      <c r="M47" s="20">
        <f t="shared" si="3"/>
        <v>30036315</v>
      </c>
      <c r="N47" s="20">
        <f t="shared" si="4"/>
        <v>-1474938</v>
      </c>
    </row>
    <row r="48" spans="2:14" ht="19.5" customHeight="1">
      <c r="B48" s="7" t="s">
        <v>36</v>
      </c>
      <c r="C48" s="9">
        <v>349246275</v>
      </c>
      <c r="D48" s="9">
        <v>349246275</v>
      </c>
      <c r="E48" s="24">
        <v>279397020</v>
      </c>
      <c r="F48" s="28">
        <v>218825618</v>
      </c>
      <c r="G48" s="9">
        <v>208333641</v>
      </c>
      <c r="H48" s="9">
        <v>157842762</v>
      </c>
      <c r="I48" s="9">
        <v>155618725</v>
      </c>
      <c r="J48" s="15">
        <f>IF(ISERROR(+G48/E48)=TRUE,0,++G48/E48)</f>
        <v>0.7456544847901384</v>
      </c>
      <c r="K48" s="15">
        <f>IF(ISERROR(+H48/E48)=TRUE,0,++H48/E48)</f>
        <v>0.5649407499049203</v>
      </c>
      <c r="L48" s="15">
        <f>IF(ISERROR(+I48/E48)=TRUE,0,++I48/E48)</f>
        <v>0.5569806184761742</v>
      </c>
      <c r="M48" s="20">
        <f>IF(ISERROR(+E48-G48)=TRUE,0,++E48-G48)</f>
        <v>71063379</v>
      </c>
      <c r="N48" s="20">
        <f>IF(ISERROR(+E48-F48)=TRUE,0,++E48-F48)</f>
        <v>60571402</v>
      </c>
    </row>
    <row r="49" spans="2:14" ht="19.5" customHeight="1">
      <c r="B49" s="7" t="s">
        <v>60</v>
      </c>
      <c r="C49" s="9">
        <v>18523100</v>
      </c>
      <c r="D49" s="9">
        <v>18523100</v>
      </c>
      <c r="E49" s="24">
        <v>14818480</v>
      </c>
      <c r="F49" s="28">
        <v>15921198</v>
      </c>
      <c r="G49" s="9">
        <v>15599816</v>
      </c>
      <c r="H49" s="9">
        <v>14751990</v>
      </c>
      <c r="I49" s="9">
        <v>14344401</v>
      </c>
      <c r="J49" s="15">
        <f t="shared" si="2"/>
        <v>1.0527271353067251</v>
      </c>
      <c r="K49" s="15">
        <f t="shared" si="0"/>
        <v>0.9955130350751225</v>
      </c>
      <c r="L49" s="15">
        <f t="shared" si="1"/>
        <v>0.9680075824241082</v>
      </c>
      <c r="M49" s="20">
        <f t="shared" si="3"/>
        <v>-781336</v>
      </c>
      <c r="N49" s="20">
        <f t="shared" si="4"/>
        <v>-1102718</v>
      </c>
    </row>
    <row r="50" spans="2:14" ht="19.5" customHeight="1">
      <c r="B50" s="7" t="s">
        <v>63</v>
      </c>
      <c r="C50" s="9">
        <v>0</v>
      </c>
      <c r="D50" s="9">
        <v>12882929</v>
      </c>
      <c r="E50" s="24">
        <v>10306343.200000001</v>
      </c>
      <c r="F50" s="28">
        <v>4108141</v>
      </c>
      <c r="G50" s="9">
        <v>4103344</v>
      </c>
      <c r="H50" s="9">
        <v>3999801</v>
      </c>
      <c r="I50" s="9">
        <v>3845035</v>
      </c>
      <c r="J50" s="15">
        <f>IF(ISERROR(+G50/E50)=TRUE,0,++G50/E50)</f>
        <v>0.39813772163147054</v>
      </c>
      <c r="K50" s="15">
        <f>IF(ISERROR(+H50/E50)=TRUE,0,++H50/E50)</f>
        <v>0.38809119028755024</v>
      </c>
      <c r="L50" s="15">
        <f>IF(ISERROR(+I50/E50)=TRUE,0,++I50/E50)</f>
        <v>0.37307461292381566</v>
      </c>
      <c r="M50" s="20">
        <f>IF(ISERROR(+E50-G50)=TRUE,0,++E50-G50)</f>
        <v>6202999.200000001</v>
      </c>
      <c r="N50" s="20">
        <f>IF(ISERROR(+E50-F50)=TRUE,0,++E50-F50)</f>
        <v>6198202.200000001</v>
      </c>
    </row>
    <row r="51" spans="2:14" ht="19.5" customHeight="1">
      <c r="B51" s="7" t="s">
        <v>64</v>
      </c>
      <c r="C51" s="9">
        <v>0</v>
      </c>
      <c r="D51" s="9">
        <v>12853423</v>
      </c>
      <c r="E51" s="24">
        <v>10282738.4</v>
      </c>
      <c r="F51" s="28">
        <v>6391336</v>
      </c>
      <c r="G51" s="9">
        <v>6362560</v>
      </c>
      <c r="H51" s="9">
        <v>6323659</v>
      </c>
      <c r="I51" s="9">
        <v>6195413</v>
      </c>
      <c r="J51" s="15">
        <f>IF(ISERROR(+G51/E51)=TRUE,0,++G51/E51)</f>
        <v>0.6187612436002456</v>
      </c>
      <c r="K51" s="15">
        <f>IF(ISERROR(+H51/E51)=TRUE,0,++H51/E51)</f>
        <v>0.6149781073882031</v>
      </c>
      <c r="L51" s="15">
        <f>IF(ISERROR(+I51/E51)=TRUE,0,++I51/E51)</f>
        <v>0.6025061378591524</v>
      </c>
      <c r="M51" s="20">
        <f>IF(ISERROR(+E51-G51)=TRUE,0,++E51-G51)</f>
        <v>3920178.4000000004</v>
      </c>
      <c r="N51" s="20">
        <f>IF(ISERROR(+E51-F51)=TRUE,0,++E51-F51)</f>
        <v>3891402.4000000004</v>
      </c>
    </row>
    <row r="52" spans="2:14" ht="23.25" customHeight="1">
      <c r="B52" s="12" t="s">
        <v>39</v>
      </c>
      <c r="C52" s="12">
        <f>SUM(C14:C49)</f>
        <v>4196614712</v>
      </c>
      <c r="D52" s="12">
        <f aca="true" t="shared" si="5" ref="D52:I52">SUM(D14:D49)</f>
        <v>3754227628</v>
      </c>
      <c r="E52" s="25">
        <f t="shared" si="5"/>
        <v>3003382102.4</v>
      </c>
      <c r="F52" s="25">
        <f t="shared" si="5"/>
        <v>1644051911</v>
      </c>
      <c r="G52" s="12">
        <f t="shared" si="5"/>
        <v>1443950978</v>
      </c>
      <c r="H52" s="12">
        <f t="shared" si="5"/>
        <v>1277874921</v>
      </c>
      <c r="I52" s="12">
        <f t="shared" si="5"/>
        <v>1258522079</v>
      </c>
      <c r="J52" s="17">
        <f t="shared" si="2"/>
        <v>0.4807749825925046</v>
      </c>
      <c r="K52" s="17">
        <f t="shared" si="0"/>
        <v>0.4254786362277551</v>
      </c>
      <c r="L52" s="17">
        <f t="shared" si="1"/>
        <v>0.419034953292928</v>
      </c>
      <c r="M52" s="22">
        <f>SUM(M14:M49)</f>
        <v>1539733140.4</v>
      </c>
      <c r="N52" s="22">
        <f t="shared" si="4"/>
        <v>1359330191.4</v>
      </c>
    </row>
    <row r="54" ht="15">
      <c r="B54" s="13" t="s">
        <v>61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7" top="0.44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4"/>
  <sheetViews>
    <sheetView showGridLines="0" zoomScale="85" zoomScaleNormal="85" zoomScalePageLayoutView="0" workbookViewId="0" topLeftCell="A1">
      <selection activeCell="C14" sqref="C14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1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3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41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65</v>
      </c>
      <c r="H12" s="39" t="s">
        <v>66</v>
      </c>
      <c r="I12" s="39" t="s">
        <v>67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6" t="s">
        <v>38</v>
      </c>
      <c r="D13" s="26" t="s">
        <v>37</v>
      </c>
      <c r="E13" s="40"/>
      <c r="F13" s="40"/>
      <c r="G13" s="40"/>
      <c r="H13" s="40"/>
      <c r="I13" s="40"/>
      <c r="J13" s="26" t="s">
        <v>46</v>
      </c>
      <c r="K13" s="26" t="s">
        <v>47</v>
      </c>
      <c r="L13" s="27" t="s">
        <v>48</v>
      </c>
      <c r="M13" s="40"/>
      <c r="N13" s="42"/>
    </row>
    <row r="14" spans="2:14" ht="19.5" customHeight="1">
      <c r="B14" s="6" t="s">
        <v>3</v>
      </c>
      <c r="C14" s="8">
        <v>45071322</v>
      </c>
      <c r="D14" s="8">
        <v>79616281</v>
      </c>
      <c r="E14" s="23">
        <v>79616281</v>
      </c>
      <c r="F14" s="23">
        <v>25938158</v>
      </c>
      <c r="G14" s="8">
        <v>25459405</v>
      </c>
      <c r="H14" s="8">
        <v>16278821</v>
      </c>
      <c r="I14" s="8">
        <v>15269837</v>
      </c>
      <c r="J14" s="14">
        <f>IF(ISERROR(+G14/E14)=TRUE,0,++G14/E14)</f>
        <v>0.31977636584155444</v>
      </c>
      <c r="K14" s="14">
        <f aca="true" t="shared" si="0" ref="K14:K52">IF(ISERROR(+H14/E14)=TRUE,0,++H14/E14)</f>
        <v>0.20446598102214797</v>
      </c>
      <c r="L14" s="14">
        <f aca="true" t="shared" si="1" ref="L14:L52">IF(ISERROR(+I14/E14)=TRUE,0,++I14/E14)</f>
        <v>0.1917928947221235</v>
      </c>
      <c r="M14" s="19">
        <f>IF(ISERROR(+E14-G14)=TRUE,0,++E14-G14)</f>
        <v>54156876</v>
      </c>
      <c r="N14" s="19">
        <f>IF(ISERROR(+E14-F14)=TRUE,0,++E14-F14)</f>
        <v>53678123</v>
      </c>
    </row>
    <row r="15" spans="2:14" ht="19.5" customHeight="1">
      <c r="B15" s="7" t="s">
        <v>4</v>
      </c>
      <c r="C15" s="9">
        <v>1446061</v>
      </c>
      <c r="D15" s="9">
        <v>3436147</v>
      </c>
      <c r="E15" s="24">
        <v>3436147</v>
      </c>
      <c r="F15" s="28">
        <v>1652334</v>
      </c>
      <c r="G15" s="9">
        <v>796316</v>
      </c>
      <c r="H15" s="9">
        <v>730573</v>
      </c>
      <c r="I15" s="9">
        <v>664994</v>
      </c>
      <c r="J15" s="15">
        <f aca="true" t="shared" si="2" ref="J15:J52">IF(ISERROR(+G15/E15)=TRUE,0,++G15/E15)</f>
        <v>0.23174677916864442</v>
      </c>
      <c r="K15" s="15">
        <f t="shared" si="0"/>
        <v>0.21261401214790868</v>
      </c>
      <c r="L15" s="15">
        <f t="shared" si="1"/>
        <v>0.19352897300377428</v>
      </c>
      <c r="M15" s="20">
        <f aca="true" t="shared" si="3" ref="M15:M49">IF(ISERROR(+E15-G15)=TRUE,0,++E15-G15)</f>
        <v>2639831</v>
      </c>
      <c r="N15" s="20">
        <f aca="true" t="shared" si="4" ref="N15:N52">IF(ISERROR(+E15-F15)=TRUE,0,++E15-F15)</f>
        <v>1783813</v>
      </c>
    </row>
    <row r="16" spans="2:14" ht="19.5" customHeight="1">
      <c r="B16" s="7" t="s">
        <v>54</v>
      </c>
      <c r="C16" s="9">
        <v>12124454</v>
      </c>
      <c r="D16" s="9">
        <v>12512971</v>
      </c>
      <c r="E16" s="24">
        <v>12512971</v>
      </c>
      <c r="F16" s="28">
        <v>2850728</v>
      </c>
      <c r="G16" s="9">
        <v>2634627</v>
      </c>
      <c r="H16" s="9">
        <v>2460178</v>
      </c>
      <c r="I16" s="9">
        <v>2185356</v>
      </c>
      <c r="J16" s="15">
        <f t="shared" si="2"/>
        <v>0.2105516747381577</v>
      </c>
      <c r="K16" s="15">
        <f t="shared" si="0"/>
        <v>0.19661022150534832</v>
      </c>
      <c r="L16" s="15">
        <f t="shared" si="1"/>
        <v>0.17464725203950365</v>
      </c>
      <c r="M16" s="20">
        <f t="shared" si="3"/>
        <v>9878344</v>
      </c>
      <c r="N16" s="20">
        <f t="shared" si="4"/>
        <v>9662243</v>
      </c>
    </row>
    <row r="17" spans="2:14" ht="19.5" customHeight="1">
      <c r="B17" s="7" t="s">
        <v>5</v>
      </c>
      <c r="C17" s="9">
        <v>19416779</v>
      </c>
      <c r="D17" s="9">
        <v>21575789</v>
      </c>
      <c r="E17" s="24">
        <v>21575789</v>
      </c>
      <c r="F17" s="28">
        <v>10082752</v>
      </c>
      <c r="G17" s="9">
        <v>8270080</v>
      </c>
      <c r="H17" s="9">
        <v>7672567</v>
      </c>
      <c r="I17" s="9">
        <v>6887320</v>
      </c>
      <c r="J17" s="15">
        <f t="shared" si="2"/>
        <v>0.38330371139613945</v>
      </c>
      <c r="K17" s="15">
        <f t="shared" si="0"/>
        <v>0.35561003122527757</v>
      </c>
      <c r="L17" s="15">
        <f t="shared" si="1"/>
        <v>0.31921520923290453</v>
      </c>
      <c r="M17" s="20">
        <f t="shared" si="3"/>
        <v>13305709</v>
      </c>
      <c r="N17" s="20">
        <f t="shared" si="4"/>
        <v>11493037</v>
      </c>
    </row>
    <row r="18" spans="2:14" ht="19.5" customHeight="1">
      <c r="B18" s="7" t="s">
        <v>6</v>
      </c>
      <c r="C18" s="9">
        <v>3255917</v>
      </c>
      <c r="D18" s="9">
        <v>5193127</v>
      </c>
      <c r="E18" s="24">
        <v>5193127</v>
      </c>
      <c r="F18" s="28">
        <v>444951</v>
      </c>
      <c r="G18" s="9">
        <v>296702</v>
      </c>
      <c r="H18" s="9">
        <v>281377</v>
      </c>
      <c r="I18" s="9">
        <v>214185</v>
      </c>
      <c r="J18" s="15">
        <f t="shared" si="2"/>
        <v>0.057133592149777965</v>
      </c>
      <c r="K18" s="15">
        <f t="shared" si="0"/>
        <v>0.054182576316735565</v>
      </c>
      <c r="L18" s="15">
        <f t="shared" si="1"/>
        <v>0.041243936456782204</v>
      </c>
      <c r="M18" s="20">
        <f t="shared" si="3"/>
        <v>4896425</v>
      </c>
      <c r="N18" s="20">
        <f t="shared" si="4"/>
        <v>4748176</v>
      </c>
    </row>
    <row r="19" spans="2:14" ht="19.5" customHeight="1">
      <c r="B19" s="7" t="s">
        <v>7</v>
      </c>
      <c r="C19" s="9">
        <v>26303233</v>
      </c>
      <c r="D19" s="9">
        <v>29823676</v>
      </c>
      <c r="E19" s="24">
        <v>29823676</v>
      </c>
      <c r="F19" s="28">
        <v>11778043</v>
      </c>
      <c r="G19" s="9">
        <v>8335000</v>
      </c>
      <c r="H19" s="9">
        <v>7950015</v>
      </c>
      <c r="I19" s="9">
        <v>7734381</v>
      </c>
      <c r="J19" s="15">
        <f t="shared" si="2"/>
        <v>0.2794759438776092</v>
      </c>
      <c r="K19" s="15">
        <f t="shared" si="0"/>
        <v>0.26656724006792454</v>
      </c>
      <c r="L19" s="15">
        <f t="shared" si="1"/>
        <v>0.25933694424523657</v>
      </c>
      <c r="M19" s="20">
        <f t="shared" si="3"/>
        <v>21488676</v>
      </c>
      <c r="N19" s="20">
        <f t="shared" si="4"/>
        <v>18045633</v>
      </c>
    </row>
    <row r="20" spans="2:14" ht="19.5" customHeight="1">
      <c r="B20" s="7" t="s">
        <v>8</v>
      </c>
      <c r="C20" s="9">
        <v>24000000</v>
      </c>
      <c r="D20" s="9">
        <v>25623994</v>
      </c>
      <c r="E20" s="24">
        <v>25623994</v>
      </c>
      <c r="F20" s="28">
        <v>9622548</v>
      </c>
      <c r="G20" s="9">
        <v>9263050</v>
      </c>
      <c r="H20" s="9">
        <v>8526722</v>
      </c>
      <c r="I20" s="9">
        <v>7928229</v>
      </c>
      <c r="J20" s="15">
        <f t="shared" si="2"/>
        <v>0.3614990699732446</v>
      </c>
      <c r="K20" s="15">
        <f t="shared" si="0"/>
        <v>0.3327631906251617</v>
      </c>
      <c r="L20" s="15">
        <f t="shared" si="1"/>
        <v>0.3094064492834333</v>
      </c>
      <c r="M20" s="20">
        <f t="shared" si="3"/>
        <v>16360944</v>
      </c>
      <c r="N20" s="20">
        <f t="shared" si="4"/>
        <v>16001446</v>
      </c>
    </row>
    <row r="21" spans="2:14" ht="19.5" customHeight="1">
      <c r="B21" s="7" t="s">
        <v>9</v>
      </c>
      <c r="C21" s="9">
        <v>7200000</v>
      </c>
      <c r="D21" s="9">
        <v>7823816</v>
      </c>
      <c r="E21" s="24">
        <v>7823816</v>
      </c>
      <c r="F21" s="28">
        <v>2941891</v>
      </c>
      <c r="G21" s="9">
        <v>2204145</v>
      </c>
      <c r="H21" s="9">
        <v>2147727</v>
      </c>
      <c r="I21" s="9">
        <v>1965068</v>
      </c>
      <c r="J21" s="15">
        <f t="shared" si="2"/>
        <v>0.2817224996088865</v>
      </c>
      <c r="K21" s="15">
        <f t="shared" si="0"/>
        <v>0.2745114404530986</v>
      </c>
      <c r="L21" s="15">
        <f t="shared" si="1"/>
        <v>0.25116490469612274</v>
      </c>
      <c r="M21" s="20">
        <f t="shared" si="3"/>
        <v>5619671</v>
      </c>
      <c r="N21" s="20">
        <f t="shared" si="4"/>
        <v>4881925</v>
      </c>
    </row>
    <row r="22" spans="2:14" ht="19.5" customHeight="1">
      <c r="B22" s="7" t="s">
        <v>10</v>
      </c>
      <c r="C22" s="9">
        <v>16000000</v>
      </c>
      <c r="D22" s="9">
        <v>16809388</v>
      </c>
      <c r="E22" s="24">
        <v>16809388</v>
      </c>
      <c r="F22" s="28">
        <v>6340305</v>
      </c>
      <c r="G22" s="9">
        <v>6307336</v>
      </c>
      <c r="H22" s="9">
        <v>4720031</v>
      </c>
      <c r="I22" s="9">
        <v>4697150</v>
      </c>
      <c r="J22" s="15">
        <f t="shared" si="2"/>
        <v>0.37522698625315803</v>
      </c>
      <c r="K22" s="15">
        <f t="shared" si="0"/>
        <v>0.2807973139771656</v>
      </c>
      <c r="L22" s="15">
        <f t="shared" si="1"/>
        <v>0.2794361103450048</v>
      </c>
      <c r="M22" s="20">
        <f t="shared" si="3"/>
        <v>10502052</v>
      </c>
      <c r="N22" s="20">
        <f t="shared" si="4"/>
        <v>10469083</v>
      </c>
    </row>
    <row r="23" spans="2:14" ht="19.5" customHeight="1">
      <c r="B23" s="7" t="s">
        <v>11</v>
      </c>
      <c r="C23" s="9">
        <v>5116146</v>
      </c>
      <c r="D23" s="9">
        <v>7989277</v>
      </c>
      <c r="E23" s="24">
        <v>7989277</v>
      </c>
      <c r="F23" s="28">
        <v>3639722</v>
      </c>
      <c r="G23" s="9">
        <v>1876847</v>
      </c>
      <c r="H23" s="9">
        <v>1129718</v>
      </c>
      <c r="I23" s="9">
        <v>1128319</v>
      </c>
      <c r="J23" s="15">
        <f t="shared" si="2"/>
        <v>0.23492075690954262</v>
      </c>
      <c r="K23" s="15">
        <f t="shared" si="0"/>
        <v>0.14140428476819616</v>
      </c>
      <c r="L23" s="15">
        <f t="shared" si="1"/>
        <v>0.14122917505551505</v>
      </c>
      <c r="M23" s="20">
        <f t="shared" si="3"/>
        <v>6112430</v>
      </c>
      <c r="N23" s="20">
        <f t="shared" si="4"/>
        <v>4349555</v>
      </c>
    </row>
    <row r="24" spans="2:14" ht="19.5" customHeight="1">
      <c r="B24" s="7" t="s">
        <v>12</v>
      </c>
      <c r="C24" s="9">
        <v>7037300</v>
      </c>
      <c r="D24" s="9">
        <v>9178077</v>
      </c>
      <c r="E24" s="24">
        <v>9178077</v>
      </c>
      <c r="F24" s="28">
        <v>1577201</v>
      </c>
      <c r="G24" s="9">
        <v>1570291</v>
      </c>
      <c r="H24" s="9">
        <v>1087725</v>
      </c>
      <c r="I24" s="9">
        <v>1046496</v>
      </c>
      <c r="J24" s="15">
        <f t="shared" si="2"/>
        <v>0.17109150424429867</v>
      </c>
      <c r="K24" s="15">
        <f t="shared" si="0"/>
        <v>0.11851338793518512</v>
      </c>
      <c r="L24" s="15">
        <f t="shared" si="1"/>
        <v>0.11402127046874852</v>
      </c>
      <c r="M24" s="20">
        <f t="shared" si="3"/>
        <v>7607786</v>
      </c>
      <c r="N24" s="20">
        <f t="shared" si="4"/>
        <v>7600876</v>
      </c>
    </row>
    <row r="25" spans="2:14" ht="19.5" customHeight="1">
      <c r="B25" s="7" t="s">
        <v>13</v>
      </c>
      <c r="C25" s="9">
        <v>23771601</v>
      </c>
      <c r="D25" s="9">
        <v>25068568</v>
      </c>
      <c r="E25" s="24">
        <v>25068568</v>
      </c>
      <c r="F25" s="28">
        <v>4521716</v>
      </c>
      <c r="G25" s="9">
        <v>3132320</v>
      </c>
      <c r="H25" s="9">
        <v>2888877</v>
      </c>
      <c r="I25" s="9">
        <v>2301956</v>
      </c>
      <c r="J25" s="15">
        <f t="shared" si="2"/>
        <v>0.12495009687031186</v>
      </c>
      <c r="K25" s="15">
        <f t="shared" si="0"/>
        <v>0.11523901165794552</v>
      </c>
      <c r="L25" s="15">
        <f t="shared" si="1"/>
        <v>0.091826385934769</v>
      </c>
      <c r="M25" s="20">
        <f t="shared" si="3"/>
        <v>21936248</v>
      </c>
      <c r="N25" s="20">
        <f t="shared" si="4"/>
        <v>20546852</v>
      </c>
    </row>
    <row r="26" spans="2:14" ht="19.5" customHeight="1">
      <c r="B26" s="7" t="s">
        <v>14</v>
      </c>
      <c r="C26" s="9">
        <v>4607070</v>
      </c>
      <c r="D26" s="9">
        <v>11457422</v>
      </c>
      <c r="E26" s="24">
        <v>11457422</v>
      </c>
      <c r="F26" s="28">
        <v>2510175</v>
      </c>
      <c r="G26" s="9">
        <v>2371608</v>
      </c>
      <c r="H26" s="9">
        <v>1490593</v>
      </c>
      <c r="I26" s="9">
        <v>1325531</v>
      </c>
      <c r="J26" s="15">
        <f t="shared" si="2"/>
        <v>0.20699316128881348</v>
      </c>
      <c r="K26" s="15">
        <f t="shared" si="0"/>
        <v>0.13009846368580996</v>
      </c>
      <c r="L26" s="15">
        <f t="shared" si="1"/>
        <v>0.11569190695777812</v>
      </c>
      <c r="M26" s="20">
        <f t="shared" si="3"/>
        <v>9085814</v>
      </c>
      <c r="N26" s="20">
        <f t="shared" si="4"/>
        <v>8947247</v>
      </c>
    </row>
    <row r="27" spans="2:14" ht="19.5" customHeight="1">
      <c r="B27" s="7" t="s">
        <v>15</v>
      </c>
      <c r="C27" s="9">
        <v>10665000</v>
      </c>
      <c r="D27" s="9">
        <v>13141007</v>
      </c>
      <c r="E27" s="24">
        <v>13141007</v>
      </c>
      <c r="F27" s="28">
        <v>952998</v>
      </c>
      <c r="G27" s="9">
        <v>704306</v>
      </c>
      <c r="H27" s="9">
        <v>576580</v>
      </c>
      <c r="I27" s="9">
        <v>576580</v>
      </c>
      <c r="J27" s="15">
        <f t="shared" si="2"/>
        <v>0.053596044808438194</v>
      </c>
      <c r="K27" s="15">
        <f t="shared" si="0"/>
        <v>0.04387639394758712</v>
      </c>
      <c r="L27" s="15">
        <f t="shared" si="1"/>
        <v>0.04387639394758712</v>
      </c>
      <c r="M27" s="20">
        <f t="shared" si="3"/>
        <v>12436701</v>
      </c>
      <c r="N27" s="20">
        <f t="shared" si="4"/>
        <v>12188009</v>
      </c>
    </row>
    <row r="28" spans="2:14" ht="19.5" customHeight="1">
      <c r="B28" s="7" t="s">
        <v>16</v>
      </c>
      <c r="C28" s="9">
        <v>6211107</v>
      </c>
      <c r="D28" s="9">
        <v>2055743</v>
      </c>
      <c r="E28" s="24">
        <v>2055743</v>
      </c>
      <c r="F28" s="28">
        <v>1532770</v>
      </c>
      <c r="G28" s="9">
        <v>1532770</v>
      </c>
      <c r="H28" s="9">
        <v>1532635</v>
      </c>
      <c r="I28" s="9">
        <v>1532296</v>
      </c>
      <c r="J28" s="15">
        <f t="shared" si="2"/>
        <v>0.7456039008767147</v>
      </c>
      <c r="K28" s="15">
        <f t="shared" si="0"/>
        <v>0.7455382311894045</v>
      </c>
      <c r="L28" s="15">
        <f t="shared" si="1"/>
        <v>0.7453733273079368</v>
      </c>
      <c r="M28" s="20">
        <f t="shared" si="3"/>
        <v>522973</v>
      </c>
      <c r="N28" s="20">
        <f t="shared" si="4"/>
        <v>522973</v>
      </c>
    </row>
    <row r="29" spans="2:14" ht="19.5" customHeight="1">
      <c r="B29" s="7" t="s">
        <v>17</v>
      </c>
      <c r="C29" s="9">
        <v>45000000</v>
      </c>
      <c r="D29" s="9">
        <v>48710567</v>
      </c>
      <c r="E29" s="24">
        <v>48710567</v>
      </c>
      <c r="F29" s="28">
        <v>15124318</v>
      </c>
      <c r="G29" s="9">
        <v>11228368</v>
      </c>
      <c r="H29" s="9">
        <v>8755624</v>
      </c>
      <c r="I29" s="9">
        <v>7515095</v>
      </c>
      <c r="J29" s="15">
        <f t="shared" si="2"/>
        <v>0.23051195441843245</v>
      </c>
      <c r="K29" s="15">
        <f t="shared" si="0"/>
        <v>0.17974793847092768</v>
      </c>
      <c r="L29" s="15">
        <f t="shared" si="1"/>
        <v>0.15428058967164146</v>
      </c>
      <c r="M29" s="20">
        <f t="shared" si="3"/>
        <v>37482199</v>
      </c>
      <c r="N29" s="20">
        <f t="shared" si="4"/>
        <v>33586249</v>
      </c>
    </row>
    <row r="30" spans="2:14" ht="19.5" customHeight="1">
      <c r="B30" s="7" t="s">
        <v>18</v>
      </c>
      <c r="C30" s="9">
        <v>17240662</v>
      </c>
      <c r="D30" s="9">
        <v>18822375</v>
      </c>
      <c r="E30" s="24">
        <v>18822375</v>
      </c>
      <c r="F30" s="28">
        <v>3631326</v>
      </c>
      <c r="G30" s="9">
        <v>3577515</v>
      </c>
      <c r="H30" s="9">
        <v>2725541</v>
      </c>
      <c r="I30" s="9">
        <v>2721417</v>
      </c>
      <c r="J30" s="15">
        <f t="shared" si="2"/>
        <v>0.1900671408363716</v>
      </c>
      <c r="K30" s="15">
        <f t="shared" si="0"/>
        <v>0.14480324613657947</v>
      </c>
      <c r="L30" s="15">
        <f t="shared" si="1"/>
        <v>0.1445841451995298</v>
      </c>
      <c r="M30" s="20">
        <f t="shared" si="3"/>
        <v>15244860</v>
      </c>
      <c r="N30" s="20">
        <f t="shared" si="4"/>
        <v>15191049</v>
      </c>
    </row>
    <row r="31" spans="2:14" ht="19.5" customHeight="1">
      <c r="B31" s="7" t="s">
        <v>19</v>
      </c>
      <c r="C31" s="9">
        <v>8775387</v>
      </c>
      <c r="D31" s="9">
        <v>8787472</v>
      </c>
      <c r="E31" s="24">
        <v>8787472</v>
      </c>
      <c r="F31" s="28">
        <v>4124738</v>
      </c>
      <c r="G31" s="9">
        <v>4018824</v>
      </c>
      <c r="H31" s="9">
        <v>3770215</v>
      </c>
      <c r="I31" s="9">
        <v>3202815</v>
      </c>
      <c r="J31" s="15">
        <f t="shared" si="2"/>
        <v>0.45733562508079684</v>
      </c>
      <c r="K31" s="15">
        <f t="shared" si="0"/>
        <v>0.4290443258311378</v>
      </c>
      <c r="L31" s="15">
        <f t="shared" si="1"/>
        <v>0.3644751300487785</v>
      </c>
      <c r="M31" s="20">
        <f t="shared" si="3"/>
        <v>4768648</v>
      </c>
      <c r="N31" s="20">
        <f t="shared" si="4"/>
        <v>4662734</v>
      </c>
    </row>
    <row r="32" spans="2:14" ht="19.5" customHeight="1">
      <c r="B32" s="7" t="s">
        <v>20</v>
      </c>
      <c r="C32" s="9">
        <v>10096174</v>
      </c>
      <c r="D32" s="9">
        <v>11223119</v>
      </c>
      <c r="E32" s="24">
        <v>11223119</v>
      </c>
      <c r="F32" s="28">
        <v>3128645</v>
      </c>
      <c r="G32" s="9">
        <v>2945825</v>
      </c>
      <c r="H32" s="9">
        <v>2815792</v>
      </c>
      <c r="I32" s="9">
        <v>2607349</v>
      </c>
      <c r="J32" s="15">
        <f t="shared" si="2"/>
        <v>0.2624782825522923</v>
      </c>
      <c r="K32" s="15">
        <f t="shared" si="0"/>
        <v>0.2508921094038119</v>
      </c>
      <c r="L32" s="15">
        <f t="shared" si="1"/>
        <v>0.23231946484751698</v>
      </c>
      <c r="M32" s="20">
        <f t="shared" si="3"/>
        <v>8277294</v>
      </c>
      <c r="N32" s="20">
        <f t="shared" si="4"/>
        <v>8094474</v>
      </c>
    </row>
    <row r="33" spans="2:14" ht="19.5" customHeight="1">
      <c r="B33" s="7" t="s">
        <v>21</v>
      </c>
      <c r="C33" s="9">
        <v>4633802</v>
      </c>
      <c r="D33" s="9">
        <v>4684882</v>
      </c>
      <c r="E33" s="24">
        <v>4684882</v>
      </c>
      <c r="F33" s="28">
        <v>1165672</v>
      </c>
      <c r="G33" s="9">
        <v>650528</v>
      </c>
      <c r="H33" s="9">
        <v>650530</v>
      </c>
      <c r="I33" s="9">
        <v>649697</v>
      </c>
      <c r="J33" s="15">
        <f t="shared" si="2"/>
        <v>0.13885685914821333</v>
      </c>
      <c r="K33" s="15">
        <f t="shared" si="0"/>
        <v>0.13885728605330935</v>
      </c>
      <c r="L33" s="15">
        <f t="shared" si="1"/>
        <v>0.13867948008082168</v>
      </c>
      <c r="M33" s="20">
        <f t="shared" si="3"/>
        <v>4034354</v>
      </c>
      <c r="N33" s="20">
        <f t="shared" si="4"/>
        <v>3519210</v>
      </c>
    </row>
    <row r="34" spans="2:14" ht="19.5" customHeight="1">
      <c r="B34" s="7" t="s">
        <v>22</v>
      </c>
      <c r="C34" s="9">
        <v>3060000</v>
      </c>
      <c r="D34" s="9">
        <v>4605311</v>
      </c>
      <c r="E34" s="24">
        <v>4605311</v>
      </c>
      <c r="F34" s="28">
        <v>1803339</v>
      </c>
      <c r="G34" s="9">
        <v>1789587</v>
      </c>
      <c r="H34" s="9">
        <v>844031</v>
      </c>
      <c r="I34" s="9">
        <v>789493</v>
      </c>
      <c r="J34" s="15">
        <f t="shared" si="2"/>
        <v>0.38859199736999306</v>
      </c>
      <c r="K34" s="15">
        <f t="shared" si="0"/>
        <v>0.18327339890834735</v>
      </c>
      <c r="L34" s="15">
        <f t="shared" si="1"/>
        <v>0.17143098479125515</v>
      </c>
      <c r="M34" s="20">
        <f t="shared" si="3"/>
        <v>2815724</v>
      </c>
      <c r="N34" s="20">
        <f t="shared" si="4"/>
        <v>2801972</v>
      </c>
    </row>
    <row r="35" spans="2:14" ht="19.5" customHeight="1">
      <c r="B35" s="7" t="s">
        <v>23</v>
      </c>
      <c r="C35" s="9">
        <v>8874500</v>
      </c>
      <c r="D35" s="9">
        <v>9681153</v>
      </c>
      <c r="E35" s="24">
        <v>9681153</v>
      </c>
      <c r="F35" s="28">
        <v>3871532</v>
      </c>
      <c r="G35" s="9">
        <v>3566300</v>
      </c>
      <c r="H35" s="9">
        <v>3253437</v>
      </c>
      <c r="I35" s="9">
        <v>2375755</v>
      </c>
      <c r="J35" s="15">
        <f t="shared" si="2"/>
        <v>0.3683755436981525</v>
      </c>
      <c r="K35" s="15">
        <f t="shared" si="0"/>
        <v>0.3360588351408143</v>
      </c>
      <c r="L35" s="15">
        <f t="shared" si="1"/>
        <v>0.24540000555718933</v>
      </c>
      <c r="M35" s="20">
        <f t="shared" si="3"/>
        <v>6114853</v>
      </c>
      <c r="N35" s="20">
        <f t="shared" si="4"/>
        <v>5809621</v>
      </c>
    </row>
    <row r="36" spans="2:14" ht="19.5" customHeight="1">
      <c r="B36" s="7" t="s">
        <v>24</v>
      </c>
      <c r="C36" s="9">
        <v>5931765</v>
      </c>
      <c r="D36" s="9">
        <v>5467923</v>
      </c>
      <c r="E36" s="24">
        <v>5467923</v>
      </c>
      <c r="F36" s="28">
        <v>894261</v>
      </c>
      <c r="G36" s="9">
        <v>838911</v>
      </c>
      <c r="H36" s="9">
        <v>838910</v>
      </c>
      <c r="I36" s="9">
        <v>788630</v>
      </c>
      <c r="J36" s="15">
        <f t="shared" si="2"/>
        <v>0.15342406979761786</v>
      </c>
      <c r="K36" s="15">
        <f t="shared" si="0"/>
        <v>0.15342388691281864</v>
      </c>
      <c r="L36" s="15">
        <f t="shared" si="1"/>
        <v>0.14422843920808687</v>
      </c>
      <c r="M36" s="20">
        <f t="shared" si="3"/>
        <v>4629012</v>
      </c>
      <c r="N36" s="20">
        <f t="shared" si="4"/>
        <v>4573662</v>
      </c>
    </row>
    <row r="37" spans="2:14" ht="19.5" customHeight="1">
      <c r="B37" s="7" t="s">
        <v>25</v>
      </c>
      <c r="C37" s="9">
        <v>2907000</v>
      </c>
      <c r="D37" s="9">
        <v>3523022</v>
      </c>
      <c r="E37" s="24">
        <v>3523022</v>
      </c>
      <c r="F37" s="28">
        <v>829662</v>
      </c>
      <c r="G37" s="9">
        <v>829662</v>
      </c>
      <c r="H37" s="9">
        <v>785521</v>
      </c>
      <c r="I37" s="9">
        <v>750411</v>
      </c>
      <c r="J37" s="15">
        <f t="shared" si="2"/>
        <v>0.2354972520750651</v>
      </c>
      <c r="K37" s="15">
        <f t="shared" si="0"/>
        <v>0.22296795194580107</v>
      </c>
      <c r="L37" s="15">
        <f t="shared" si="1"/>
        <v>0.21300207605856564</v>
      </c>
      <c r="M37" s="20">
        <f t="shared" si="3"/>
        <v>2693360</v>
      </c>
      <c r="N37" s="20">
        <f t="shared" si="4"/>
        <v>2693360</v>
      </c>
    </row>
    <row r="38" spans="2:14" ht="19.5" customHeight="1">
      <c r="B38" s="7" t="s">
        <v>26</v>
      </c>
      <c r="C38" s="9">
        <v>2787507</v>
      </c>
      <c r="D38" s="9">
        <v>2787507</v>
      </c>
      <c r="E38" s="24">
        <v>2787507</v>
      </c>
      <c r="F38" s="28">
        <v>1043767</v>
      </c>
      <c r="G38" s="9">
        <v>817342</v>
      </c>
      <c r="H38" s="9">
        <v>814126</v>
      </c>
      <c r="I38" s="9">
        <v>785133</v>
      </c>
      <c r="J38" s="15">
        <f t="shared" si="2"/>
        <v>0.29321612465905916</v>
      </c>
      <c r="K38" s="15">
        <f t="shared" si="0"/>
        <v>0.29206240558319674</v>
      </c>
      <c r="L38" s="15">
        <f t="shared" si="1"/>
        <v>0.28166135546924187</v>
      </c>
      <c r="M38" s="20">
        <f t="shared" si="3"/>
        <v>1970165</v>
      </c>
      <c r="N38" s="20">
        <f t="shared" si="4"/>
        <v>1743740</v>
      </c>
    </row>
    <row r="39" spans="2:14" ht="19.5" customHeight="1">
      <c r="B39" s="7" t="s">
        <v>27</v>
      </c>
      <c r="C39" s="9">
        <v>3449024</v>
      </c>
      <c r="D39" s="9">
        <v>4220712</v>
      </c>
      <c r="E39" s="24">
        <v>4220712</v>
      </c>
      <c r="F39" s="28">
        <v>2409794</v>
      </c>
      <c r="G39" s="9">
        <v>1539312</v>
      </c>
      <c r="H39" s="9">
        <v>1741564</v>
      </c>
      <c r="I39" s="9">
        <v>1088391</v>
      </c>
      <c r="J39" s="15">
        <f t="shared" si="2"/>
        <v>0.36470434372210186</v>
      </c>
      <c r="K39" s="15">
        <f t="shared" si="0"/>
        <v>0.4126232730401885</v>
      </c>
      <c r="L39" s="15">
        <f t="shared" si="1"/>
        <v>0.2578690514775706</v>
      </c>
      <c r="M39" s="20">
        <f t="shared" si="3"/>
        <v>2681400</v>
      </c>
      <c r="N39" s="20">
        <f t="shared" si="4"/>
        <v>1810918</v>
      </c>
    </row>
    <row r="40" spans="2:14" ht="19.5" customHeight="1">
      <c r="B40" s="7" t="s">
        <v>28</v>
      </c>
      <c r="C40" s="9">
        <v>3128480</v>
      </c>
      <c r="D40" s="9">
        <v>5063726</v>
      </c>
      <c r="E40" s="24">
        <v>5063726</v>
      </c>
      <c r="F40" s="28">
        <v>2943239</v>
      </c>
      <c r="G40" s="9">
        <v>2257895</v>
      </c>
      <c r="H40" s="9">
        <v>2176041</v>
      </c>
      <c r="I40" s="9">
        <v>2167701</v>
      </c>
      <c r="J40" s="15">
        <f t="shared" si="2"/>
        <v>0.44589596672489784</v>
      </c>
      <c r="K40" s="15">
        <f t="shared" si="0"/>
        <v>0.4297311900367437</v>
      </c>
      <c r="L40" s="15">
        <f t="shared" si="1"/>
        <v>0.4280841814900727</v>
      </c>
      <c r="M40" s="20">
        <f t="shared" si="3"/>
        <v>2805831</v>
      </c>
      <c r="N40" s="20">
        <f t="shared" si="4"/>
        <v>2120487</v>
      </c>
    </row>
    <row r="41" spans="2:14" ht="19.5" customHeight="1">
      <c r="B41" s="7" t="s">
        <v>29</v>
      </c>
      <c r="C41" s="9">
        <v>2759807</v>
      </c>
      <c r="D41" s="9">
        <v>2847607</v>
      </c>
      <c r="E41" s="24">
        <v>2847607</v>
      </c>
      <c r="F41" s="28">
        <v>819468</v>
      </c>
      <c r="G41" s="9">
        <v>719603</v>
      </c>
      <c r="H41" s="9">
        <v>717883</v>
      </c>
      <c r="I41" s="9">
        <v>633248</v>
      </c>
      <c r="J41" s="15">
        <f t="shared" si="2"/>
        <v>0.2527044637830993</v>
      </c>
      <c r="K41" s="15">
        <f t="shared" si="0"/>
        <v>0.25210044784972085</v>
      </c>
      <c r="L41" s="15">
        <f t="shared" si="1"/>
        <v>0.22237900103490404</v>
      </c>
      <c r="M41" s="20">
        <f t="shared" si="3"/>
        <v>2128004</v>
      </c>
      <c r="N41" s="20">
        <f t="shared" si="4"/>
        <v>2028139</v>
      </c>
    </row>
    <row r="42" spans="2:14" ht="19.5" customHeight="1">
      <c r="B42" s="7" t="s">
        <v>30</v>
      </c>
      <c r="C42" s="9">
        <v>3389646</v>
      </c>
      <c r="D42" s="9">
        <v>3797030</v>
      </c>
      <c r="E42" s="24">
        <v>3797030</v>
      </c>
      <c r="F42" s="28">
        <v>1288804</v>
      </c>
      <c r="G42" s="9">
        <v>962274</v>
      </c>
      <c r="H42" s="9">
        <v>940274</v>
      </c>
      <c r="I42" s="9">
        <v>940221</v>
      </c>
      <c r="J42" s="15">
        <f t="shared" si="2"/>
        <v>0.2534280740473475</v>
      </c>
      <c r="K42" s="15">
        <f t="shared" si="0"/>
        <v>0.2476340718930322</v>
      </c>
      <c r="L42" s="15">
        <f t="shared" si="1"/>
        <v>0.24762011361511496</v>
      </c>
      <c r="M42" s="20">
        <f t="shared" si="3"/>
        <v>2834756</v>
      </c>
      <c r="N42" s="20">
        <f t="shared" si="4"/>
        <v>2508226</v>
      </c>
    </row>
    <row r="43" spans="2:14" ht="19.5" customHeight="1">
      <c r="B43" s="7" t="s">
        <v>31</v>
      </c>
      <c r="C43" s="9">
        <v>2992486</v>
      </c>
      <c r="D43" s="9">
        <v>3378772</v>
      </c>
      <c r="E43" s="24">
        <v>3378772</v>
      </c>
      <c r="F43" s="28">
        <v>414000</v>
      </c>
      <c r="G43" s="9">
        <v>255150</v>
      </c>
      <c r="H43" s="9">
        <v>252450</v>
      </c>
      <c r="I43" s="9">
        <v>252450</v>
      </c>
      <c r="J43" s="15">
        <f t="shared" si="2"/>
        <v>0.07551560152623497</v>
      </c>
      <c r="K43" s="15">
        <f t="shared" si="0"/>
        <v>0.07471649463177746</v>
      </c>
      <c r="L43" s="15">
        <f t="shared" si="1"/>
        <v>0.07471649463177746</v>
      </c>
      <c r="M43" s="20">
        <f t="shared" si="3"/>
        <v>3123622</v>
      </c>
      <c r="N43" s="20">
        <f t="shared" si="4"/>
        <v>2964772</v>
      </c>
    </row>
    <row r="44" spans="2:14" ht="19.5" customHeight="1">
      <c r="B44" s="7" t="s">
        <v>32</v>
      </c>
      <c r="C44" s="9">
        <v>6591241</v>
      </c>
      <c r="D44" s="9">
        <v>7018339</v>
      </c>
      <c r="E44" s="24">
        <v>7018339</v>
      </c>
      <c r="F44" s="28">
        <v>2007387</v>
      </c>
      <c r="G44" s="9">
        <v>1702171</v>
      </c>
      <c r="H44" s="9">
        <v>1683294</v>
      </c>
      <c r="I44" s="9">
        <v>1507033</v>
      </c>
      <c r="J44" s="15">
        <f t="shared" si="2"/>
        <v>0.24253188681823434</v>
      </c>
      <c r="K44" s="15">
        <f t="shared" si="0"/>
        <v>0.23984221907776185</v>
      </c>
      <c r="L44" s="15">
        <f t="shared" si="1"/>
        <v>0.21472787222161824</v>
      </c>
      <c r="M44" s="20">
        <f t="shared" si="3"/>
        <v>5316168</v>
      </c>
      <c r="N44" s="20">
        <f t="shared" si="4"/>
        <v>5010952</v>
      </c>
    </row>
    <row r="45" spans="2:14" ht="19.5" customHeight="1">
      <c r="B45" s="7" t="s">
        <v>33</v>
      </c>
      <c r="C45" s="9">
        <v>5523041</v>
      </c>
      <c r="D45" s="9">
        <v>6201174</v>
      </c>
      <c r="E45" s="24">
        <v>6201174</v>
      </c>
      <c r="F45" s="28">
        <v>2821581</v>
      </c>
      <c r="G45" s="9">
        <v>2290308</v>
      </c>
      <c r="H45" s="9">
        <v>2040716</v>
      </c>
      <c r="I45" s="9">
        <v>1946981</v>
      </c>
      <c r="J45" s="15">
        <f t="shared" si="2"/>
        <v>0.3693345808390476</v>
      </c>
      <c r="K45" s="15">
        <f t="shared" si="0"/>
        <v>0.3290854280173399</v>
      </c>
      <c r="L45" s="15">
        <f t="shared" si="1"/>
        <v>0.31396974185855775</v>
      </c>
      <c r="M45" s="20">
        <f t="shared" si="3"/>
        <v>3910866</v>
      </c>
      <c r="N45" s="20">
        <f t="shared" si="4"/>
        <v>3379593</v>
      </c>
    </row>
    <row r="46" spans="2:14" ht="19.5" customHeight="1">
      <c r="B46" s="7" t="s">
        <v>34</v>
      </c>
      <c r="C46" s="9">
        <v>3498843</v>
      </c>
      <c r="D46" s="9">
        <v>4342227</v>
      </c>
      <c r="E46" s="24">
        <v>4342227</v>
      </c>
      <c r="F46" s="28">
        <v>1575604</v>
      </c>
      <c r="G46" s="9">
        <v>1063028</v>
      </c>
      <c r="H46" s="9">
        <v>1062182</v>
      </c>
      <c r="I46" s="9">
        <v>843652</v>
      </c>
      <c r="J46" s="15">
        <f t="shared" si="2"/>
        <v>0.24481170606695596</v>
      </c>
      <c r="K46" s="15">
        <f t="shared" si="0"/>
        <v>0.2446168751656696</v>
      </c>
      <c r="L46" s="15">
        <f t="shared" si="1"/>
        <v>0.19429016493149714</v>
      </c>
      <c r="M46" s="20">
        <f t="shared" si="3"/>
        <v>3279199</v>
      </c>
      <c r="N46" s="20">
        <f t="shared" si="4"/>
        <v>2766623</v>
      </c>
    </row>
    <row r="47" spans="2:14" ht="19.5" customHeight="1">
      <c r="B47" s="7" t="s">
        <v>35</v>
      </c>
      <c r="C47" s="9">
        <v>120000</v>
      </c>
      <c r="D47" s="9">
        <v>3178852</v>
      </c>
      <c r="E47" s="24">
        <v>3178852</v>
      </c>
      <c r="F47" s="28">
        <v>923484</v>
      </c>
      <c r="G47" s="9">
        <v>894772</v>
      </c>
      <c r="H47" s="9">
        <v>720936</v>
      </c>
      <c r="I47" s="9">
        <v>713824</v>
      </c>
      <c r="J47" s="15">
        <f t="shared" si="2"/>
        <v>0.2814764575387593</v>
      </c>
      <c r="K47" s="15">
        <f t="shared" si="0"/>
        <v>0.2267913070504698</v>
      </c>
      <c r="L47" s="15">
        <f t="shared" si="1"/>
        <v>0.22455402138885358</v>
      </c>
      <c r="M47" s="20">
        <f t="shared" si="3"/>
        <v>2284080</v>
      </c>
      <c r="N47" s="20">
        <f t="shared" si="4"/>
        <v>2255368</v>
      </c>
    </row>
    <row r="48" spans="2:14" ht="19.5" customHeight="1">
      <c r="B48" s="7" t="s">
        <v>36</v>
      </c>
      <c r="C48" s="9">
        <v>100000</v>
      </c>
      <c r="D48" s="9">
        <v>2923084</v>
      </c>
      <c r="E48" s="24">
        <v>2923084</v>
      </c>
      <c r="F48" s="28">
        <v>220842</v>
      </c>
      <c r="G48" s="9">
        <v>218470</v>
      </c>
      <c r="H48" s="9">
        <v>192432</v>
      </c>
      <c r="I48" s="9">
        <v>192432</v>
      </c>
      <c r="J48" s="15">
        <f>IF(ISERROR(+G48/E48)=TRUE,0,++G48/E48)</f>
        <v>0.07473955589370679</v>
      </c>
      <c r="K48" s="15">
        <f>IF(ISERROR(+H48/E48)=TRUE,0,++H48/E48)</f>
        <v>0.06583184061764903</v>
      </c>
      <c r="L48" s="15">
        <f>IF(ISERROR(+I48/E48)=TRUE,0,++I48/E48)</f>
        <v>0.06583184061764903</v>
      </c>
      <c r="M48" s="20">
        <f>IF(ISERROR(+E48-G48)=TRUE,0,++E48-G48)</f>
        <v>2704614</v>
      </c>
      <c r="N48" s="20">
        <f>IF(ISERROR(+E48-F48)=TRUE,0,++E48-F48)</f>
        <v>2702242</v>
      </c>
    </row>
    <row r="49" spans="2:14" ht="19.5" customHeight="1">
      <c r="B49" s="7" t="s">
        <v>60</v>
      </c>
      <c r="C49" s="9">
        <v>6181868</v>
      </c>
      <c r="D49" s="9">
        <v>6186235</v>
      </c>
      <c r="E49" s="24">
        <v>6186235</v>
      </c>
      <c r="F49" s="28">
        <v>17127</v>
      </c>
      <c r="G49" s="9">
        <v>17127</v>
      </c>
      <c r="H49" s="9">
        <v>0</v>
      </c>
      <c r="I49" s="9">
        <v>0</v>
      </c>
      <c r="J49" s="15">
        <f t="shared" si="2"/>
        <v>0.0027685660179414457</v>
      </c>
      <c r="K49" s="15">
        <f t="shared" si="0"/>
        <v>0</v>
      </c>
      <c r="L49" s="15">
        <f t="shared" si="1"/>
        <v>0</v>
      </c>
      <c r="M49" s="20">
        <f t="shared" si="3"/>
        <v>6169108</v>
      </c>
      <c r="N49" s="20">
        <f t="shared" si="4"/>
        <v>6169108</v>
      </c>
    </row>
    <row r="50" spans="2:14" ht="19.5" customHeight="1">
      <c r="B50" s="7" t="s">
        <v>63</v>
      </c>
      <c r="C50" s="9">
        <v>0</v>
      </c>
      <c r="D50" s="9">
        <v>780000</v>
      </c>
      <c r="E50" s="24">
        <v>780000</v>
      </c>
      <c r="F50" s="28">
        <v>96578</v>
      </c>
      <c r="G50" s="9">
        <v>96578</v>
      </c>
      <c r="H50" s="9">
        <v>96578</v>
      </c>
      <c r="I50" s="9">
        <v>96578</v>
      </c>
      <c r="J50" s="15">
        <f>IF(ISERROR(+G50/E50)=TRUE,0,++G50/E50)</f>
        <v>0.12381794871794871</v>
      </c>
      <c r="K50" s="15">
        <f>IF(ISERROR(+H50/E50)=TRUE,0,++H50/E50)</f>
        <v>0.12381794871794871</v>
      </c>
      <c r="L50" s="15">
        <f>IF(ISERROR(+I50/E50)=TRUE,0,++I50/E50)</f>
        <v>0.12381794871794871</v>
      </c>
      <c r="M50" s="20">
        <f>IF(ISERROR(+E50-G50)=TRUE,0,++E50-G50)</f>
        <v>683422</v>
      </c>
      <c r="N50" s="20">
        <f>IF(ISERROR(+E50-F50)=TRUE,0,++E50-F50)</f>
        <v>683422</v>
      </c>
    </row>
    <row r="51" spans="2:14" ht="19.5" customHeight="1">
      <c r="B51" s="7" t="s">
        <v>64</v>
      </c>
      <c r="C51" s="9">
        <v>0</v>
      </c>
      <c r="D51" s="9">
        <v>997998</v>
      </c>
      <c r="E51" s="24">
        <v>997998</v>
      </c>
      <c r="F51" s="28">
        <v>238970</v>
      </c>
      <c r="G51" s="9">
        <v>238970</v>
      </c>
      <c r="H51" s="9">
        <v>238570</v>
      </c>
      <c r="I51" s="9">
        <v>238570</v>
      </c>
      <c r="J51" s="15">
        <f>IF(ISERROR(+G51/E51)=TRUE,0,++G51/E51)</f>
        <v>0.23944937765406343</v>
      </c>
      <c r="K51" s="15">
        <f>IF(ISERROR(+H51/E51)=TRUE,0,++H51/E51)</f>
        <v>0.23904857524764578</v>
      </c>
      <c r="L51" s="15">
        <f>IF(ISERROR(+I51/E51)=TRUE,0,++I51/E51)</f>
        <v>0.23904857524764578</v>
      </c>
      <c r="M51" s="20">
        <f>IF(ISERROR(+E51-G51)=TRUE,0,++E51-G51)</f>
        <v>759028</v>
      </c>
      <c r="N51" s="20">
        <f>IF(ISERROR(+E51-F51)=TRUE,0,++E51-F51)</f>
        <v>759028</v>
      </c>
    </row>
    <row r="52" spans="2:14" ht="23.25" customHeight="1">
      <c r="B52" s="12" t="s">
        <v>39</v>
      </c>
      <c r="C52" s="12">
        <f>SUM(C14:C49)</f>
        <v>359267223</v>
      </c>
      <c r="D52" s="12">
        <f aca="true" t="shared" si="5" ref="D52:I52">SUM(D14:D49)</f>
        <v>438756372</v>
      </c>
      <c r="E52" s="25">
        <f t="shared" si="5"/>
        <v>438756372</v>
      </c>
      <c r="F52" s="25">
        <f t="shared" si="5"/>
        <v>137444882</v>
      </c>
      <c r="G52" s="12">
        <f t="shared" si="5"/>
        <v>116937775</v>
      </c>
      <c r="H52" s="12">
        <f t="shared" si="5"/>
        <v>96255638</v>
      </c>
      <c r="I52" s="12">
        <f t="shared" si="5"/>
        <v>87929426</v>
      </c>
      <c r="J52" s="17">
        <f t="shared" si="2"/>
        <v>0.26652097260025664</v>
      </c>
      <c r="K52" s="17">
        <f t="shared" si="0"/>
        <v>0.21938288340117829</v>
      </c>
      <c r="L52" s="17">
        <f t="shared" si="1"/>
        <v>0.20040603763584772</v>
      </c>
      <c r="M52" s="22">
        <f>SUM(M14:M49)</f>
        <v>321818597</v>
      </c>
      <c r="N52" s="22">
        <f t="shared" si="4"/>
        <v>301311490</v>
      </c>
    </row>
    <row r="54" ht="15">
      <c r="B54" s="13" t="s">
        <v>61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7" top="0.43" bottom="0.51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4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3" sqref="C13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1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3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65</v>
      </c>
      <c r="H12" s="39" t="s">
        <v>66</v>
      </c>
      <c r="I12" s="39" t="s">
        <v>67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6" t="s">
        <v>38</v>
      </c>
      <c r="D13" s="26" t="s">
        <v>37</v>
      </c>
      <c r="E13" s="40"/>
      <c r="F13" s="40"/>
      <c r="G13" s="40"/>
      <c r="H13" s="40"/>
      <c r="I13" s="40"/>
      <c r="J13" s="26" t="s">
        <v>46</v>
      </c>
      <c r="K13" s="26" t="s">
        <v>47</v>
      </c>
      <c r="L13" s="27" t="s">
        <v>48</v>
      </c>
      <c r="M13" s="40"/>
      <c r="N13" s="42"/>
    </row>
    <row r="14" spans="2:14" ht="19.5" customHeight="1">
      <c r="B14" s="31" t="s">
        <v>3</v>
      </c>
      <c r="C14" s="32">
        <v>0</v>
      </c>
      <c r="D14" s="32">
        <v>1553882</v>
      </c>
      <c r="E14" s="33">
        <v>1553882</v>
      </c>
      <c r="F14" s="33">
        <v>0</v>
      </c>
      <c r="G14" s="8">
        <v>0</v>
      </c>
      <c r="H14" s="8">
        <v>0</v>
      </c>
      <c r="I14" s="8">
        <v>0</v>
      </c>
      <c r="J14" s="14">
        <f>IF(ISERROR(+G14/E14)=TRUE,0,++G14/E14)</f>
        <v>0</v>
      </c>
      <c r="K14" s="14">
        <f aca="true" t="shared" si="0" ref="K14:K52">IF(ISERROR(+H14/E14)=TRUE,0,++H14/E14)</f>
        <v>0</v>
      </c>
      <c r="L14" s="14">
        <f aca="true" t="shared" si="1" ref="L14:L52">IF(ISERROR(+I14/E14)=TRUE,0,++I14/E14)</f>
        <v>0</v>
      </c>
      <c r="M14" s="19">
        <f>IF(ISERROR(+E14-G14)=TRUE,0,++E14-G14)</f>
        <v>1553882</v>
      </c>
      <c r="N14" s="19">
        <f>IF(ISERROR(+E14-F14)=TRUE,0,++E14-F14)</f>
        <v>1553882</v>
      </c>
    </row>
    <row r="15" spans="2:14" ht="19.5" customHeight="1">
      <c r="B15" s="30" t="s">
        <v>4</v>
      </c>
      <c r="C15" s="34">
        <v>0</v>
      </c>
      <c r="D15" s="34">
        <v>1394918</v>
      </c>
      <c r="E15" s="28">
        <v>1394918</v>
      </c>
      <c r="F15" s="28">
        <v>174568</v>
      </c>
      <c r="G15" s="9">
        <v>132406</v>
      </c>
      <c r="H15" s="9">
        <v>132406</v>
      </c>
      <c r="I15" s="9">
        <v>132406</v>
      </c>
      <c r="J15" s="15">
        <f aca="true" t="shared" si="2" ref="J15:J52">IF(ISERROR(+G15/E15)=TRUE,0,++G15/E15)</f>
        <v>0.09492027488354154</v>
      </c>
      <c r="K15" s="15">
        <f t="shared" si="0"/>
        <v>0.09492027488354154</v>
      </c>
      <c r="L15" s="15">
        <f t="shared" si="1"/>
        <v>0.09492027488354154</v>
      </c>
      <c r="M15" s="20">
        <f aca="true" t="shared" si="3" ref="M15:M49">IF(ISERROR(+E15-G15)=TRUE,0,++E15-G15)</f>
        <v>1262512</v>
      </c>
      <c r="N15" s="20">
        <f aca="true" t="shared" si="4" ref="N15:N52">IF(ISERROR(+E15-F15)=TRUE,0,++E15-F15)</f>
        <v>1220350</v>
      </c>
    </row>
    <row r="16" spans="2:14" ht="19.5" customHeight="1">
      <c r="B16" s="30" t="s">
        <v>54</v>
      </c>
      <c r="C16" s="34">
        <v>0</v>
      </c>
      <c r="D16" s="34">
        <v>2249836</v>
      </c>
      <c r="E16" s="28">
        <v>2249836</v>
      </c>
      <c r="F16" s="28">
        <v>544693</v>
      </c>
      <c r="G16" s="9">
        <v>540473</v>
      </c>
      <c r="H16" s="9">
        <v>527312</v>
      </c>
      <c r="I16" s="9">
        <v>388911</v>
      </c>
      <c r="J16" s="15">
        <f t="shared" si="2"/>
        <v>0.24022773215469928</v>
      </c>
      <c r="K16" s="15">
        <f t="shared" si="0"/>
        <v>0.23437797243887998</v>
      </c>
      <c r="L16" s="15">
        <f t="shared" si="1"/>
        <v>0.17286193304756436</v>
      </c>
      <c r="M16" s="20">
        <f t="shared" si="3"/>
        <v>1709363</v>
      </c>
      <c r="N16" s="20">
        <f t="shared" si="4"/>
        <v>1705143</v>
      </c>
    </row>
    <row r="17" spans="2:14" ht="19.5" customHeight="1">
      <c r="B17" s="30" t="s">
        <v>5</v>
      </c>
      <c r="C17" s="34">
        <v>0</v>
      </c>
      <c r="D17" s="34">
        <v>1523490</v>
      </c>
      <c r="E17" s="28">
        <v>1523490</v>
      </c>
      <c r="F17" s="28">
        <v>396114</v>
      </c>
      <c r="G17" s="9">
        <v>396114</v>
      </c>
      <c r="H17" s="9">
        <v>396114</v>
      </c>
      <c r="I17" s="9">
        <v>396114</v>
      </c>
      <c r="J17" s="15">
        <f t="shared" si="2"/>
        <v>0.26000433215839946</v>
      </c>
      <c r="K17" s="15">
        <f t="shared" si="0"/>
        <v>0.26000433215839946</v>
      </c>
      <c r="L17" s="15">
        <f t="shared" si="1"/>
        <v>0.26000433215839946</v>
      </c>
      <c r="M17" s="20">
        <f t="shared" si="3"/>
        <v>1127376</v>
      </c>
      <c r="N17" s="20">
        <f t="shared" si="4"/>
        <v>1127376</v>
      </c>
    </row>
    <row r="18" spans="2:14" ht="19.5" customHeight="1">
      <c r="B18" s="30" t="s">
        <v>6</v>
      </c>
      <c r="C18" s="34">
        <v>0</v>
      </c>
      <c r="D18" s="34">
        <v>0</v>
      </c>
      <c r="E18" s="28">
        <v>0</v>
      </c>
      <c r="F18" s="28">
        <v>0</v>
      </c>
      <c r="G18" s="9">
        <v>0</v>
      </c>
      <c r="H18" s="9">
        <v>0</v>
      </c>
      <c r="I18" s="9">
        <v>0</v>
      </c>
      <c r="J18" s="15">
        <f t="shared" si="2"/>
        <v>0</v>
      </c>
      <c r="K18" s="15">
        <f t="shared" si="0"/>
        <v>0</v>
      </c>
      <c r="L18" s="15">
        <f t="shared" si="1"/>
        <v>0</v>
      </c>
      <c r="M18" s="20">
        <f t="shared" si="3"/>
        <v>0</v>
      </c>
      <c r="N18" s="20">
        <f t="shared" si="4"/>
        <v>0</v>
      </c>
    </row>
    <row r="19" spans="2:14" ht="19.5" customHeight="1">
      <c r="B19" s="30" t="s">
        <v>7</v>
      </c>
      <c r="C19" s="34">
        <v>0</v>
      </c>
      <c r="D19" s="34">
        <v>18197707</v>
      </c>
      <c r="E19" s="28">
        <v>18197707</v>
      </c>
      <c r="F19" s="28">
        <v>6144008</v>
      </c>
      <c r="G19" s="9">
        <v>5627609</v>
      </c>
      <c r="H19" s="9">
        <v>4104399</v>
      </c>
      <c r="I19" s="9">
        <v>3220046</v>
      </c>
      <c r="J19" s="15">
        <f t="shared" si="2"/>
        <v>0.3092482475951503</v>
      </c>
      <c r="K19" s="15">
        <f t="shared" si="0"/>
        <v>0.22554484474335146</v>
      </c>
      <c r="L19" s="15">
        <f t="shared" si="1"/>
        <v>0.17694789788625567</v>
      </c>
      <c r="M19" s="20">
        <f t="shared" si="3"/>
        <v>12570098</v>
      </c>
      <c r="N19" s="20">
        <f t="shared" si="4"/>
        <v>12053699</v>
      </c>
    </row>
    <row r="20" spans="2:14" ht="19.5" customHeight="1">
      <c r="B20" s="30" t="s">
        <v>8</v>
      </c>
      <c r="C20" s="34">
        <v>0</v>
      </c>
      <c r="D20" s="34">
        <v>6910538</v>
      </c>
      <c r="E20" s="28">
        <v>6910538</v>
      </c>
      <c r="F20" s="28">
        <v>2381963</v>
      </c>
      <c r="G20" s="9">
        <v>2194615</v>
      </c>
      <c r="H20" s="9">
        <v>1975701</v>
      </c>
      <c r="I20" s="9">
        <v>1732035</v>
      </c>
      <c r="J20" s="15">
        <f t="shared" si="2"/>
        <v>0.31757512946170036</v>
      </c>
      <c r="K20" s="15">
        <f t="shared" si="0"/>
        <v>0.2858968433427325</v>
      </c>
      <c r="L20" s="15">
        <f t="shared" si="1"/>
        <v>0.25063678110155824</v>
      </c>
      <c r="M20" s="20">
        <f t="shared" si="3"/>
        <v>4715923</v>
      </c>
      <c r="N20" s="20">
        <f t="shared" si="4"/>
        <v>4528575</v>
      </c>
    </row>
    <row r="21" spans="2:14" ht="19.5" customHeight="1">
      <c r="B21" s="30" t="s">
        <v>9</v>
      </c>
      <c r="C21" s="34">
        <v>0</v>
      </c>
      <c r="D21" s="34">
        <v>8556042</v>
      </c>
      <c r="E21" s="28">
        <v>8556042</v>
      </c>
      <c r="F21" s="28">
        <v>4969331</v>
      </c>
      <c r="G21" s="9">
        <v>1296662</v>
      </c>
      <c r="H21" s="9">
        <v>719864</v>
      </c>
      <c r="I21" s="9">
        <v>711220</v>
      </c>
      <c r="J21" s="15">
        <f t="shared" si="2"/>
        <v>0.15154927944486482</v>
      </c>
      <c r="K21" s="15">
        <f t="shared" si="0"/>
        <v>0.08413516436688834</v>
      </c>
      <c r="L21" s="15">
        <f t="shared" si="1"/>
        <v>0.08312488414619751</v>
      </c>
      <c r="M21" s="20">
        <f t="shared" si="3"/>
        <v>7259380</v>
      </c>
      <c r="N21" s="20">
        <f t="shared" si="4"/>
        <v>3586711</v>
      </c>
    </row>
    <row r="22" spans="2:14" ht="19.5" customHeight="1">
      <c r="B22" s="30" t="s">
        <v>10</v>
      </c>
      <c r="C22" s="34">
        <v>0</v>
      </c>
      <c r="D22" s="34">
        <v>20683873</v>
      </c>
      <c r="E22" s="28">
        <v>20683873</v>
      </c>
      <c r="F22" s="28">
        <v>9415800</v>
      </c>
      <c r="G22" s="9">
        <v>9347821</v>
      </c>
      <c r="H22" s="9">
        <v>7314108</v>
      </c>
      <c r="I22" s="9">
        <v>6692901</v>
      </c>
      <c r="J22" s="15">
        <f t="shared" si="2"/>
        <v>0.4519376521021958</v>
      </c>
      <c r="K22" s="15">
        <f t="shared" si="0"/>
        <v>0.35361404510654265</v>
      </c>
      <c r="L22" s="15">
        <f t="shared" si="1"/>
        <v>0.3235806466226127</v>
      </c>
      <c r="M22" s="20">
        <f t="shared" si="3"/>
        <v>11336052</v>
      </c>
      <c r="N22" s="20">
        <f t="shared" si="4"/>
        <v>11268073</v>
      </c>
    </row>
    <row r="23" spans="2:14" ht="19.5" customHeight="1">
      <c r="B23" s="30" t="s">
        <v>11</v>
      </c>
      <c r="C23" s="34">
        <v>0</v>
      </c>
      <c r="D23" s="34">
        <v>1829034</v>
      </c>
      <c r="E23" s="28">
        <v>1829034</v>
      </c>
      <c r="F23" s="28">
        <v>389901</v>
      </c>
      <c r="G23" s="9">
        <v>208416</v>
      </c>
      <c r="H23" s="9">
        <v>175867</v>
      </c>
      <c r="I23" s="9">
        <v>165781</v>
      </c>
      <c r="J23" s="15">
        <f t="shared" si="2"/>
        <v>0.11394867454623588</v>
      </c>
      <c r="K23" s="15">
        <f t="shared" si="0"/>
        <v>0.09615294193546976</v>
      </c>
      <c r="L23" s="15">
        <f t="shared" si="1"/>
        <v>0.09063855565287468</v>
      </c>
      <c r="M23" s="20">
        <f t="shared" si="3"/>
        <v>1620618</v>
      </c>
      <c r="N23" s="20">
        <f t="shared" si="4"/>
        <v>1439133</v>
      </c>
    </row>
    <row r="24" spans="2:14" ht="19.5" customHeight="1">
      <c r="B24" s="30" t="s">
        <v>12</v>
      </c>
      <c r="C24" s="34">
        <v>0</v>
      </c>
      <c r="D24" s="34">
        <v>15268291</v>
      </c>
      <c r="E24" s="28">
        <v>15268291</v>
      </c>
      <c r="F24" s="28">
        <v>5026406</v>
      </c>
      <c r="G24" s="9">
        <v>3481162</v>
      </c>
      <c r="H24" s="9">
        <v>2417192</v>
      </c>
      <c r="I24" s="9">
        <v>1511611</v>
      </c>
      <c r="J24" s="15">
        <f t="shared" si="2"/>
        <v>0.22799945324594612</v>
      </c>
      <c r="K24" s="15">
        <f t="shared" si="0"/>
        <v>0.1583145094627814</v>
      </c>
      <c r="L24" s="15">
        <f t="shared" si="1"/>
        <v>0.09900328727033039</v>
      </c>
      <c r="M24" s="20">
        <f t="shared" si="3"/>
        <v>11787129</v>
      </c>
      <c r="N24" s="20">
        <f t="shared" si="4"/>
        <v>10241885</v>
      </c>
    </row>
    <row r="25" spans="2:14" ht="19.5" customHeight="1">
      <c r="B25" s="30" t="s">
        <v>13</v>
      </c>
      <c r="C25" s="34">
        <v>0</v>
      </c>
      <c r="D25" s="34">
        <v>22071320</v>
      </c>
      <c r="E25" s="28">
        <v>22071320</v>
      </c>
      <c r="F25" s="28">
        <v>14387072</v>
      </c>
      <c r="G25" s="9">
        <v>14377245</v>
      </c>
      <c r="H25" s="9">
        <v>14087237</v>
      </c>
      <c r="I25" s="9">
        <v>12950868</v>
      </c>
      <c r="J25" s="15">
        <f t="shared" si="2"/>
        <v>0.6513994178871042</v>
      </c>
      <c r="K25" s="15">
        <f t="shared" si="0"/>
        <v>0.6382598322166504</v>
      </c>
      <c r="L25" s="15">
        <f t="shared" si="1"/>
        <v>0.5867736048410335</v>
      </c>
      <c r="M25" s="20">
        <f t="shared" si="3"/>
        <v>7694075</v>
      </c>
      <c r="N25" s="20">
        <f t="shared" si="4"/>
        <v>7684248</v>
      </c>
    </row>
    <row r="26" spans="2:14" ht="19.5" customHeight="1">
      <c r="B26" s="30" t="s">
        <v>14</v>
      </c>
      <c r="C26" s="34">
        <v>0</v>
      </c>
      <c r="D26" s="34">
        <v>3964522</v>
      </c>
      <c r="E26" s="28">
        <v>3964522</v>
      </c>
      <c r="F26" s="28">
        <v>888601</v>
      </c>
      <c r="G26" s="9">
        <v>878830</v>
      </c>
      <c r="H26" s="9">
        <v>291237</v>
      </c>
      <c r="I26" s="9">
        <v>269501</v>
      </c>
      <c r="J26" s="15">
        <f t="shared" si="2"/>
        <v>0.2216736342994187</v>
      </c>
      <c r="K26" s="15">
        <f t="shared" si="0"/>
        <v>0.0734608106601502</v>
      </c>
      <c r="L26" s="15">
        <f t="shared" si="1"/>
        <v>0.06797818248959143</v>
      </c>
      <c r="M26" s="20">
        <f t="shared" si="3"/>
        <v>3085692</v>
      </c>
      <c r="N26" s="20">
        <f t="shared" si="4"/>
        <v>3075921</v>
      </c>
    </row>
    <row r="27" spans="2:14" ht="19.5" customHeight="1">
      <c r="B27" s="30" t="s">
        <v>15</v>
      </c>
      <c r="C27" s="34">
        <v>0</v>
      </c>
      <c r="D27" s="34">
        <v>19783522</v>
      </c>
      <c r="E27" s="28">
        <v>19783522</v>
      </c>
      <c r="F27" s="28">
        <v>6547392</v>
      </c>
      <c r="G27" s="9">
        <v>5515751</v>
      </c>
      <c r="H27" s="9">
        <v>4797343</v>
      </c>
      <c r="I27" s="9">
        <v>4705782</v>
      </c>
      <c r="J27" s="15">
        <f t="shared" si="2"/>
        <v>0.27880531080360715</v>
      </c>
      <c r="K27" s="15">
        <f t="shared" si="0"/>
        <v>0.24249185761766787</v>
      </c>
      <c r="L27" s="15">
        <f t="shared" si="1"/>
        <v>0.23786371304361276</v>
      </c>
      <c r="M27" s="20">
        <f t="shared" si="3"/>
        <v>14267771</v>
      </c>
      <c r="N27" s="20">
        <f t="shared" si="4"/>
        <v>13236130</v>
      </c>
    </row>
    <row r="28" spans="2:14" ht="19.5" customHeight="1">
      <c r="B28" s="30" t="s">
        <v>16</v>
      </c>
      <c r="C28" s="34">
        <v>0</v>
      </c>
      <c r="D28" s="34">
        <v>1418879</v>
      </c>
      <c r="E28" s="28">
        <v>1418879</v>
      </c>
      <c r="F28" s="28">
        <v>902791</v>
      </c>
      <c r="G28" s="9">
        <v>902791</v>
      </c>
      <c r="H28" s="9">
        <v>902791</v>
      </c>
      <c r="I28" s="9">
        <v>902791</v>
      </c>
      <c r="J28" s="15">
        <f t="shared" si="2"/>
        <v>0.6362706051749304</v>
      </c>
      <c r="K28" s="15">
        <f t="shared" si="0"/>
        <v>0.6362706051749304</v>
      </c>
      <c r="L28" s="15">
        <f t="shared" si="1"/>
        <v>0.6362706051749304</v>
      </c>
      <c r="M28" s="20">
        <f t="shared" si="3"/>
        <v>516088</v>
      </c>
      <c r="N28" s="20">
        <f t="shared" si="4"/>
        <v>516088</v>
      </c>
    </row>
    <row r="29" spans="2:14" ht="19.5" customHeight="1">
      <c r="B29" s="30" t="s">
        <v>17</v>
      </c>
      <c r="C29" s="34">
        <v>0</v>
      </c>
      <c r="D29" s="34">
        <v>38122044</v>
      </c>
      <c r="E29" s="28">
        <v>38122044</v>
      </c>
      <c r="F29" s="28">
        <v>13666134</v>
      </c>
      <c r="G29" s="9">
        <v>12013878</v>
      </c>
      <c r="H29" s="9">
        <v>6971984</v>
      </c>
      <c r="I29" s="9">
        <v>5074559</v>
      </c>
      <c r="J29" s="15">
        <f t="shared" si="2"/>
        <v>0.3151425458718845</v>
      </c>
      <c r="K29" s="15">
        <f t="shared" si="0"/>
        <v>0.1828858914280672</v>
      </c>
      <c r="L29" s="15">
        <f t="shared" si="1"/>
        <v>0.13311350776469383</v>
      </c>
      <c r="M29" s="20">
        <f t="shared" si="3"/>
        <v>26108166</v>
      </c>
      <c r="N29" s="20">
        <f t="shared" si="4"/>
        <v>24455910</v>
      </c>
    </row>
    <row r="30" spans="2:14" ht="19.5" customHeight="1">
      <c r="B30" s="30" t="s">
        <v>18</v>
      </c>
      <c r="C30" s="34">
        <v>0</v>
      </c>
      <c r="D30" s="34">
        <v>19560745</v>
      </c>
      <c r="E30" s="28">
        <v>19560745</v>
      </c>
      <c r="F30" s="28">
        <v>9406837</v>
      </c>
      <c r="G30" s="9">
        <v>9121270</v>
      </c>
      <c r="H30" s="9">
        <v>4853291</v>
      </c>
      <c r="I30" s="9">
        <v>4471914</v>
      </c>
      <c r="J30" s="15">
        <f t="shared" si="2"/>
        <v>0.4663048365489147</v>
      </c>
      <c r="K30" s="15">
        <f t="shared" si="0"/>
        <v>0.24811381161607085</v>
      </c>
      <c r="L30" s="15">
        <f t="shared" si="1"/>
        <v>0.22861675258278763</v>
      </c>
      <c r="M30" s="20">
        <f t="shared" si="3"/>
        <v>10439475</v>
      </c>
      <c r="N30" s="20">
        <f t="shared" si="4"/>
        <v>10153908</v>
      </c>
    </row>
    <row r="31" spans="2:14" ht="19.5" customHeight="1">
      <c r="B31" s="30" t="s">
        <v>19</v>
      </c>
      <c r="C31" s="34">
        <v>0</v>
      </c>
      <c r="D31" s="34">
        <v>3491752</v>
      </c>
      <c r="E31" s="28">
        <v>3491752</v>
      </c>
      <c r="F31" s="28">
        <v>1551638</v>
      </c>
      <c r="G31" s="9">
        <v>1379014</v>
      </c>
      <c r="H31" s="9">
        <v>1332006</v>
      </c>
      <c r="I31" s="9">
        <v>922773</v>
      </c>
      <c r="J31" s="15">
        <f t="shared" si="2"/>
        <v>0.39493469181087315</v>
      </c>
      <c r="K31" s="15">
        <f t="shared" si="0"/>
        <v>0.38147210913031626</v>
      </c>
      <c r="L31" s="15">
        <f t="shared" si="1"/>
        <v>0.2642722048988588</v>
      </c>
      <c r="M31" s="20">
        <f t="shared" si="3"/>
        <v>2112738</v>
      </c>
      <c r="N31" s="20">
        <f t="shared" si="4"/>
        <v>1940114</v>
      </c>
    </row>
    <row r="32" spans="2:14" ht="19.5" customHeight="1">
      <c r="B32" s="30" t="s">
        <v>20</v>
      </c>
      <c r="C32" s="34">
        <v>0</v>
      </c>
      <c r="D32" s="34">
        <v>2315870</v>
      </c>
      <c r="E32" s="28">
        <v>2315870</v>
      </c>
      <c r="F32" s="28">
        <v>1918035</v>
      </c>
      <c r="G32" s="9">
        <v>1885205</v>
      </c>
      <c r="H32" s="9">
        <v>1641136</v>
      </c>
      <c r="I32" s="9">
        <v>1163580</v>
      </c>
      <c r="J32" s="15">
        <f t="shared" si="2"/>
        <v>0.8140374891509454</v>
      </c>
      <c r="K32" s="15">
        <f t="shared" si="0"/>
        <v>0.7086477220223933</v>
      </c>
      <c r="L32" s="15">
        <f t="shared" si="1"/>
        <v>0.5024375288768368</v>
      </c>
      <c r="M32" s="20">
        <f t="shared" si="3"/>
        <v>430665</v>
      </c>
      <c r="N32" s="20">
        <f t="shared" si="4"/>
        <v>397835</v>
      </c>
    </row>
    <row r="33" spans="2:14" ht="19.5" customHeight="1">
      <c r="B33" s="30" t="s">
        <v>21</v>
      </c>
      <c r="C33" s="34">
        <v>0</v>
      </c>
      <c r="D33" s="34">
        <v>1512671</v>
      </c>
      <c r="E33" s="28">
        <v>1512671</v>
      </c>
      <c r="F33" s="28">
        <v>497727</v>
      </c>
      <c r="G33" s="9">
        <v>443878</v>
      </c>
      <c r="H33" s="9">
        <v>408537</v>
      </c>
      <c r="I33" s="9">
        <v>333384</v>
      </c>
      <c r="J33" s="15">
        <f t="shared" si="2"/>
        <v>0.29343988216869366</v>
      </c>
      <c r="K33" s="15">
        <f t="shared" si="0"/>
        <v>0.27007657316098477</v>
      </c>
      <c r="L33" s="15">
        <f t="shared" si="1"/>
        <v>0.22039425625268153</v>
      </c>
      <c r="M33" s="20">
        <f t="shared" si="3"/>
        <v>1068793</v>
      </c>
      <c r="N33" s="20">
        <f t="shared" si="4"/>
        <v>1014944</v>
      </c>
    </row>
    <row r="34" spans="2:14" ht="19.5" customHeight="1">
      <c r="B34" s="30" t="s">
        <v>22</v>
      </c>
      <c r="C34" s="34">
        <v>0</v>
      </c>
      <c r="D34" s="34">
        <v>1617839</v>
      </c>
      <c r="E34" s="28">
        <v>1617839</v>
      </c>
      <c r="F34" s="28">
        <v>243618</v>
      </c>
      <c r="G34" s="9">
        <v>240611</v>
      </c>
      <c r="H34" s="9">
        <v>174279</v>
      </c>
      <c r="I34" s="9">
        <v>68421</v>
      </c>
      <c r="J34" s="15">
        <f t="shared" si="2"/>
        <v>0.1487236987116765</v>
      </c>
      <c r="K34" s="15">
        <f t="shared" si="0"/>
        <v>0.10772332722848195</v>
      </c>
      <c r="L34" s="15">
        <f t="shared" si="1"/>
        <v>0.04229160009123281</v>
      </c>
      <c r="M34" s="20">
        <f t="shared" si="3"/>
        <v>1377228</v>
      </c>
      <c r="N34" s="20">
        <f t="shared" si="4"/>
        <v>1374221</v>
      </c>
    </row>
    <row r="35" spans="2:14" ht="19.5" customHeight="1">
      <c r="B35" s="30" t="s">
        <v>23</v>
      </c>
      <c r="C35" s="34">
        <v>0</v>
      </c>
      <c r="D35" s="34">
        <v>5878243</v>
      </c>
      <c r="E35" s="28">
        <v>5878243</v>
      </c>
      <c r="F35" s="28">
        <v>3156761</v>
      </c>
      <c r="G35" s="9">
        <v>2847506</v>
      </c>
      <c r="H35" s="9">
        <v>2107030</v>
      </c>
      <c r="I35" s="9">
        <v>1537840</v>
      </c>
      <c r="J35" s="15">
        <f t="shared" si="2"/>
        <v>0.48441447554992195</v>
      </c>
      <c r="K35" s="15">
        <f t="shared" si="0"/>
        <v>0.35844554231596076</v>
      </c>
      <c r="L35" s="15">
        <f t="shared" si="1"/>
        <v>0.26161558819531616</v>
      </c>
      <c r="M35" s="20">
        <f t="shared" si="3"/>
        <v>3030737</v>
      </c>
      <c r="N35" s="20">
        <f t="shared" si="4"/>
        <v>2721482</v>
      </c>
    </row>
    <row r="36" spans="2:14" ht="19.5" customHeight="1">
      <c r="B36" s="30" t="s">
        <v>24</v>
      </c>
      <c r="C36" s="34">
        <v>0</v>
      </c>
      <c r="D36" s="34">
        <v>2114593</v>
      </c>
      <c r="E36" s="28">
        <v>2114593</v>
      </c>
      <c r="F36" s="28">
        <v>855661</v>
      </c>
      <c r="G36" s="9">
        <v>752041</v>
      </c>
      <c r="H36" s="9">
        <v>730368</v>
      </c>
      <c r="I36" s="9">
        <v>409585</v>
      </c>
      <c r="J36" s="15">
        <f t="shared" si="2"/>
        <v>0.3556433791278038</v>
      </c>
      <c r="K36" s="15">
        <f t="shared" si="0"/>
        <v>0.3453941254889239</v>
      </c>
      <c r="L36" s="15">
        <f t="shared" si="1"/>
        <v>0.1936944839976298</v>
      </c>
      <c r="M36" s="20">
        <f t="shared" si="3"/>
        <v>1362552</v>
      </c>
      <c r="N36" s="20">
        <f t="shared" si="4"/>
        <v>1258932</v>
      </c>
    </row>
    <row r="37" spans="2:14" ht="19.5" customHeight="1">
      <c r="B37" s="30" t="s">
        <v>25</v>
      </c>
      <c r="C37" s="34">
        <v>0</v>
      </c>
      <c r="D37" s="34">
        <v>1446677</v>
      </c>
      <c r="E37" s="28">
        <v>1446677</v>
      </c>
      <c r="F37" s="28">
        <v>88222</v>
      </c>
      <c r="G37" s="9">
        <v>88222</v>
      </c>
      <c r="H37" s="9">
        <v>19294</v>
      </c>
      <c r="I37" s="9">
        <v>0</v>
      </c>
      <c r="J37" s="15">
        <f t="shared" si="2"/>
        <v>0.06098251371937205</v>
      </c>
      <c r="K37" s="15">
        <f t="shared" si="0"/>
        <v>0.013336771096796313</v>
      </c>
      <c r="L37" s="15">
        <f t="shared" si="1"/>
        <v>0</v>
      </c>
      <c r="M37" s="20">
        <f t="shared" si="3"/>
        <v>1358455</v>
      </c>
      <c r="N37" s="20">
        <f t="shared" si="4"/>
        <v>1358455</v>
      </c>
    </row>
    <row r="38" spans="2:14" ht="19.5" customHeight="1">
      <c r="B38" s="30" t="s">
        <v>26</v>
      </c>
      <c r="C38" s="34">
        <v>0</v>
      </c>
      <c r="D38" s="34">
        <v>4430806</v>
      </c>
      <c r="E38" s="28">
        <v>4430806</v>
      </c>
      <c r="F38" s="28">
        <v>1154959</v>
      </c>
      <c r="G38" s="9">
        <v>1154959</v>
      </c>
      <c r="H38" s="9">
        <v>967081</v>
      </c>
      <c r="I38" s="9">
        <v>925775</v>
      </c>
      <c r="J38" s="15">
        <f t="shared" si="2"/>
        <v>0.26066566669811314</v>
      </c>
      <c r="K38" s="15">
        <f t="shared" si="0"/>
        <v>0.21826299774803953</v>
      </c>
      <c r="L38" s="15">
        <f t="shared" si="1"/>
        <v>0.20894054038926552</v>
      </c>
      <c r="M38" s="20">
        <f t="shared" si="3"/>
        <v>3275847</v>
      </c>
      <c r="N38" s="20">
        <f t="shared" si="4"/>
        <v>3275847</v>
      </c>
    </row>
    <row r="39" spans="2:14" ht="19.5" customHeight="1">
      <c r="B39" s="30" t="s">
        <v>27</v>
      </c>
      <c r="C39" s="34">
        <v>0</v>
      </c>
      <c r="D39" s="34">
        <v>2993062</v>
      </c>
      <c r="E39" s="28">
        <v>2993062</v>
      </c>
      <c r="F39" s="28">
        <v>1214425</v>
      </c>
      <c r="G39" s="9">
        <v>866851</v>
      </c>
      <c r="H39" s="9">
        <v>838406</v>
      </c>
      <c r="I39" s="9">
        <v>676197</v>
      </c>
      <c r="J39" s="15">
        <f t="shared" si="2"/>
        <v>0.2896201281497009</v>
      </c>
      <c r="K39" s="15">
        <f t="shared" si="0"/>
        <v>0.2801164827190349</v>
      </c>
      <c r="L39" s="15">
        <f t="shared" si="1"/>
        <v>0.22592148107857438</v>
      </c>
      <c r="M39" s="20">
        <f t="shared" si="3"/>
        <v>2126211</v>
      </c>
      <c r="N39" s="20">
        <f t="shared" si="4"/>
        <v>1778637</v>
      </c>
    </row>
    <row r="40" spans="2:14" ht="19.5" customHeight="1">
      <c r="B40" s="37" t="s">
        <v>28</v>
      </c>
      <c r="C40" s="34">
        <v>0</v>
      </c>
      <c r="D40" s="34">
        <v>4268826</v>
      </c>
      <c r="E40" s="28">
        <v>4268826</v>
      </c>
      <c r="F40" s="28">
        <v>734784</v>
      </c>
      <c r="G40" s="9">
        <v>491102</v>
      </c>
      <c r="H40" s="9">
        <v>451224</v>
      </c>
      <c r="I40" s="9">
        <v>447424</v>
      </c>
      <c r="J40" s="15">
        <f t="shared" si="2"/>
        <v>0.11504380829764436</v>
      </c>
      <c r="K40" s="15">
        <f t="shared" si="0"/>
        <v>0.10570212981274009</v>
      </c>
      <c r="L40" s="15">
        <f t="shared" si="1"/>
        <v>0.10481195532448499</v>
      </c>
      <c r="M40" s="20">
        <f t="shared" si="3"/>
        <v>3777724</v>
      </c>
      <c r="N40" s="20">
        <f t="shared" si="4"/>
        <v>3534042</v>
      </c>
    </row>
    <row r="41" spans="2:14" ht="19.5" customHeight="1">
      <c r="B41" s="30" t="s">
        <v>29</v>
      </c>
      <c r="C41" s="34">
        <v>0</v>
      </c>
      <c r="D41" s="34">
        <v>1174412</v>
      </c>
      <c r="E41" s="28">
        <v>1174412</v>
      </c>
      <c r="F41" s="28">
        <v>465393</v>
      </c>
      <c r="G41" s="9">
        <v>428782</v>
      </c>
      <c r="H41" s="9">
        <v>353186</v>
      </c>
      <c r="I41" s="9">
        <v>318701</v>
      </c>
      <c r="J41" s="15">
        <f t="shared" si="2"/>
        <v>0.3651035582061491</v>
      </c>
      <c r="K41" s="15">
        <f t="shared" si="0"/>
        <v>0.30073432492174806</v>
      </c>
      <c r="L41" s="15">
        <f t="shared" si="1"/>
        <v>0.2713706944411331</v>
      </c>
      <c r="M41" s="20">
        <f t="shared" si="3"/>
        <v>745630</v>
      </c>
      <c r="N41" s="20">
        <f t="shared" si="4"/>
        <v>709019</v>
      </c>
    </row>
    <row r="42" spans="2:14" ht="19.5" customHeight="1">
      <c r="B42" s="30" t="s">
        <v>30</v>
      </c>
      <c r="C42" s="34">
        <v>0</v>
      </c>
      <c r="D42" s="34">
        <v>2115841</v>
      </c>
      <c r="E42" s="28">
        <v>2115841</v>
      </c>
      <c r="F42" s="28">
        <v>928844</v>
      </c>
      <c r="G42" s="9">
        <v>905934</v>
      </c>
      <c r="H42" s="9">
        <v>892915</v>
      </c>
      <c r="I42" s="9">
        <v>808270</v>
      </c>
      <c r="J42" s="15">
        <f t="shared" si="2"/>
        <v>0.4281673339348278</v>
      </c>
      <c r="K42" s="15">
        <f t="shared" si="0"/>
        <v>0.42201422507645897</v>
      </c>
      <c r="L42" s="15">
        <f t="shared" si="1"/>
        <v>0.3820088560529832</v>
      </c>
      <c r="M42" s="20">
        <f t="shared" si="3"/>
        <v>1209907</v>
      </c>
      <c r="N42" s="20">
        <f t="shared" si="4"/>
        <v>1186997</v>
      </c>
    </row>
    <row r="43" spans="2:14" ht="19.5" customHeight="1">
      <c r="B43" s="30" t="s">
        <v>31</v>
      </c>
      <c r="C43" s="34">
        <v>0</v>
      </c>
      <c r="D43" s="34">
        <v>3559875</v>
      </c>
      <c r="E43" s="28">
        <v>3559875</v>
      </c>
      <c r="F43" s="28">
        <v>1272976</v>
      </c>
      <c r="G43" s="9">
        <v>1200396</v>
      </c>
      <c r="H43" s="9">
        <v>1132359</v>
      </c>
      <c r="I43" s="9">
        <v>1097944</v>
      </c>
      <c r="J43" s="15">
        <f t="shared" si="2"/>
        <v>0.3372017275887496</v>
      </c>
      <c r="K43" s="15">
        <f t="shared" si="0"/>
        <v>0.3180895396608027</v>
      </c>
      <c r="L43" s="15">
        <f t="shared" si="1"/>
        <v>0.3084220653815092</v>
      </c>
      <c r="M43" s="20">
        <f t="shared" si="3"/>
        <v>2359479</v>
      </c>
      <c r="N43" s="20">
        <f t="shared" si="4"/>
        <v>2286899</v>
      </c>
    </row>
    <row r="44" spans="2:14" ht="19.5" customHeight="1">
      <c r="B44" s="30" t="s">
        <v>32</v>
      </c>
      <c r="C44" s="34">
        <v>0</v>
      </c>
      <c r="D44" s="34">
        <v>2577029</v>
      </c>
      <c r="E44" s="28">
        <v>2577029</v>
      </c>
      <c r="F44" s="28">
        <v>881804</v>
      </c>
      <c r="G44" s="9">
        <v>846973</v>
      </c>
      <c r="H44" s="9">
        <v>803476</v>
      </c>
      <c r="I44" s="9">
        <v>720402</v>
      </c>
      <c r="J44" s="15">
        <f t="shared" si="2"/>
        <v>0.3286625800485753</v>
      </c>
      <c r="K44" s="15">
        <f t="shared" si="0"/>
        <v>0.31178384100450557</v>
      </c>
      <c r="L44" s="15">
        <f t="shared" si="1"/>
        <v>0.279547494420901</v>
      </c>
      <c r="M44" s="20">
        <f t="shared" si="3"/>
        <v>1730056</v>
      </c>
      <c r="N44" s="20">
        <f t="shared" si="4"/>
        <v>1695225</v>
      </c>
    </row>
    <row r="45" spans="2:14" ht="19.5" customHeight="1">
      <c r="B45" s="30" t="s">
        <v>33</v>
      </c>
      <c r="C45" s="34">
        <v>0</v>
      </c>
      <c r="D45" s="34">
        <v>1948390</v>
      </c>
      <c r="E45" s="28">
        <v>1948390</v>
      </c>
      <c r="F45" s="28">
        <v>498664</v>
      </c>
      <c r="G45" s="9">
        <v>318554</v>
      </c>
      <c r="H45" s="9">
        <v>253824</v>
      </c>
      <c r="I45" s="9">
        <v>226046</v>
      </c>
      <c r="J45" s="15">
        <f t="shared" si="2"/>
        <v>0.1634960146582563</v>
      </c>
      <c r="K45" s="15">
        <f t="shared" si="0"/>
        <v>0.1302737131683082</v>
      </c>
      <c r="L45" s="15">
        <f t="shared" si="1"/>
        <v>0.11601681388223097</v>
      </c>
      <c r="M45" s="20">
        <f t="shared" si="3"/>
        <v>1629836</v>
      </c>
      <c r="N45" s="20">
        <f t="shared" si="4"/>
        <v>1449726</v>
      </c>
    </row>
    <row r="46" spans="2:14" ht="19.5" customHeight="1">
      <c r="B46" s="30" t="s">
        <v>34</v>
      </c>
      <c r="C46" s="34">
        <v>0</v>
      </c>
      <c r="D46" s="34">
        <v>3609674</v>
      </c>
      <c r="E46" s="28">
        <v>3609674</v>
      </c>
      <c r="F46" s="28">
        <v>679255</v>
      </c>
      <c r="G46" s="9">
        <v>408651</v>
      </c>
      <c r="H46" s="9">
        <v>408651</v>
      </c>
      <c r="I46" s="9">
        <v>324739</v>
      </c>
      <c r="J46" s="15">
        <f t="shared" si="2"/>
        <v>0.11320994638296976</v>
      </c>
      <c r="K46" s="15">
        <f t="shared" si="0"/>
        <v>0.11320994638296976</v>
      </c>
      <c r="L46" s="15">
        <f t="shared" si="1"/>
        <v>0.08996352579207983</v>
      </c>
      <c r="M46" s="20">
        <f t="shared" si="3"/>
        <v>3201023</v>
      </c>
      <c r="N46" s="20">
        <f t="shared" si="4"/>
        <v>2930419</v>
      </c>
    </row>
    <row r="47" spans="2:14" ht="19.5" customHeight="1">
      <c r="B47" s="30" t="s">
        <v>35</v>
      </c>
      <c r="C47" s="34">
        <v>0</v>
      </c>
      <c r="D47" s="34">
        <v>8206337</v>
      </c>
      <c r="E47" s="28">
        <v>8206337</v>
      </c>
      <c r="F47" s="28">
        <v>2055561</v>
      </c>
      <c r="G47" s="9">
        <v>1701328</v>
      </c>
      <c r="H47" s="9">
        <v>1089096</v>
      </c>
      <c r="I47" s="9">
        <v>1048736</v>
      </c>
      <c r="J47" s="15">
        <f t="shared" si="2"/>
        <v>0.2073188074045704</v>
      </c>
      <c r="K47" s="15">
        <f t="shared" si="0"/>
        <v>0.13271402332124552</v>
      </c>
      <c r="L47" s="15">
        <f t="shared" si="1"/>
        <v>0.12779587287239116</v>
      </c>
      <c r="M47" s="20">
        <f t="shared" si="3"/>
        <v>6505009</v>
      </c>
      <c r="N47" s="20">
        <f t="shared" si="4"/>
        <v>6150776</v>
      </c>
    </row>
    <row r="48" spans="2:14" ht="19.5" customHeight="1">
      <c r="B48" s="30" t="s">
        <v>36</v>
      </c>
      <c r="C48" s="34">
        <v>0</v>
      </c>
      <c r="D48" s="34">
        <v>0</v>
      </c>
      <c r="E48" s="28">
        <v>0</v>
      </c>
      <c r="F48" s="28">
        <v>0</v>
      </c>
      <c r="G48" s="9">
        <v>0</v>
      </c>
      <c r="H48" s="9">
        <v>0</v>
      </c>
      <c r="I48" s="9">
        <v>0</v>
      </c>
      <c r="J48" s="15">
        <f>IF(ISERROR(+G48/E48)=TRUE,0,++G48/E48)</f>
        <v>0</v>
      </c>
      <c r="K48" s="15">
        <f>IF(ISERROR(+H48/E48)=TRUE,0,++H48/E48)</f>
        <v>0</v>
      </c>
      <c r="L48" s="15">
        <f>IF(ISERROR(+I48/E48)=TRUE,0,++I48/E48)</f>
        <v>0</v>
      </c>
      <c r="M48" s="20">
        <f>IF(ISERROR(+E48-G48)=TRUE,0,++E48-G48)</f>
        <v>0</v>
      </c>
      <c r="N48" s="20">
        <f>IF(ISERROR(+E48-F48)=TRUE,0,++E48-F48)</f>
        <v>0</v>
      </c>
    </row>
    <row r="49" spans="2:14" ht="19.5" customHeight="1">
      <c r="B49" s="30" t="s">
        <v>60</v>
      </c>
      <c r="C49" s="34">
        <v>0</v>
      </c>
      <c r="D49" s="34">
        <v>5000000</v>
      </c>
      <c r="E49" s="28">
        <v>5000000</v>
      </c>
      <c r="F49" s="28">
        <v>160602</v>
      </c>
      <c r="G49" s="9">
        <v>138752</v>
      </c>
      <c r="H49" s="9">
        <v>0</v>
      </c>
      <c r="I49" s="9">
        <v>0</v>
      </c>
      <c r="J49" s="15">
        <f t="shared" si="2"/>
        <v>0.0277504</v>
      </c>
      <c r="K49" s="15">
        <f t="shared" si="0"/>
        <v>0</v>
      </c>
      <c r="L49" s="15">
        <f t="shared" si="1"/>
        <v>0</v>
      </c>
      <c r="M49" s="20">
        <f t="shared" si="3"/>
        <v>4861248</v>
      </c>
      <c r="N49" s="20">
        <f t="shared" si="4"/>
        <v>4839398</v>
      </c>
    </row>
    <row r="50" spans="2:14" ht="19.5" customHeight="1">
      <c r="B50" s="30" t="s">
        <v>63</v>
      </c>
      <c r="C50" s="34">
        <v>0</v>
      </c>
      <c r="D50" s="34">
        <v>360455</v>
      </c>
      <c r="E50" s="28">
        <v>360455</v>
      </c>
      <c r="F50" s="28">
        <v>0</v>
      </c>
      <c r="G50" s="9">
        <v>0</v>
      </c>
      <c r="H50" s="9">
        <v>0</v>
      </c>
      <c r="I50" s="9">
        <v>0</v>
      </c>
      <c r="J50" s="15">
        <f>IF(ISERROR(+G50/E50)=TRUE,0,++G50/E50)</f>
        <v>0</v>
      </c>
      <c r="K50" s="15">
        <f>IF(ISERROR(+H50/E50)=TRUE,0,++H50/E50)</f>
        <v>0</v>
      </c>
      <c r="L50" s="15">
        <f>IF(ISERROR(+I50/E50)=TRUE,0,++I50/E50)</f>
        <v>0</v>
      </c>
      <c r="M50" s="20">
        <f>IF(ISERROR(+E50-G50)=TRUE,0,++E50-G50)</f>
        <v>360455</v>
      </c>
      <c r="N50" s="20">
        <f>IF(ISERROR(+E50-F50)=TRUE,0,++E50-F50)</f>
        <v>360455</v>
      </c>
    </row>
    <row r="51" spans="2:14" ht="19.5" customHeight="1">
      <c r="B51" s="30" t="s">
        <v>64</v>
      </c>
      <c r="C51" s="34">
        <v>0</v>
      </c>
      <c r="D51" s="34">
        <v>1359203</v>
      </c>
      <c r="E51" s="28">
        <v>1359203</v>
      </c>
      <c r="F51" s="28">
        <v>218021</v>
      </c>
      <c r="G51" s="9">
        <v>213155</v>
      </c>
      <c r="H51" s="9">
        <v>114270</v>
      </c>
      <c r="I51" s="9">
        <v>35008</v>
      </c>
      <c r="J51" s="15">
        <f>IF(ISERROR(+G51/E51)=TRUE,0,++G51/E51)</f>
        <v>0.15682352084272916</v>
      </c>
      <c r="K51" s="15">
        <f>IF(ISERROR(+H51/E51)=TRUE,0,++H51/E51)</f>
        <v>0.08407132709389252</v>
      </c>
      <c r="L51" s="15">
        <f>IF(ISERROR(+I51/E51)=TRUE,0,++I51/E51)</f>
        <v>0.025756270402581515</v>
      </c>
      <c r="M51" s="20">
        <f>IF(ISERROR(+E51-G51)=TRUE,0,++E51-G51)</f>
        <v>1146048</v>
      </c>
      <c r="N51" s="20">
        <f>IF(ISERROR(+E51-F51)=TRUE,0,++E51-F51)</f>
        <v>1141182</v>
      </c>
    </row>
    <row r="52" spans="2:14" ht="23.25" customHeight="1">
      <c r="B52" s="12" t="s">
        <v>39</v>
      </c>
      <c r="C52" s="12">
        <f>SUM(C14:C49)</f>
        <v>0</v>
      </c>
      <c r="D52" s="12">
        <f aca="true" t="shared" si="5" ref="D52:I52">SUM(D14:D49)</f>
        <v>241350540</v>
      </c>
      <c r="E52" s="25">
        <f t="shared" si="5"/>
        <v>241350540</v>
      </c>
      <c r="F52" s="25">
        <f t="shared" si="5"/>
        <v>93600540</v>
      </c>
      <c r="G52" s="12">
        <f t="shared" si="5"/>
        <v>82133802</v>
      </c>
      <c r="H52" s="12">
        <f t="shared" si="5"/>
        <v>63269714</v>
      </c>
      <c r="I52" s="12">
        <f t="shared" si="5"/>
        <v>54356257</v>
      </c>
      <c r="J52" s="17">
        <f t="shared" si="2"/>
        <v>0.34030917022186896</v>
      </c>
      <c r="K52" s="17">
        <f t="shared" si="0"/>
        <v>0.26214863244142733</v>
      </c>
      <c r="L52" s="17">
        <f t="shared" si="1"/>
        <v>0.2252170515135371</v>
      </c>
      <c r="M52" s="22">
        <f>SUM(M14:M49)</f>
        <v>159216738</v>
      </c>
      <c r="N52" s="22">
        <f t="shared" si="4"/>
        <v>147750000</v>
      </c>
    </row>
    <row r="54" ht="15">
      <c r="B54" s="13" t="s">
        <v>61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4"/>
  <sheetViews>
    <sheetView showGridLines="0" zoomScale="85" zoomScaleNormal="85" zoomScalePageLayoutView="0" workbookViewId="0" topLeftCell="A1">
      <selection activeCell="H12" sqref="H12:H13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1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3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51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65</v>
      </c>
      <c r="H12" s="39" t="s">
        <v>66</v>
      </c>
      <c r="I12" s="39" t="s">
        <v>67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6" t="s">
        <v>38</v>
      </c>
      <c r="D13" s="26" t="s">
        <v>37</v>
      </c>
      <c r="E13" s="40"/>
      <c r="F13" s="40"/>
      <c r="G13" s="40"/>
      <c r="H13" s="40"/>
      <c r="I13" s="40"/>
      <c r="J13" s="26" t="s">
        <v>46</v>
      </c>
      <c r="K13" s="26" t="s">
        <v>47</v>
      </c>
      <c r="L13" s="27" t="s">
        <v>48</v>
      </c>
      <c r="M13" s="40"/>
      <c r="N13" s="42"/>
    </row>
    <row r="14" spans="2:14" ht="19.5" customHeight="1">
      <c r="B14" s="6" t="s">
        <v>3</v>
      </c>
      <c r="C14" s="8">
        <v>0</v>
      </c>
      <c r="D14" s="8">
        <v>0</v>
      </c>
      <c r="E14" s="23">
        <v>0</v>
      </c>
      <c r="F14" s="23">
        <v>0</v>
      </c>
      <c r="G14" s="8">
        <v>0</v>
      </c>
      <c r="H14" s="8">
        <v>0</v>
      </c>
      <c r="I14" s="8">
        <v>0</v>
      </c>
      <c r="J14" s="14">
        <f>IF(ISERROR(+G14/E14)=TRUE,0,++G14/E14)</f>
        <v>0</v>
      </c>
      <c r="K14" s="14">
        <f aca="true" t="shared" si="0" ref="K14:K52">IF(ISERROR(+H14/E14)=TRUE,0,++H14/E14)</f>
        <v>0</v>
      </c>
      <c r="L14" s="14">
        <f aca="true" t="shared" si="1" ref="L14:L52">IF(ISERROR(+I14/E14)=TRUE,0,++I14/E14)</f>
        <v>0</v>
      </c>
      <c r="M14" s="19">
        <f>IF(ISERROR(+E14-G14)=TRUE,0,++E14-G14)</f>
        <v>0</v>
      </c>
      <c r="N14" s="19">
        <f>IF(ISERROR(+E14-F14)=TRUE,0,++E14-F14)</f>
        <v>0</v>
      </c>
    </row>
    <row r="15" spans="2:14" ht="19.5" customHeight="1">
      <c r="B15" s="7" t="s">
        <v>4</v>
      </c>
      <c r="C15" s="9">
        <v>0</v>
      </c>
      <c r="D15" s="9">
        <v>0</v>
      </c>
      <c r="E15" s="24">
        <v>0</v>
      </c>
      <c r="F15" s="24">
        <v>0</v>
      </c>
      <c r="G15" s="9">
        <v>0</v>
      </c>
      <c r="H15" s="9">
        <v>0</v>
      </c>
      <c r="I15" s="9">
        <v>0</v>
      </c>
      <c r="J15" s="15">
        <f aca="true" t="shared" si="2" ref="J15:J52">IF(ISERROR(+G15/E15)=TRUE,0,++G15/E15)</f>
        <v>0</v>
      </c>
      <c r="K15" s="15">
        <f t="shared" si="0"/>
        <v>0</v>
      </c>
      <c r="L15" s="15">
        <f t="shared" si="1"/>
        <v>0</v>
      </c>
      <c r="M15" s="20">
        <f aca="true" t="shared" si="3" ref="M15:M49">IF(ISERROR(+E15-G15)=TRUE,0,++E15-G15)</f>
        <v>0</v>
      </c>
      <c r="N15" s="20">
        <f aca="true" t="shared" si="4" ref="N15:N52">IF(ISERROR(+E15-F15)=TRUE,0,++E15-F15)</f>
        <v>0</v>
      </c>
    </row>
    <row r="16" spans="2:14" ht="19.5" customHeight="1">
      <c r="B16" s="7" t="s">
        <v>54</v>
      </c>
      <c r="C16" s="9">
        <v>0</v>
      </c>
      <c r="D16" s="9">
        <v>0</v>
      </c>
      <c r="E16" s="24">
        <v>0</v>
      </c>
      <c r="F16" s="24">
        <v>0</v>
      </c>
      <c r="G16" s="9">
        <v>0</v>
      </c>
      <c r="H16" s="9">
        <v>0</v>
      </c>
      <c r="I16" s="9">
        <v>0</v>
      </c>
      <c r="J16" s="15">
        <f t="shared" si="2"/>
        <v>0</v>
      </c>
      <c r="K16" s="15">
        <f t="shared" si="0"/>
        <v>0</v>
      </c>
      <c r="L16" s="15">
        <f t="shared" si="1"/>
        <v>0</v>
      </c>
      <c r="M16" s="20">
        <f t="shared" si="3"/>
        <v>0</v>
      </c>
      <c r="N16" s="20">
        <f t="shared" si="4"/>
        <v>0</v>
      </c>
    </row>
    <row r="17" spans="2:14" ht="19.5" customHeight="1">
      <c r="B17" s="7" t="s">
        <v>5</v>
      </c>
      <c r="C17" s="9">
        <v>0</v>
      </c>
      <c r="D17" s="9">
        <v>0</v>
      </c>
      <c r="E17" s="24">
        <v>0</v>
      </c>
      <c r="F17" s="24">
        <v>0</v>
      </c>
      <c r="G17" s="9">
        <v>0</v>
      </c>
      <c r="H17" s="9">
        <v>0</v>
      </c>
      <c r="I17" s="9">
        <v>0</v>
      </c>
      <c r="J17" s="15">
        <f t="shared" si="2"/>
        <v>0</v>
      </c>
      <c r="K17" s="15">
        <f t="shared" si="0"/>
        <v>0</v>
      </c>
      <c r="L17" s="15">
        <f t="shared" si="1"/>
        <v>0</v>
      </c>
      <c r="M17" s="20">
        <f t="shared" si="3"/>
        <v>0</v>
      </c>
      <c r="N17" s="20">
        <f t="shared" si="4"/>
        <v>0</v>
      </c>
    </row>
    <row r="18" spans="2:14" ht="19.5" customHeight="1">
      <c r="B18" s="7" t="s">
        <v>6</v>
      </c>
      <c r="C18" s="9">
        <v>0</v>
      </c>
      <c r="D18" s="9">
        <v>0</v>
      </c>
      <c r="E18" s="24">
        <v>0</v>
      </c>
      <c r="F18" s="24">
        <v>0</v>
      </c>
      <c r="G18" s="9">
        <v>0</v>
      </c>
      <c r="H18" s="9">
        <v>0</v>
      </c>
      <c r="I18" s="9">
        <v>0</v>
      </c>
      <c r="J18" s="15">
        <f t="shared" si="2"/>
        <v>0</v>
      </c>
      <c r="K18" s="15">
        <f t="shared" si="0"/>
        <v>0</v>
      </c>
      <c r="L18" s="15">
        <f t="shared" si="1"/>
        <v>0</v>
      </c>
      <c r="M18" s="20">
        <f t="shared" si="3"/>
        <v>0</v>
      </c>
      <c r="N18" s="20">
        <f t="shared" si="4"/>
        <v>0</v>
      </c>
    </row>
    <row r="19" spans="2:14" ht="19.5" customHeight="1">
      <c r="B19" s="7" t="s">
        <v>7</v>
      </c>
      <c r="C19" s="9">
        <v>0</v>
      </c>
      <c r="D19" s="9">
        <v>0</v>
      </c>
      <c r="E19" s="24">
        <v>0</v>
      </c>
      <c r="F19" s="24">
        <v>0</v>
      </c>
      <c r="G19" s="9">
        <v>0</v>
      </c>
      <c r="H19" s="9">
        <v>0</v>
      </c>
      <c r="I19" s="9">
        <v>0</v>
      </c>
      <c r="J19" s="15">
        <f t="shared" si="2"/>
        <v>0</v>
      </c>
      <c r="K19" s="15">
        <f t="shared" si="0"/>
        <v>0</v>
      </c>
      <c r="L19" s="15">
        <f t="shared" si="1"/>
        <v>0</v>
      </c>
      <c r="M19" s="20">
        <f t="shared" si="3"/>
        <v>0</v>
      </c>
      <c r="N19" s="20">
        <f t="shared" si="4"/>
        <v>0</v>
      </c>
    </row>
    <row r="20" spans="2:14" ht="19.5" customHeight="1">
      <c r="B20" s="7" t="s">
        <v>8</v>
      </c>
      <c r="C20" s="9">
        <v>0</v>
      </c>
      <c r="D20" s="9">
        <v>0</v>
      </c>
      <c r="E20" s="24">
        <v>0</v>
      </c>
      <c r="F20" s="24">
        <v>0</v>
      </c>
      <c r="G20" s="9">
        <v>0</v>
      </c>
      <c r="H20" s="9">
        <v>0</v>
      </c>
      <c r="I20" s="9">
        <v>0</v>
      </c>
      <c r="J20" s="15">
        <f t="shared" si="2"/>
        <v>0</v>
      </c>
      <c r="K20" s="15">
        <f t="shared" si="0"/>
        <v>0</v>
      </c>
      <c r="L20" s="15">
        <f t="shared" si="1"/>
        <v>0</v>
      </c>
      <c r="M20" s="20">
        <f t="shared" si="3"/>
        <v>0</v>
      </c>
      <c r="N20" s="20">
        <f t="shared" si="4"/>
        <v>0</v>
      </c>
    </row>
    <row r="21" spans="2:14" ht="19.5" customHeight="1">
      <c r="B21" s="7" t="s">
        <v>9</v>
      </c>
      <c r="C21" s="9">
        <v>0</v>
      </c>
      <c r="D21" s="9">
        <v>0</v>
      </c>
      <c r="E21" s="24">
        <v>0</v>
      </c>
      <c r="F21" s="24">
        <v>0</v>
      </c>
      <c r="G21" s="9">
        <v>0</v>
      </c>
      <c r="H21" s="9">
        <v>0</v>
      </c>
      <c r="I21" s="9">
        <v>0</v>
      </c>
      <c r="J21" s="15">
        <f t="shared" si="2"/>
        <v>0</v>
      </c>
      <c r="K21" s="15">
        <f t="shared" si="0"/>
        <v>0</v>
      </c>
      <c r="L21" s="15">
        <f t="shared" si="1"/>
        <v>0</v>
      </c>
      <c r="M21" s="20">
        <f t="shared" si="3"/>
        <v>0</v>
      </c>
      <c r="N21" s="20">
        <f t="shared" si="4"/>
        <v>0</v>
      </c>
    </row>
    <row r="22" spans="2:14" ht="19.5" customHeight="1">
      <c r="B22" s="7" t="s">
        <v>10</v>
      </c>
      <c r="C22" s="9">
        <v>0</v>
      </c>
      <c r="D22" s="9">
        <v>0</v>
      </c>
      <c r="E22" s="24">
        <v>0</v>
      </c>
      <c r="F22" s="24">
        <v>0</v>
      </c>
      <c r="G22" s="9">
        <v>0</v>
      </c>
      <c r="H22" s="9">
        <v>0</v>
      </c>
      <c r="I22" s="9">
        <v>0</v>
      </c>
      <c r="J22" s="15">
        <f t="shared" si="2"/>
        <v>0</v>
      </c>
      <c r="K22" s="15">
        <f t="shared" si="0"/>
        <v>0</v>
      </c>
      <c r="L22" s="15">
        <f t="shared" si="1"/>
        <v>0</v>
      </c>
      <c r="M22" s="20">
        <f t="shared" si="3"/>
        <v>0</v>
      </c>
      <c r="N22" s="20">
        <f t="shared" si="4"/>
        <v>0</v>
      </c>
    </row>
    <row r="23" spans="2:14" ht="19.5" customHeight="1">
      <c r="B23" s="7" t="s">
        <v>11</v>
      </c>
      <c r="C23" s="9">
        <v>0</v>
      </c>
      <c r="D23" s="9">
        <v>0</v>
      </c>
      <c r="E23" s="24">
        <v>0</v>
      </c>
      <c r="F23" s="24">
        <v>0</v>
      </c>
      <c r="G23" s="9">
        <v>0</v>
      </c>
      <c r="H23" s="9">
        <v>0</v>
      </c>
      <c r="I23" s="9">
        <v>0</v>
      </c>
      <c r="J23" s="15">
        <f t="shared" si="2"/>
        <v>0</v>
      </c>
      <c r="K23" s="15">
        <f t="shared" si="0"/>
        <v>0</v>
      </c>
      <c r="L23" s="15">
        <f t="shared" si="1"/>
        <v>0</v>
      </c>
      <c r="M23" s="20">
        <f t="shared" si="3"/>
        <v>0</v>
      </c>
      <c r="N23" s="20">
        <f t="shared" si="4"/>
        <v>0</v>
      </c>
    </row>
    <row r="24" spans="2:14" ht="19.5" customHeight="1">
      <c r="B24" s="7" t="s">
        <v>12</v>
      </c>
      <c r="C24" s="9">
        <v>0</v>
      </c>
      <c r="D24" s="9">
        <v>0</v>
      </c>
      <c r="E24" s="24">
        <v>0</v>
      </c>
      <c r="F24" s="24">
        <v>0</v>
      </c>
      <c r="G24" s="9">
        <v>0</v>
      </c>
      <c r="H24" s="9">
        <v>0</v>
      </c>
      <c r="I24" s="9">
        <v>0</v>
      </c>
      <c r="J24" s="15">
        <f t="shared" si="2"/>
        <v>0</v>
      </c>
      <c r="K24" s="15">
        <f t="shared" si="0"/>
        <v>0</v>
      </c>
      <c r="L24" s="15">
        <f t="shared" si="1"/>
        <v>0</v>
      </c>
      <c r="M24" s="20">
        <f t="shared" si="3"/>
        <v>0</v>
      </c>
      <c r="N24" s="20">
        <f t="shared" si="4"/>
        <v>0</v>
      </c>
    </row>
    <row r="25" spans="2:14" ht="19.5" customHeight="1">
      <c r="B25" s="7" t="s">
        <v>13</v>
      </c>
      <c r="C25" s="9">
        <v>0</v>
      </c>
      <c r="D25" s="9">
        <v>0</v>
      </c>
      <c r="E25" s="24">
        <v>0</v>
      </c>
      <c r="F25" s="24">
        <v>0</v>
      </c>
      <c r="G25" s="9">
        <v>0</v>
      </c>
      <c r="H25" s="9">
        <v>0</v>
      </c>
      <c r="I25" s="9">
        <v>0</v>
      </c>
      <c r="J25" s="15">
        <f t="shared" si="2"/>
        <v>0</v>
      </c>
      <c r="K25" s="15">
        <f t="shared" si="0"/>
        <v>0</v>
      </c>
      <c r="L25" s="15">
        <f t="shared" si="1"/>
        <v>0</v>
      </c>
      <c r="M25" s="20">
        <f t="shared" si="3"/>
        <v>0</v>
      </c>
      <c r="N25" s="20">
        <f t="shared" si="4"/>
        <v>0</v>
      </c>
    </row>
    <row r="26" spans="2:14" ht="19.5" customHeight="1">
      <c r="B26" s="7" t="s">
        <v>14</v>
      </c>
      <c r="C26" s="9">
        <v>0</v>
      </c>
      <c r="D26" s="9">
        <v>0</v>
      </c>
      <c r="E26" s="24">
        <v>0</v>
      </c>
      <c r="F26" s="24">
        <v>0</v>
      </c>
      <c r="G26" s="9">
        <v>0</v>
      </c>
      <c r="H26" s="9">
        <v>0</v>
      </c>
      <c r="I26" s="9">
        <v>0</v>
      </c>
      <c r="J26" s="15">
        <f t="shared" si="2"/>
        <v>0</v>
      </c>
      <c r="K26" s="15">
        <f t="shared" si="0"/>
        <v>0</v>
      </c>
      <c r="L26" s="15">
        <f t="shared" si="1"/>
        <v>0</v>
      </c>
      <c r="M26" s="20">
        <f t="shared" si="3"/>
        <v>0</v>
      </c>
      <c r="N26" s="20">
        <f t="shared" si="4"/>
        <v>0</v>
      </c>
    </row>
    <row r="27" spans="2:14" ht="19.5" customHeight="1">
      <c r="B27" s="7" t="s">
        <v>15</v>
      </c>
      <c r="C27" s="9">
        <v>0</v>
      </c>
      <c r="D27" s="9">
        <v>0</v>
      </c>
      <c r="E27" s="24">
        <v>0</v>
      </c>
      <c r="F27" s="24">
        <v>0</v>
      </c>
      <c r="G27" s="9">
        <v>0</v>
      </c>
      <c r="H27" s="9">
        <v>0</v>
      </c>
      <c r="I27" s="9">
        <v>0</v>
      </c>
      <c r="J27" s="15">
        <f t="shared" si="2"/>
        <v>0</v>
      </c>
      <c r="K27" s="15">
        <f t="shared" si="0"/>
        <v>0</v>
      </c>
      <c r="L27" s="15">
        <f t="shared" si="1"/>
        <v>0</v>
      </c>
      <c r="M27" s="20">
        <f t="shared" si="3"/>
        <v>0</v>
      </c>
      <c r="N27" s="20">
        <f t="shared" si="4"/>
        <v>0</v>
      </c>
    </row>
    <row r="28" spans="2:14" ht="19.5" customHeight="1">
      <c r="B28" s="7" t="s">
        <v>16</v>
      </c>
      <c r="C28" s="9">
        <v>0</v>
      </c>
      <c r="D28" s="9">
        <v>0</v>
      </c>
      <c r="E28" s="24">
        <v>0</v>
      </c>
      <c r="F28" s="24">
        <v>0</v>
      </c>
      <c r="G28" s="9">
        <v>0</v>
      </c>
      <c r="H28" s="9">
        <v>0</v>
      </c>
      <c r="I28" s="9">
        <v>0</v>
      </c>
      <c r="J28" s="15">
        <f t="shared" si="2"/>
        <v>0</v>
      </c>
      <c r="K28" s="15">
        <f t="shared" si="0"/>
        <v>0</v>
      </c>
      <c r="L28" s="15">
        <f t="shared" si="1"/>
        <v>0</v>
      </c>
      <c r="M28" s="20">
        <f t="shared" si="3"/>
        <v>0</v>
      </c>
      <c r="N28" s="20">
        <f t="shared" si="4"/>
        <v>0</v>
      </c>
    </row>
    <row r="29" spans="2:14" ht="19.5" customHeight="1">
      <c r="B29" s="7" t="s">
        <v>17</v>
      </c>
      <c r="C29" s="9">
        <v>0</v>
      </c>
      <c r="D29" s="9">
        <v>0</v>
      </c>
      <c r="E29" s="24">
        <v>0</v>
      </c>
      <c r="F29" s="24">
        <v>0</v>
      </c>
      <c r="G29" s="9">
        <v>0</v>
      </c>
      <c r="H29" s="9">
        <v>0</v>
      </c>
      <c r="I29" s="9">
        <v>0</v>
      </c>
      <c r="J29" s="15">
        <f t="shared" si="2"/>
        <v>0</v>
      </c>
      <c r="K29" s="15">
        <f t="shared" si="0"/>
        <v>0</v>
      </c>
      <c r="L29" s="15">
        <f t="shared" si="1"/>
        <v>0</v>
      </c>
      <c r="M29" s="20">
        <f t="shared" si="3"/>
        <v>0</v>
      </c>
      <c r="N29" s="20">
        <f t="shared" si="4"/>
        <v>0</v>
      </c>
    </row>
    <row r="30" spans="2:14" ht="19.5" customHeight="1">
      <c r="B30" s="7" t="s">
        <v>18</v>
      </c>
      <c r="C30" s="9">
        <v>0</v>
      </c>
      <c r="D30" s="9">
        <v>0</v>
      </c>
      <c r="E30" s="24">
        <v>0</v>
      </c>
      <c r="F30" s="24">
        <v>0</v>
      </c>
      <c r="G30" s="9">
        <v>0</v>
      </c>
      <c r="H30" s="9">
        <v>0</v>
      </c>
      <c r="I30" s="9">
        <v>0</v>
      </c>
      <c r="J30" s="15">
        <f t="shared" si="2"/>
        <v>0</v>
      </c>
      <c r="K30" s="15">
        <f t="shared" si="0"/>
        <v>0</v>
      </c>
      <c r="L30" s="15">
        <f t="shared" si="1"/>
        <v>0</v>
      </c>
      <c r="M30" s="20">
        <f t="shared" si="3"/>
        <v>0</v>
      </c>
      <c r="N30" s="20">
        <f t="shared" si="4"/>
        <v>0</v>
      </c>
    </row>
    <row r="31" spans="2:14" ht="19.5" customHeight="1">
      <c r="B31" s="7" t="s">
        <v>19</v>
      </c>
      <c r="C31" s="9">
        <v>0</v>
      </c>
      <c r="D31" s="9">
        <v>0</v>
      </c>
      <c r="E31" s="24">
        <v>0</v>
      </c>
      <c r="F31" s="24">
        <v>0</v>
      </c>
      <c r="G31" s="9">
        <v>0</v>
      </c>
      <c r="H31" s="9">
        <v>0</v>
      </c>
      <c r="I31" s="9">
        <v>0</v>
      </c>
      <c r="J31" s="15">
        <f t="shared" si="2"/>
        <v>0</v>
      </c>
      <c r="K31" s="15">
        <f t="shared" si="0"/>
        <v>0</v>
      </c>
      <c r="L31" s="15">
        <f t="shared" si="1"/>
        <v>0</v>
      </c>
      <c r="M31" s="20">
        <f t="shared" si="3"/>
        <v>0</v>
      </c>
      <c r="N31" s="20">
        <f t="shared" si="4"/>
        <v>0</v>
      </c>
    </row>
    <row r="32" spans="2:14" ht="19.5" customHeight="1">
      <c r="B32" s="7" t="s">
        <v>20</v>
      </c>
      <c r="C32" s="9">
        <v>0</v>
      </c>
      <c r="D32" s="9">
        <v>0</v>
      </c>
      <c r="E32" s="24">
        <v>0</v>
      </c>
      <c r="F32" s="24">
        <v>0</v>
      </c>
      <c r="G32" s="9">
        <v>0</v>
      </c>
      <c r="H32" s="9">
        <v>0</v>
      </c>
      <c r="I32" s="9">
        <v>0</v>
      </c>
      <c r="J32" s="15">
        <f t="shared" si="2"/>
        <v>0</v>
      </c>
      <c r="K32" s="15">
        <f t="shared" si="0"/>
        <v>0</v>
      </c>
      <c r="L32" s="15">
        <f t="shared" si="1"/>
        <v>0</v>
      </c>
      <c r="M32" s="20">
        <f t="shared" si="3"/>
        <v>0</v>
      </c>
      <c r="N32" s="20">
        <f t="shared" si="4"/>
        <v>0</v>
      </c>
    </row>
    <row r="33" spans="2:14" ht="19.5" customHeight="1">
      <c r="B33" s="7" t="s">
        <v>21</v>
      </c>
      <c r="C33" s="9">
        <v>0</v>
      </c>
      <c r="D33" s="9">
        <v>0</v>
      </c>
      <c r="E33" s="24">
        <v>0</v>
      </c>
      <c r="F33" s="24">
        <v>0</v>
      </c>
      <c r="G33" s="9">
        <v>0</v>
      </c>
      <c r="H33" s="9">
        <v>0</v>
      </c>
      <c r="I33" s="9">
        <v>0</v>
      </c>
      <c r="J33" s="15">
        <f t="shared" si="2"/>
        <v>0</v>
      </c>
      <c r="K33" s="15">
        <f t="shared" si="0"/>
        <v>0</v>
      </c>
      <c r="L33" s="15">
        <f t="shared" si="1"/>
        <v>0</v>
      </c>
      <c r="M33" s="20">
        <f t="shared" si="3"/>
        <v>0</v>
      </c>
      <c r="N33" s="20">
        <f t="shared" si="4"/>
        <v>0</v>
      </c>
    </row>
    <row r="34" spans="2:14" ht="19.5" customHeight="1">
      <c r="B34" s="7" t="s">
        <v>22</v>
      </c>
      <c r="C34" s="9">
        <v>0</v>
      </c>
      <c r="D34" s="9">
        <v>0</v>
      </c>
      <c r="E34" s="24">
        <v>0</v>
      </c>
      <c r="F34" s="24">
        <v>0</v>
      </c>
      <c r="G34" s="9">
        <v>0</v>
      </c>
      <c r="H34" s="9">
        <v>0</v>
      </c>
      <c r="I34" s="9">
        <v>0</v>
      </c>
      <c r="J34" s="15">
        <f t="shared" si="2"/>
        <v>0</v>
      </c>
      <c r="K34" s="15">
        <f t="shared" si="0"/>
        <v>0</v>
      </c>
      <c r="L34" s="15">
        <f t="shared" si="1"/>
        <v>0</v>
      </c>
      <c r="M34" s="20">
        <f t="shared" si="3"/>
        <v>0</v>
      </c>
      <c r="N34" s="20">
        <f t="shared" si="4"/>
        <v>0</v>
      </c>
    </row>
    <row r="35" spans="2:14" ht="19.5" customHeight="1">
      <c r="B35" s="7" t="s">
        <v>23</v>
      </c>
      <c r="C35" s="9">
        <v>0</v>
      </c>
      <c r="D35" s="9">
        <v>0</v>
      </c>
      <c r="E35" s="24">
        <v>0</v>
      </c>
      <c r="F35" s="24">
        <v>0</v>
      </c>
      <c r="G35" s="9">
        <v>0</v>
      </c>
      <c r="H35" s="9">
        <v>0</v>
      </c>
      <c r="I35" s="9">
        <v>0</v>
      </c>
      <c r="J35" s="15">
        <f t="shared" si="2"/>
        <v>0</v>
      </c>
      <c r="K35" s="15">
        <f t="shared" si="0"/>
        <v>0</v>
      </c>
      <c r="L35" s="15">
        <f t="shared" si="1"/>
        <v>0</v>
      </c>
      <c r="M35" s="20">
        <f t="shared" si="3"/>
        <v>0</v>
      </c>
      <c r="N35" s="20">
        <f t="shared" si="4"/>
        <v>0</v>
      </c>
    </row>
    <row r="36" spans="2:14" ht="19.5" customHeight="1">
      <c r="B36" s="7" t="s">
        <v>24</v>
      </c>
      <c r="C36" s="9">
        <v>0</v>
      </c>
      <c r="D36" s="9">
        <v>0</v>
      </c>
      <c r="E36" s="24">
        <v>0</v>
      </c>
      <c r="F36" s="24">
        <v>0</v>
      </c>
      <c r="G36" s="9">
        <v>0</v>
      </c>
      <c r="H36" s="9">
        <v>0</v>
      </c>
      <c r="I36" s="9">
        <v>0</v>
      </c>
      <c r="J36" s="15">
        <f t="shared" si="2"/>
        <v>0</v>
      </c>
      <c r="K36" s="15">
        <f t="shared" si="0"/>
        <v>0</v>
      </c>
      <c r="L36" s="15">
        <f t="shared" si="1"/>
        <v>0</v>
      </c>
      <c r="M36" s="20">
        <f t="shared" si="3"/>
        <v>0</v>
      </c>
      <c r="N36" s="20">
        <f t="shared" si="4"/>
        <v>0</v>
      </c>
    </row>
    <row r="37" spans="2:14" ht="19.5" customHeight="1">
      <c r="B37" s="7" t="s">
        <v>25</v>
      </c>
      <c r="C37" s="9">
        <v>0</v>
      </c>
      <c r="D37" s="9">
        <v>0</v>
      </c>
      <c r="E37" s="24">
        <v>0</v>
      </c>
      <c r="F37" s="24">
        <v>0</v>
      </c>
      <c r="G37" s="9">
        <v>0</v>
      </c>
      <c r="H37" s="9">
        <v>0</v>
      </c>
      <c r="I37" s="9">
        <v>0</v>
      </c>
      <c r="J37" s="15">
        <f t="shared" si="2"/>
        <v>0</v>
      </c>
      <c r="K37" s="15">
        <f t="shared" si="0"/>
        <v>0</v>
      </c>
      <c r="L37" s="15">
        <f t="shared" si="1"/>
        <v>0</v>
      </c>
      <c r="M37" s="20">
        <f t="shared" si="3"/>
        <v>0</v>
      </c>
      <c r="N37" s="20">
        <f t="shared" si="4"/>
        <v>0</v>
      </c>
    </row>
    <row r="38" spans="2:14" ht="19.5" customHeight="1">
      <c r="B38" s="7" t="s">
        <v>26</v>
      </c>
      <c r="C38" s="9">
        <v>0</v>
      </c>
      <c r="D38" s="9">
        <v>0</v>
      </c>
      <c r="E38" s="24">
        <v>0</v>
      </c>
      <c r="F38" s="24">
        <v>0</v>
      </c>
      <c r="G38" s="9">
        <v>0</v>
      </c>
      <c r="H38" s="9">
        <v>0</v>
      </c>
      <c r="I38" s="9">
        <v>0</v>
      </c>
      <c r="J38" s="15">
        <f t="shared" si="2"/>
        <v>0</v>
      </c>
      <c r="K38" s="15">
        <f t="shared" si="0"/>
        <v>0</v>
      </c>
      <c r="L38" s="15">
        <f t="shared" si="1"/>
        <v>0</v>
      </c>
      <c r="M38" s="20">
        <f t="shared" si="3"/>
        <v>0</v>
      </c>
      <c r="N38" s="20">
        <f t="shared" si="4"/>
        <v>0</v>
      </c>
    </row>
    <row r="39" spans="2:14" ht="19.5" customHeight="1">
      <c r="B39" s="7" t="s">
        <v>27</v>
      </c>
      <c r="C39" s="9">
        <v>0</v>
      </c>
      <c r="D39" s="9">
        <v>0</v>
      </c>
      <c r="E39" s="24">
        <v>0</v>
      </c>
      <c r="F39" s="24">
        <v>0</v>
      </c>
      <c r="G39" s="9">
        <v>0</v>
      </c>
      <c r="H39" s="9">
        <v>0</v>
      </c>
      <c r="I39" s="9">
        <v>0</v>
      </c>
      <c r="J39" s="15">
        <f t="shared" si="2"/>
        <v>0</v>
      </c>
      <c r="K39" s="15">
        <f t="shared" si="0"/>
        <v>0</v>
      </c>
      <c r="L39" s="15">
        <f t="shared" si="1"/>
        <v>0</v>
      </c>
      <c r="M39" s="20">
        <f t="shared" si="3"/>
        <v>0</v>
      </c>
      <c r="N39" s="20">
        <f t="shared" si="4"/>
        <v>0</v>
      </c>
    </row>
    <row r="40" spans="2:14" ht="19.5" customHeight="1">
      <c r="B40" s="7" t="s">
        <v>28</v>
      </c>
      <c r="C40" s="9">
        <v>0</v>
      </c>
      <c r="D40" s="9">
        <v>0</v>
      </c>
      <c r="E40" s="24">
        <v>0</v>
      </c>
      <c r="F40" s="24">
        <v>0</v>
      </c>
      <c r="G40" s="9">
        <v>0</v>
      </c>
      <c r="H40" s="9">
        <v>0</v>
      </c>
      <c r="I40" s="9">
        <v>0</v>
      </c>
      <c r="J40" s="15">
        <f t="shared" si="2"/>
        <v>0</v>
      </c>
      <c r="K40" s="15">
        <f t="shared" si="0"/>
        <v>0</v>
      </c>
      <c r="L40" s="15">
        <f t="shared" si="1"/>
        <v>0</v>
      </c>
      <c r="M40" s="20">
        <f t="shared" si="3"/>
        <v>0</v>
      </c>
      <c r="N40" s="20">
        <f t="shared" si="4"/>
        <v>0</v>
      </c>
    </row>
    <row r="41" spans="2:14" ht="19.5" customHeight="1">
      <c r="B41" s="7" t="s">
        <v>29</v>
      </c>
      <c r="C41" s="9">
        <v>0</v>
      </c>
      <c r="D41" s="9">
        <v>0</v>
      </c>
      <c r="E41" s="24">
        <v>0</v>
      </c>
      <c r="F41" s="24">
        <v>0</v>
      </c>
      <c r="G41" s="9">
        <v>0</v>
      </c>
      <c r="H41" s="9">
        <v>0</v>
      </c>
      <c r="I41" s="9">
        <v>0</v>
      </c>
      <c r="J41" s="15">
        <f t="shared" si="2"/>
        <v>0</v>
      </c>
      <c r="K41" s="15">
        <f t="shared" si="0"/>
        <v>0</v>
      </c>
      <c r="L41" s="15">
        <f t="shared" si="1"/>
        <v>0</v>
      </c>
      <c r="M41" s="20">
        <f t="shared" si="3"/>
        <v>0</v>
      </c>
      <c r="N41" s="20">
        <f t="shared" si="4"/>
        <v>0</v>
      </c>
    </row>
    <row r="42" spans="2:14" ht="19.5" customHeight="1">
      <c r="B42" s="7" t="s">
        <v>30</v>
      </c>
      <c r="C42" s="9">
        <v>0</v>
      </c>
      <c r="D42" s="9">
        <v>0</v>
      </c>
      <c r="E42" s="24">
        <v>0</v>
      </c>
      <c r="F42" s="24">
        <v>0</v>
      </c>
      <c r="G42" s="9">
        <v>0</v>
      </c>
      <c r="H42" s="9">
        <v>0</v>
      </c>
      <c r="I42" s="9">
        <v>0</v>
      </c>
      <c r="J42" s="15">
        <f t="shared" si="2"/>
        <v>0</v>
      </c>
      <c r="K42" s="15">
        <f t="shared" si="0"/>
        <v>0</v>
      </c>
      <c r="L42" s="15">
        <f t="shared" si="1"/>
        <v>0</v>
      </c>
      <c r="M42" s="20">
        <f t="shared" si="3"/>
        <v>0</v>
      </c>
      <c r="N42" s="20">
        <f t="shared" si="4"/>
        <v>0</v>
      </c>
    </row>
    <row r="43" spans="2:14" ht="19.5" customHeight="1">
      <c r="B43" s="7" t="s">
        <v>31</v>
      </c>
      <c r="C43" s="9">
        <v>0</v>
      </c>
      <c r="D43" s="9">
        <v>0</v>
      </c>
      <c r="E43" s="24">
        <v>0</v>
      </c>
      <c r="F43" s="24">
        <v>0</v>
      </c>
      <c r="G43" s="9">
        <v>0</v>
      </c>
      <c r="H43" s="9">
        <v>0</v>
      </c>
      <c r="I43" s="9">
        <v>0</v>
      </c>
      <c r="J43" s="15">
        <f t="shared" si="2"/>
        <v>0</v>
      </c>
      <c r="K43" s="15">
        <f t="shared" si="0"/>
        <v>0</v>
      </c>
      <c r="L43" s="15">
        <f t="shared" si="1"/>
        <v>0</v>
      </c>
      <c r="M43" s="20">
        <f t="shared" si="3"/>
        <v>0</v>
      </c>
      <c r="N43" s="20">
        <f t="shared" si="4"/>
        <v>0</v>
      </c>
    </row>
    <row r="44" spans="2:14" ht="19.5" customHeight="1">
      <c r="B44" s="7" t="s">
        <v>32</v>
      </c>
      <c r="C44" s="9">
        <v>0</v>
      </c>
      <c r="D44" s="9">
        <v>0</v>
      </c>
      <c r="E44" s="24">
        <v>0</v>
      </c>
      <c r="F44" s="24">
        <v>0</v>
      </c>
      <c r="G44" s="9">
        <v>0</v>
      </c>
      <c r="H44" s="9">
        <v>0</v>
      </c>
      <c r="I44" s="9">
        <v>0</v>
      </c>
      <c r="J44" s="15">
        <f t="shared" si="2"/>
        <v>0</v>
      </c>
      <c r="K44" s="15">
        <f t="shared" si="0"/>
        <v>0</v>
      </c>
      <c r="L44" s="15">
        <f t="shared" si="1"/>
        <v>0</v>
      </c>
      <c r="M44" s="20">
        <f t="shared" si="3"/>
        <v>0</v>
      </c>
      <c r="N44" s="20">
        <f t="shared" si="4"/>
        <v>0</v>
      </c>
    </row>
    <row r="45" spans="2:14" ht="19.5" customHeight="1">
      <c r="B45" s="7" t="s">
        <v>33</v>
      </c>
      <c r="C45" s="9">
        <v>0</v>
      </c>
      <c r="D45" s="9">
        <v>0</v>
      </c>
      <c r="E45" s="24">
        <v>0</v>
      </c>
      <c r="F45" s="24">
        <v>0</v>
      </c>
      <c r="G45" s="9">
        <v>0</v>
      </c>
      <c r="H45" s="9">
        <v>0</v>
      </c>
      <c r="I45" s="9">
        <v>0</v>
      </c>
      <c r="J45" s="15">
        <f t="shared" si="2"/>
        <v>0</v>
      </c>
      <c r="K45" s="15">
        <f t="shared" si="0"/>
        <v>0</v>
      </c>
      <c r="L45" s="15">
        <f t="shared" si="1"/>
        <v>0</v>
      </c>
      <c r="M45" s="20">
        <f t="shared" si="3"/>
        <v>0</v>
      </c>
      <c r="N45" s="20">
        <f t="shared" si="4"/>
        <v>0</v>
      </c>
    </row>
    <row r="46" spans="2:14" ht="19.5" customHeight="1">
      <c r="B46" s="7" t="s">
        <v>34</v>
      </c>
      <c r="C46" s="9">
        <v>0</v>
      </c>
      <c r="D46" s="9">
        <v>0</v>
      </c>
      <c r="E46" s="24">
        <v>0</v>
      </c>
      <c r="F46" s="24">
        <v>0</v>
      </c>
      <c r="G46" s="9">
        <v>0</v>
      </c>
      <c r="H46" s="9">
        <v>0</v>
      </c>
      <c r="I46" s="9">
        <v>0</v>
      </c>
      <c r="J46" s="15">
        <f t="shared" si="2"/>
        <v>0</v>
      </c>
      <c r="K46" s="15">
        <f t="shared" si="0"/>
        <v>0</v>
      </c>
      <c r="L46" s="15">
        <f t="shared" si="1"/>
        <v>0</v>
      </c>
      <c r="M46" s="20">
        <f t="shared" si="3"/>
        <v>0</v>
      </c>
      <c r="N46" s="20">
        <f t="shared" si="4"/>
        <v>0</v>
      </c>
    </row>
    <row r="47" spans="2:14" ht="19.5" customHeight="1">
      <c r="B47" s="7" t="s">
        <v>35</v>
      </c>
      <c r="C47" s="9">
        <v>16066664</v>
      </c>
      <c r="D47" s="9">
        <v>16066664</v>
      </c>
      <c r="E47" s="24">
        <f>+D47</f>
        <v>16066664</v>
      </c>
      <c r="F47" s="24">
        <f>2640937+1383623+2221284+3637105+898516</f>
        <v>10781465</v>
      </c>
      <c r="G47" s="9">
        <f>897706+701217+1580795+4058284+1034704</f>
        <v>8272706</v>
      </c>
      <c r="H47" s="9">
        <f>690218+660837+1112473+1469955+711717</f>
        <v>4645200</v>
      </c>
      <c r="I47" s="9">
        <f>152679+945174+1064855+680822+1698593</f>
        <v>4542123</v>
      </c>
      <c r="J47" s="15">
        <f t="shared" si="2"/>
        <v>0.5148987991533277</v>
      </c>
      <c r="K47" s="15">
        <f t="shared" si="0"/>
        <v>0.2891203799369925</v>
      </c>
      <c r="L47" s="15">
        <f t="shared" si="1"/>
        <v>0.2827047979593026</v>
      </c>
      <c r="M47" s="20">
        <f t="shared" si="3"/>
        <v>7793958</v>
      </c>
      <c r="N47" s="20">
        <f t="shared" si="4"/>
        <v>5285199</v>
      </c>
    </row>
    <row r="48" spans="2:14" ht="19.5" customHeight="1">
      <c r="B48" s="7" t="s">
        <v>36</v>
      </c>
      <c r="C48" s="9">
        <v>0</v>
      </c>
      <c r="D48" s="9">
        <v>0</v>
      </c>
      <c r="E48" s="24">
        <v>0</v>
      </c>
      <c r="F48" s="24">
        <v>0</v>
      </c>
      <c r="G48" s="9">
        <v>0</v>
      </c>
      <c r="H48" s="9">
        <v>0</v>
      </c>
      <c r="I48" s="9">
        <v>0</v>
      </c>
      <c r="J48" s="15">
        <f>IF(ISERROR(+G48/E48)=TRUE,0,++G48/E48)</f>
        <v>0</v>
      </c>
      <c r="K48" s="15">
        <f>IF(ISERROR(+H48/E48)=TRUE,0,++H48/E48)</f>
        <v>0</v>
      </c>
      <c r="L48" s="15">
        <f>IF(ISERROR(+I48/E48)=TRUE,0,++I48/E48)</f>
        <v>0</v>
      </c>
      <c r="M48" s="20">
        <f>IF(ISERROR(+E48-G48)=TRUE,0,++E48-G48)</f>
        <v>0</v>
      </c>
      <c r="N48" s="20">
        <f>IF(ISERROR(+E48-F48)=TRUE,0,++E48-F48)</f>
        <v>0</v>
      </c>
    </row>
    <row r="49" spans="2:14" ht="19.5" customHeight="1">
      <c r="B49" s="7" t="s">
        <v>60</v>
      </c>
      <c r="C49" s="9">
        <v>0</v>
      </c>
      <c r="D49" s="9">
        <v>0</v>
      </c>
      <c r="E49" s="24">
        <v>0</v>
      </c>
      <c r="F49" s="24">
        <v>0</v>
      </c>
      <c r="G49" s="9">
        <v>0</v>
      </c>
      <c r="H49" s="9">
        <v>0</v>
      </c>
      <c r="I49" s="9">
        <v>0</v>
      </c>
      <c r="J49" s="15">
        <f t="shared" si="2"/>
        <v>0</v>
      </c>
      <c r="K49" s="15">
        <f t="shared" si="0"/>
        <v>0</v>
      </c>
      <c r="L49" s="15">
        <f t="shared" si="1"/>
        <v>0</v>
      </c>
      <c r="M49" s="20">
        <f t="shared" si="3"/>
        <v>0</v>
      </c>
      <c r="N49" s="20">
        <f t="shared" si="4"/>
        <v>0</v>
      </c>
    </row>
    <row r="50" spans="2:14" ht="19.5" customHeight="1">
      <c r="B50" s="7" t="s">
        <v>63</v>
      </c>
      <c r="C50" s="9">
        <v>0</v>
      </c>
      <c r="D50" s="9">
        <v>0</v>
      </c>
      <c r="E50" s="24">
        <v>0</v>
      </c>
      <c r="F50" s="24">
        <v>0</v>
      </c>
      <c r="G50" s="9">
        <v>0</v>
      </c>
      <c r="H50" s="9">
        <v>0</v>
      </c>
      <c r="I50" s="9">
        <v>0</v>
      </c>
      <c r="J50" s="15">
        <f>IF(ISERROR(+G50/E50)=TRUE,0,++G50/E50)</f>
        <v>0</v>
      </c>
      <c r="K50" s="15">
        <f>IF(ISERROR(+H50/E50)=TRUE,0,++H50/E50)</f>
        <v>0</v>
      </c>
      <c r="L50" s="15">
        <f>IF(ISERROR(+I50/E50)=TRUE,0,++I50/E50)</f>
        <v>0</v>
      </c>
      <c r="M50" s="20">
        <f>IF(ISERROR(+E50-G50)=TRUE,0,++E50-G50)</f>
        <v>0</v>
      </c>
      <c r="N50" s="20">
        <f>IF(ISERROR(+E50-F50)=TRUE,0,++E50-F50)</f>
        <v>0</v>
      </c>
    </row>
    <row r="51" spans="2:14" ht="19.5" customHeight="1">
      <c r="B51" s="7" t="s">
        <v>64</v>
      </c>
      <c r="C51" s="9">
        <v>0</v>
      </c>
      <c r="D51" s="9">
        <v>0</v>
      </c>
      <c r="E51" s="24">
        <v>0</v>
      </c>
      <c r="F51" s="24">
        <v>0</v>
      </c>
      <c r="G51" s="9">
        <v>0</v>
      </c>
      <c r="H51" s="9">
        <v>0</v>
      </c>
      <c r="I51" s="9">
        <v>0</v>
      </c>
      <c r="J51" s="15">
        <f>IF(ISERROR(+G51/E51)=TRUE,0,++G51/E51)</f>
        <v>0</v>
      </c>
      <c r="K51" s="15">
        <f>IF(ISERROR(+H51/E51)=TRUE,0,++H51/E51)</f>
        <v>0</v>
      </c>
      <c r="L51" s="15">
        <f>IF(ISERROR(+I51/E51)=TRUE,0,++I51/E51)</f>
        <v>0</v>
      </c>
      <c r="M51" s="20">
        <f>IF(ISERROR(+E51-G51)=TRUE,0,++E51-G51)</f>
        <v>0</v>
      </c>
      <c r="N51" s="20">
        <f>IF(ISERROR(+E51-F51)=TRUE,0,++E51-F51)</f>
        <v>0</v>
      </c>
    </row>
    <row r="52" spans="2:14" ht="23.25" customHeight="1">
      <c r="B52" s="12" t="s">
        <v>39</v>
      </c>
      <c r="C52" s="12">
        <f aca="true" t="shared" si="5" ref="C52:I52">SUM(C14:C51)</f>
        <v>16066664</v>
      </c>
      <c r="D52" s="12">
        <f t="shared" si="5"/>
        <v>16066664</v>
      </c>
      <c r="E52" s="25">
        <f t="shared" si="5"/>
        <v>16066664</v>
      </c>
      <c r="F52" s="25">
        <f t="shared" si="5"/>
        <v>10781465</v>
      </c>
      <c r="G52" s="12">
        <f t="shared" si="5"/>
        <v>8272706</v>
      </c>
      <c r="H52" s="12">
        <f t="shared" si="5"/>
        <v>4645200</v>
      </c>
      <c r="I52" s="12">
        <f t="shared" si="5"/>
        <v>4542123</v>
      </c>
      <c r="J52" s="17">
        <f t="shared" si="2"/>
        <v>0.5148987991533277</v>
      </c>
      <c r="K52" s="17">
        <f t="shared" si="0"/>
        <v>0.2891203799369925</v>
      </c>
      <c r="L52" s="17">
        <f t="shared" si="1"/>
        <v>0.2827047979593026</v>
      </c>
      <c r="M52" s="22">
        <f>SUM(M14:M49)</f>
        <v>7793958</v>
      </c>
      <c r="N52" s="22">
        <f t="shared" si="4"/>
        <v>5285199</v>
      </c>
    </row>
    <row r="54" ht="15">
      <c r="B54" s="13" t="s">
        <v>61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7" right="0.52" top="0.44" bottom="0.54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1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55</v>
      </c>
      <c r="H12" s="39" t="s">
        <v>56</v>
      </c>
      <c r="I12" s="39" t="s">
        <v>57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6" t="s">
        <v>38</v>
      </c>
      <c r="D13" s="26" t="s">
        <v>37</v>
      </c>
      <c r="E13" s="40"/>
      <c r="F13" s="40"/>
      <c r="G13" s="40"/>
      <c r="H13" s="40"/>
      <c r="I13" s="40"/>
      <c r="J13" s="26" t="s">
        <v>46</v>
      </c>
      <c r="K13" s="26" t="s">
        <v>47</v>
      </c>
      <c r="L13" s="27" t="s">
        <v>48</v>
      </c>
      <c r="M13" s="40"/>
      <c r="N13" s="42"/>
    </row>
    <row r="14" spans="2:14" ht="19.5" customHeight="1">
      <c r="B14" s="31" t="s">
        <v>3</v>
      </c>
      <c r="C14" s="32">
        <v>0</v>
      </c>
      <c r="D14" s="32">
        <v>0</v>
      </c>
      <c r="E14" s="33">
        <v>0</v>
      </c>
      <c r="F14" s="33">
        <v>0</v>
      </c>
      <c r="G14" s="8">
        <v>0</v>
      </c>
      <c r="H14" s="8">
        <v>0</v>
      </c>
      <c r="I14" s="8">
        <v>0</v>
      </c>
      <c r="J14" s="14">
        <f>IF(ISERROR(+G14/E14)=TRUE,0,++G14/E14)</f>
        <v>0</v>
      </c>
      <c r="K14" s="14">
        <f aca="true" t="shared" si="0" ref="K14:K49">IF(ISERROR(+H14/E14)=TRUE,0,++H14/E14)</f>
        <v>0</v>
      </c>
      <c r="L14" s="14">
        <f aca="true" t="shared" si="1" ref="L14:L49">IF(ISERROR(+I14/E14)=TRUE,0,++I14/E14)</f>
        <v>0</v>
      </c>
      <c r="M14" s="19">
        <f>IF(ISERROR(+E14-G14)=TRUE,0,++E14-G14)</f>
        <v>0</v>
      </c>
      <c r="N14" s="19">
        <f>IF(ISERROR(+E14-F14)=TRUE,0,++E14-F14)</f>
        <v>0</v>
      </c>
    </row>
    <row r="15" spans="2:14" ht="19.5" customHeight="1">
      <c r="B15" s="30" t="s">
        <v>4</v>
      </c>
      <c r="C15" s="34">
        <v>0</v>
      </c>
      <c r="D15" s="34">
        <v>0</v>
      </c>
      <c r="E15" s="28">
        <v>0</v>
      </c>
      <c r="F15" s="28">
        <v>0</v>
      </c>
      <c r="G15" s="9">
        <v>0</v>
      </c>
      <c r="H15" s="9">
        <v>0</v>
      </c>
      <c r="I15" s="9">
        <v>0</v>
      </c>
      <c r="J15" s="15">
        <f aca="true" t="shared" si="2" ref="J15:J49">IF(ISERROR(+G15/E15)=TRUE,0,++G15/E15)</f>
        <v>0</v>
      </c>
      <c r="K15" s="15">
        <f t="shared" si="0"/>
        <v>0</v>
      </c>
      <c r="L15" s="15">
        <f t="shared" si="1"/>
        <v>0</v>
      </c>
      <c r="M15" s="20">
        <f aca="true" t="shared" si="3" ref="M15:M48">IF(ISERROR(+E15-G15)=TRUE,0,++E15-G15)</f>
        <v>0</v>
      </c>
      <c r="N15" s="20">
        <f aca="true" t="shared" si="4" ref="N15:N49">IF(ISERROR(+E15-F15)=TRUE,0,++E15-F15)</f>
        <v>0</v>
      </c>
    </row>
    <row r="16" spans="2:14" ht="19.5" customHeight="1">
      <c r="B16" s="30" t="s">
        <v>54</v>
      </c>
      <c r="C16" s="34">
        <v>0</v>
      </c>
      <c r="D16" s="34">
        <v>0</v>
      </c>
      <c r="E16" s="28">
        <v>0</v>
      </c>
      <c r="F16" s="28">
        <v>0</v>
      </c>
      <c r="G16" s="9">
        <v>0</v>
      </c>
      <c r="H16" s="9">
        <v>0</v>
      </c>
      <c r="I16" s="9">
        <v>0</v>
      </c>
      <c r="J16" s="15">
        <f t="shared" si="2"/>
        <v>0</v>
      </c>
      <c r="K16" s="15">
        <f t="shared" si="0"/>
        <v>0</v>
      </c>
      <c r="L16" s="15">
        <f t="shared" si="1"/>
        <v>0</v>
      </c>
      <c r="M16" s="20">
        <f t="shared" si="3"/>
        <v>0</v>
      </c>
      <c r="N16" s="20">
        <f t="shared" si="4"/>
        <v>0</v>
      </c>
    </row>
    <row r="17" spans="2:14" ht="19.5" customHeight="1">
      <c r="B17" s="30" t="s">
        <v>5</v>
      </c>
      <c r="C17" s="34">
        <v>0</v>
      </c>
      <c r="D17" s="34">
        <v>0</v>
      </c>
      <c r="E17" s="28">
        <v>0</v>
      </c>
      <c r="F17" s="28">
        <v>0</v>
      </c>
      <c r="G17" s="9">
        <v>0</v>
      </c>
      <c r="H17" s="9">
        <v>0</v>
      </c>
      <c r="I17" s="9">
        <v>0</v>
      </c>
      <c r="J17" s="15">
        <f t="shared" si="2"/>
        <v>0</v>
      </c>
      <c r="K17" s="15">
        <f t="shared" si="0"/>
        <v>0</v>
      </c>
      <c r="L17" s="15">
        <f t="shared" si="1"/>
        <v>0</v>
      </c>
      <c r="M17" s="20">
        <f t="shared" si="3"/>
        <v>0</v>
      </c>
      <c r="N17" s="20">
        <f t="shared" si="4"/>
        <v>0</v>
      </c>
    </row>
    <row r="18" spans="2:14" ht="19.5" customHeight="1">
      <c r="B18" s="30" t="s">
        <v>6</v>
      </c>
      <c r="C18" s="34">
        <v>0</v>
      </c>
      <c r="D18" s="34">
        <v>0</v>
      </c>
      <c r="E18" s="28">
        <v>0</v>
      </c>
      <c r="F18" s="28">
        <v>0</v>
      </c>
      <c r="G18" s="9">
        <v>0</v>
      </c>
      <c r="H18" s="9">
        <v>0</v>
      </c>
      <c r="I18" s="9">
        <v>0</v>
      </c>
      <c r="J18" s="15">
        <f t="shared" si="2"/>
        <v>0</v>
      </c>
      <c r="K18" s="15">
        <f t="shared" si="0"/>
        <v>0</v>
      </c>
      <c r="L18" s="15">
        <f t="shared" si="1"/>
        <v>0</v>
      </c>
      <c r="M18" s="20">
        <f t="shared" si="3"/>
        <v>0</v>
      </c>
      <c r="N18" s="20">
        <f t="shared" si="4"/>
        <v>0</v>
      </c>
    </row>
    <row r="19" spans="2:14" ht="19.5" customHeight="1">
      <c r="B19" s="30" t="s">
        <v>7</v>
      </c>
      <c r="C19" s="34">
        <v>0</v>
      </c>
      <c r="D19" s="34">
        <v>0</v>
      </c>
      <c r="E19" s="28">
        <v>0</v>
      </c>
      <c r="F19" s="28">
        <v>0</v>
      </c>
      <c r="G19" s="9">
        <v>0</v>
      </c>
      <c r="H19" s="9">
        <v>0</v>
      </c>
      <c r="I19" s="9">
        <v>0</v>
      </c>
      <c r="J19" s="15">
        <f t="shared" si="2"/>
        <v>0</v>
      </c>
      <c r="K19" s="15">
        <f t="shared" si="0"/>
        <v>0</v>
      </c>
      <c r="L19" s="15">
        <f t="shared" si="1"/>
        <v>0</v>
      </c>
      <c r="M19" s="20">
        <f t="shared" si="3"/>
        <v>0</v>
      </c>
      <c r="N19" s="20">
        <f t="shared" si="4"/>
        <v>0</v>
      </c>
    </row>
    <row r="20" spans="2:14" ht="19.5" customHeight="1">
      <c r="B20" s="30" t="s">
        <v>8</v>
      </c>
      <c r="C20" s="34">
        <v>0</v>
      </c>
      <c r="D20" s="34">
        <v>0</v>
      </c>
      <c r="E20" s="28">
        <v>0</v>
      </c>
      <c r="F20" s="28">
        <v>0</v>
      </c>
      <c r="G20" s="9">
        <v>0</v>
      </c>
      <c r="H20" s="9">
        <v>0</v>
      </c>
      <c r="I20" s="9">
        <v>0</v>
      </c>
      <c r="J20" s="15">
        <f t="shared" si="2"/>
        <v>0</v>
      </c>
      <c r="K20" s="15">
        <f t="shared" si="0"/>
        <v>0</v>
      </c>
      <c r="L20" s="15">
        <f t="shared" si="1"/>
        <v>0</v>
      </c>
      <c r="M20" s="20">
        <f t="shared" si="3"/>
        <v>0</v>
      </c>
      <c r="N20" s="20">
        <f t="shared" si="4"/>
        <v>0</v>
      </c>
    </row>
    <row r="21" spans="2:14" ht="19.5" customHeight="1">
      <c r="B21" s="30" t="s">
        <v>9</v>
      </c>
      <c r="C21" s="34">
        <v>0</v>
      </c>
      <c r="D21" s="34">
        <v>0</v>
      </c>
      <c r="E21" s="28">
        <v>0</v>
      </c>
      <c r="F21" s="28">
        <v>0</v>
      </c>
      <c r="G21" s="9">
        <v>0</v>
      </c>
      <c r="H21" s="9">
        <v>0</v>
      </c>
      <c r="I21" s="9">
        <v>0</v>
      </c>
      <c r="J21" s="15">
        <f t="shared" si="2"/>
        <v>0</v>
      </c>
      <c r="K21" s="15">
        <f t="shared" si="0"/>
        <v>0</v>
      </c>
      <c r="L21" s="15">
        <f t="shared" si="1"/>
        <v>0</v>
      </c>
      <c r="M21" s="20">
        <f t="shared" si="3"/>
        <v>0</v>
      </c>
      <c r="N21" s="20">
        <f t="shared" si="4"/>
        <v>0</v>
      </c>
    </row>
    <row r="22" spans="2:14" ht="19.5" customHeight="1">
      <c r="B22" s="30" t="s">
        <v>10</v>
      </c>
      <c r="C22" s="34">
        <v>0</v>
      </c>
      <c r="D22" s="34">
        <v>0</v>
      </c>
      <c r="E22" s="28">
        <v>0</v>
      </c>
      <c r="F22" s="28">
        <v>0</v>
      </c>
      <c r="G22" s="9">
        <v>0</v>
      </c>
      <c r="H22" s="9">
        <v>0</v>
      </c>
      <c r="I22" s="9">
        <v>0</v>
      </c>
      <c r="J22" s="15">
        <f t="shared" si="2"/>
        <v>0</v>
      </c>
      <c r="K22" s="15">
        <f t="shared" si="0"/>
        <v>0</v>
      </c>
      <c r="L22" s="15">
        <f t="shared" si="1"/>
        <v>0</v>
      </c>
      <c r="M22" s="20">
        <f t="shared" si="3"/>
        <v>0</v>
      </c>
      <c r="N22" s="20">
        <f t="shared" si="4"/>
        <v>0</v>
      </c>
    </row>
    <row r="23" spans="2:14" ht="19.5" customHeight="1">
      <c r="B23" s="30" t="s">
        <v>11</v>
      </c>
      <c r="C23" s="34">
        <v>0</v>
      </c>
      <c r="D23" s="34">
        <v>0</v>
      </c>
      <c r="E23" s="28">
        <v>0</v>
      </c>
      <c r="F23" s="28">
        <v>0</v>
      </c>
      <c r="G23" s="9">
        <v>0</v>
      </c>
      <c r="H23" s="9">
        <v>0</v>
      </c>
      <c r="I23" s="9">
        <v>0</v>
      </c>
      <c r="J23" s="15">
        <f t="shared" si="2"/>
        <v>0</v>
      </c>
      <c r="K23" s="15">
        <f t="shared" si="0"/>
        <v>0</v>
      </c>
      <c r="L23" s="15">
        <f t="shared" si="1"/>
        <v>0</v>
      </c>
      <c r="M23" s="20">
        <f t="shared" si="3"/>
        <v>0</v>
      </c>
      <c r="N23" s="20">
        <f t="shared" si="4"/>
        <v>0</v>
      </c>
    </row>
    <row r="24" spans="2:14" ht="19.5" customHeight="1">
      <c r="B24" s="30" t="s">
        <v>12</v>
      </c>
      <c r="C24" s="34">
        <v>0</v>
      </c>
      <c r="D24" s="34">
        <v>0</v>
      </c>
      <c r="E24" s="28">
        <v>0</v>
      </c>
      <c r="F24" s="28">
        <v>0</v>
      </c>
      <c r="G24" s="9">
        <v>0</v>
      </c>
      <c r="H24" s="9">
        <v>0</v>
      </c>
      <c r="I24" s="9">
        <v>0</v>
      </c>
      <c r="J24" s="15">
        <f t="shared" si="2"/>
        <v>0</v>
      </c>
      <c r="K24" s="15">
        <f t="shared" si="0"/>
        <v>0</v>
      </c>
      <c r="L24" s="15">
        <f t="shared" si="1"/>
        <v>0</v>
      </c>
      <c r="M24" s="20">
        <f t="shared" si="3"/>
        <v>0</v>
      </c>
      <c r="N24" s="20">
        <f t="shared" si="4"/>
        <v>0</v>
      </c>
    </row>
    <row r="25" spans="2:14" ht="19.5" customHeight="1">
      <c r="B25" s="30" t="s">
        <v>13</v>
      </c>
      <c r="C25" s="34">
        <v>0</v>
      </c>
      <c r="D25" s="34">
        <v>0</v>
      </c>
      <c r="E25" s="28">
        <v>0</v>
      </c>
      <c r="F25" s="28">
        <v>0</v>
      </c>
      <c r="G25" s="9">
        <v>0</v>
      </c>
      <c r="H25" s="9">
        <v>0</v>
      </c>
      <c r="I25" s="9">
        <v>0</v>
      </c>
      <c r="J25" s="15">
        <f t="shared" si="2"/>
        <v>0</v>
      </c>
      <c r="K25" s="15">
        <f t="shared" si="0"/>
        <v>0</v>
      </c>
      <c r="L25" s="15">
        <f t="shared" si="1"/>
        <v>0</v>
      </c>
      <c r="M25" s="20">
        <f t="shared" si="3"/>
        <v>0</v>
      </c>
      <c r="N25" s="20">
        <f t="shared" si="4"/>
        <v>0</v>
      </c>
    </row>
    <row r="26" spans="2:14" ht="19.5" customHeight="1">
      <c r="B26" s="30" t="s">
        <v>14</v>
      </c>
      <c r="C26" s="34">
        <v>0</v>
      </c>
      <c r="D26" s="34">
        <v>0</v>
      </c>
      <c r="E26" s="28">
        <v>0</v>
      </c>
      <c r="F26" s="28">
        <v>0</v>
      </c>
      <c r="G26" s="9">
        <v>0</v>
      </c>
      <c r="H26" s="9">
        <v>0</v>
      </c>
      <c r="I26" s="9">
        <v>0</v>
      </c>
      <c r="J26" s="15">
        <f t="shared" si="2"/>
        <v>0</v>
      </c>
      <c r="K26" s="15">
        <f t="shared" si="0"/>
        <v>0</v>
      </c>
      <c r="L26" s="15">
        <f t="shared" si="1"/>
        <v>0</v>
      </c>
      <c r="M26" s="20">
        <f t="shared" si="3"/>
        <v>0</v>
      </c>
      <c r="N26" s="20">
        <f t="shared" si="4"/>
        <v>0</v>
      </c>
    </row>
    <row r="27" spans="2:14" ht="19.5" customHeight="1">
      <c r="B27" s="30" t="s">
        <v>15</v>
      </c>
      <c r="C27" s="34">
        <v>0</v>
      </c>
      <c r="D27" s="34">
        <v>0</v>
      </c>
      <c r="E27" s="28">
        <v>0</v>
      </c>
      <c r="F27" s="28">
        <v>0</v>
      </c>
      <c r="G27" s="9">
        <v>0</v>
      </c>
      <c r="H27" s="9">
        <v>0</v>
      </c>
      <c r="I27" s="9">
        <v>0</v>
      </c>
      <c r="J27" s="15">
        <f t="shared" si="2"/>
        <v>0</v>
      </c>
      <c r="K27" s="15">
        <f t="shared" si="0"/>
        <v>0</v>
      </c>
      <c r="L27" s="15">
        <f t="shared" si="1"/>
        <v>0</v>
      </c>
      <c r="M27" s="20">
        <f t="shared" si="3"/>
        <v>0</v>
      </c>
      <c r="N27" s="20">
        <f t="shared" si="4"/>
        <v>0</v>
      </c>
    </row>
    <row r="28" spans="2:14" ht="19.5" customHeight="1">
      <c r="B28" s="30" t="s">
        <v>16</v>
      </c>
      <c r="C28" s="34">
        <v>0</v>
      </c>
      <c r="D28" s="34">
        <v>0</v>
      </c>
      <c r="E28" s="28">
        <v>0</v>
      </c>
      <c r="F28" s="28">
        <v>0</v>
      </c>
      <c r="G28" s="9">
        <v>0</v>
      </c>
      <c r="H28" s="9">
        <v>0</v>
      </c>
      <c r="I28" s="9">
        <v>0</v>
      </c>
      <c r="J28" s="15">
        <f t="shared" si="2"/>
        <v>0</v>
      </c>
      <c r="K28" s="15">
        <f t="shared" si="0"/>
        <v>0</v>
      </c>
      <c r="L28" s="15">
        <f t="shared" si="1"/>
        <v>0</v>
      </c>
      <c r="M28" s="20">
        <f t="shared" si="3"/>
        <v>0</v>
      </c>
      <c r="N28" s="20">
        <f t="shared" si="4"/>
        <v>0</v>
      </c>
    </row>
    <row r="29" spans="2:14" ht="19.5" customHeight="1">
      <c r="B29" s="30" t="s">
        <v>17</v>
      </c>
      <c r="C29" s="34">
        <v>0</v>
      </c>
      <c r="D29" s="34">
        <v>0</v>
      </c>
      <c r="E29" s="28">
        <v>0</v>
      </c>
      <c r="F29" s="28">
        <v>0</v>
      </c>
      <c r="G29" s="9">
        <v>0</v>
      </c>
      <c r="H29" s="9">
        <v>0</v>
      </c>
      <c r="I29" s="9">
        <v>0</v>
      </c>
      <c r="J29" s="15">
        <f t="shared" si="2"/>
        <v>0</v>
      </c>
      <c r="K29" s="15">
        <f t="shared" si="0"/>
        <v>0</v>
      </c>
      <c r="L29" s="15">
        <f t="shared" si="1"/>
        <v>0</v>
      </c>
      <c r="M29" s="20">
        <f t="shared" si="3"/>
        <v>0</v>
      </c>
      <c r="N29" s="20">
        <f t="shared" si="4"/>
        <v>0</v>
      </c>
    </row>
    <row r="30" spans="2:14" ht="19.5" customHeight="1">
      <c r="B30" s="30" t="s">
        <v>18</v>
      </c>
      <c r="C30" s="34">
        <v>0</v>
      </c>
      <c r="D30" s="34">
        <v>0</v>
      </c>
      <c r="E30" s="28">
        <v>0</v>
      </c>
      <c r="F30" s="28">
        <v>0</v>
      </c>
      <c r="G30" s="9">
        <v>0</v>
      </c>
      <c r="H30" s="9">
        <v>0</v>
      </c>
      <c r="I30" s="9">
        <v>0</v>
      </c>
      <c r="J30" s="15">
        <f t="shared" si="2"/>
        <v>0</v>
      </c>
      <c r="K30" s="15">
        <f t="shared" si="0"/>
        <v>0</v>
      </c>
      <c r="L30" s="15">
        <f t="shared" si="1"/>
        <v>0</v>
      </c>
      <c r="M30" s="20">
        <f t="shared" si="3"/>
        <v>0</v>
      </c>
      <c r="N30" s="20">
        <f t="shared" si="4"/>
        <v>0</v>
      </c>
    </row>
    <row r="31" spans="2:14" ht="19.5" customHeight="1">
      <c r="B31" s="30" t="s">
        <v>19</v>
      </c>
      <c r="C31" s="34">
        <v>0</v>
      </c>
      <c r="D31" s="34">
        <v>0</v>
      </c>
      <c r="E31" s="28">
        <v>0</v>
      </c>
      <c r="F31" s="28">
        <v>0</v>
      </c>
      <c r="G31" s="9">
        <v>0</v>
      </c>
      <c r="H31" s="9">
        <v>0</v>
      </c>
      <c r="I31" s="9">
        <v>0</v>
      </c>
      <c r="J31" s="15">
        <f t="shared" si="2"/>
        <v>0</v>
      </c>
      <c r="K31" s="15">
        <f t="shared" si="0"/>
        <v>0</v>
      </c>
      <c r="L31" s="15">
        <f t="shared" si="1"/>
        <v>0</v>
      </c>
      <c r="M31" s="20">
        <f t="shared" si="3"/>
        <v>0</v>
      </c>
      <c r="N31" s="20">
        <f t="shared" si="4"/>
        <v>0</v>
      </c>
    </row>
    <row r="32" spans="2:14" ht="19.5" customHeight="1">
      <c r="B32" s="30" t="s">
        <v>20</v>
      </c>
      <c r="C32" s="34">
        <v>0</v>
      </c>
      <c r="D32" s="34">
        <v>0</v>
      </c>
      <c r="E32" s="28">
        <v>0</v>
      </c>
      <c r="F32" s="28">
        <v>0</v>
      </c>
      <c r="G32" s="9">
        <v>0</v>
      </c>
      <c r="H32" s="9">
        <v>0</v>
      </c>
      <c r="I32" s="9">
        <v>0</v>
      </c>
      <c r="J32" s="15">
        <f t="shared" si="2"/>
        <v>0</v>
      </c>
      <c r="K32" s="15">
        <f t="shared" si="0"/>
        <v>0</v>
      </c>
      <c r="L32" s="15">
        <f t="shared" si="1"/>
        <v>0</v>
      </c>
      <c r="M32" s="20">
        <f t="shared" si="3"/>
        <v>0</v>
      </c>
      <c r="N32" s="20">
        <f t="shared" si="4"/>
        <v>0</v>
      </c>
    </row>
    <row r="33" spans="2:14" ht="19.5" customHeight="1">
      <c r="B33" s="30" t="s">
        <v>21</v>
      </c>
      <c r="C33" s="34">
        <v>0</v>
      </c>
      <c r="D33" s="34">
        <v>0</v>
      </c>
      <c r="E33" s="28">
        <v>0</v>
      </c>
      <c r="F33" s="28">
        <v>0</v>
      </c>
      <c r="G33" s="9">
        <v>0</v>
      </c>
      <c r="H33" s="9">
        <v>0</v>
      </c>
      <c r="I33" s="9">
        <v>0</v>
      </c>
      <c r="J33" s="15">
        <f t="shared" si="2"/>
        <v>0</v>
      </c>
      <c r="K33" s="15">
        <f t="shared" si="0"/>
        <v>0</v>
      </c>
      <c r="L33" s="15">
        <f t="shared" si="1"/>
        <v>0</v>
      </c>
      <c r="M33" s="20">
        <f t="shared" si="3"/>
        <v>0</v>
      </c>
      <c r="N33" s="20">
        <f t="shared" si="4"/>
        <v>0</v>
      </c>
    </row>
    <row r="34" spans="2:14" ht="19.5" customHeight="1">
      <c r="B34" s="30" t="s">
        <v>22</v>
      </c>
      <c r="C34" s="34">
        <v>0</v>
      </c>
      <c r="D34" s="34">
        <v>0</v>
      </c>
      <c r="E34" s="28">
        <v>0</v>
      </c>
      <c r="F34" s="28">
        <v>0</v>
      </c>
      <c r="G34" s="9">
        <v>0</v>
      </c>
      <c r="H34" s="9">
        <v>0</v>
      </c>
      <c r="I34" s="9">
        <v>0</v>
      </c>
      <c r="J34" s="15">
        <f t="shared" si="2"/>
        <v>0</v>
      </c>
      <c r="K34" s="15">
        <f t="shared" si="0"/>
        <v>0</v>
      </c>
      <c r="L34" s="15">
        <f t="shared" si="1"/>
        <v>0</v>
      </c>
      <c r="M34" s="20">
        <f t="shared" si="3"/>
        <v>0</v>
      </c>
      <c r="N34" s="20">
        <f t="shared" si="4"/>
        <v>0</v>
      </c>
    </row>
    <row r="35" spans="2:14" ht="19.5" customHeight="1">
      <c r="B35" s="30" t="s">
        <v>23</v>
      </c>
      <c r="C35" s="34">
        <v>0</v>
      </c>
      <c r="D35" s="34">
        <v>0</v>
      </c>
      <c r="E35" s="28">
        <v>0</v>
      </c>
      <c r="F35" s="28">
        <v>0</v>
      </c>
      <c r="G35" s="9">
        <v>0</v>
      </c>
      <c r="H35" s="9">
        <v>0</v>
      </c>
      <c r="I35" s="9">
        <v>0</v>
      </c>
      <c r="J35" s="15">
        <f t="shared" si="2"/>
        <v>0</v>
      </c>
      <c r="K35" s="15">
        <f t="shared" si="0"/>
        <v>0</v>
      </c>
      <c r="L35" s="15">
        <f t="shared" si="1"/>
        <v>0</v>
      </c>
      <c r="M35" s="20">
        <f t="shared" si="3"/>
        <v>0</v>
      </c>
      <c r="N35" s="20">
        <f t="shared" si="4"/>
        <v>0</v>
      </c>
    </row>
    <row r="36" spans="2:14" ht="19.5" customHeight="1">
      <c r="B36" s="30" t="s">
        <v>24</v>
      </c>
      <c r="C36" s="34">
        <v>0</v>
      </c>
      <c r="D36" s="34">
        <v>0</v>
      </c>
      <c r="E36" s="28">
        <v>0</v>
      </c>
      <c r="F36" s="28">
        <v>0</v>
      </c>
      <c r="G36" s="9">
        <v>0</v>
      </c>
      <c r="H36" s="9">
        <v>0</v>
      </c>
      <c r="I36" s="9">
        <v>0</v>
      </c>
      <c r="J36" s="15">
        <f t="shared" si="2"/>
        <v>0</v>
      </c>
      <c r="K36" s="15">
        <f t="shared" si="0"/>
        <v>0</v>
      </c>
      <c r="L36" s="15">
        <f t="shared" si="1"/>
        <v>0</v>
      </c>
      <c r="M36" s="20">
        <f t="shared" si="3"/>
        <v>0</v>
      </c>
      <c r="N36" s="20">
        <f t="shared" si="4"/>
        <v>0</v>
      </c>
    </row>
    <row r="37" spans="2:14" ht="19.5" customHeight="1">
      <c r="B37" s="30" t="s">
        <v>25</v>
      </c>
      <c r="C37" s="34">
        <v>0</v>
      </c>
      <c r="D37" s="34">
        <v>0</v>
      </c>
      <c r="E37" s="28">
        <v>0</v>
      </c>
      <c r="F37" s="28">
        <v>0</v>
      </c>
      <c r="G37" s="9">
        <v>0</v>
      </c>
      <c r="H37" s="9">
        <v>0</v>
      </c>
      <c r="I37" s="9">
        <v>0</v>
      </c>
      <c r="J37" s="15">
        <f t="shared" si="2"/>
        <v>0</v>
      </c>
      <c r="K37" s="15">
        <f t="shared" si="0"/>
        <v>0</v>
      </c>
      <c r="L37" s="15">
        <f t="shared" si="1"/>
        <v>0</v>
      </c>
      <c r="M37" s="20">
        <f t="shared" si="3"/>
        <v>0</v>
      </c>
      <c r="N37" s="20">
        <f t="shared" si="4"/>
        <v>0</v>
      </c>
    </row>
    <row r="38" spans="2:14" ht="19.5" customHeight="1">
      <c r="B38" s="30" t="s">
        <v>26</v>
      </c>
      <c r="C38" s="34">
        <v>0</v>
      </c>
      <c r="D38" s="34">
        <v>0</v>
      </c>
      <c r="E38" s="28">
        <v>0</v>
      </c>
      <c r="F38" s="28">
        <v>0</v>
      </c>
      <c r="G38" s="9">
        <v>0</v>
      </c>
      <c r="H38" s="9">
        <v>0</v>
      </c>
      <c r="I38" s="9">
        <v>0</v>
      </c>
      <c r="J38" s="15">
        <f t="shared" si="2"/>
        <v>0</v>
      </c>
      <c r="K38" s="15">
        <f t="shared" si="0"/>
        <v>0</v>
      </c>
      <c r="L38" s="15">
        <f t="shared" si="1"/>
        <v>0</v>
      </c>
      <c r="M38" s="20">
        <f t="shared" si="3"/>
        <v>0</v>
      </c>
      <c r="N38" s="20">
        <f t="shared" si="4"/>
        <v>0</v>
      </c>
    </row>
    <row r="39" spans="2:14" ht="19.5" customHeight="1">
      <c r="B39" s="30" t="s">
        <v>27</v>
      </c>
      <c r="C39" s="34">
        <v>0</v>
      </c>
      <c r="D39" s="34">
        <v>0</v>
      </c>
      <c r="E39" s="28">
        <v>0</v>
      </c>
      <c r="F39" s="28">
        <v>0</v>
      </c>
      <c r="G39" s="9">
        <v>0</v>
      </c>
      <c r="H39" s="9">
        <v>0</v>
      </c>
      <c r="I39" s="9">
        <v>0</v>
      </c>
      <c r="J39" s="15">
        <f t="shared" si="2"/>
        <v>0</v>
      </c>
      <c r="K39" s="15">
        <f t="shared" si="0"/>
        <v>0</v>
      </c>
      <c r="L39" s="15">
        <f t="shared" si="1"/>
        <v>0</v>
      </c>
      <c r="M39" s="20">
        <f t="shared" si="3"/>
        <v>0</v>
      </c>
      <c r="N39" s="20">
        <f t="shared" si="4"/>
        <v>0</v>
      </c>
    </row>
    <row r="40" spans="2:14" ht="19.5" customHeight="1">
      <c r="B40" s="30" t="s">
        <v>28</v>
      </c>
      <c r="C40" s="34">
        <v>0</v>
      </c>
      <c r="D40" s="34">
        <v>0</v>
      </c>
      <c r="E40" s="28">
        <v>0</v>
      </c>
      <c r="F40" s="28">
        <v>0</v>
      </c>
      <c r="G40" s="9">
        <v>0</v>
      </c>
      <c r="H40" s="9">
        <v>0</v>
      </c>
      <c r="I40" s="9">
        <v>0</v>
      </c>
      <c r="J40" s="15">
        <f t="shared" si="2"/>
        <v>0</v>
      </c>
      <c r="K40" s="15">
        <f t="shared" si="0"/>
        <v>0</v>
      </c>
      <c r="L40" s="15">
        <f t="shared" si="1"/>
        <v>0</v>
      </c>
      <c r="M40" s="20">
        <f t="shared" si="3"/>
        <v>0</v>
      </c>
      <c r="N40" s="20">
        <f t="shared" si="4"/>
        <v>0</v>
      </c>
    </row>
    <row r="41" spans="2:14" ht="19.5" customHeight="1">
      <c r="B41" s="30" t="s">
        <v>29</v>
      </c>
      <c r="C41" s="34">
        <v>0</v>
      </c>
      <c r="D41" s="34">
        <v>0</v>
      </c>
      <c r="E41" s="28">
        <v>0</v>
      </c>
      <c r="F41" s="28">
        <v>0</v>
      </c>
      <c r="G41" s="9">
        <v>0</v>
      </c>
      <c r="H41" s="9">
        <v>0</v>
      </c>
      <c r="I41" s="9">
        <v>0</v>
      </c>
      <c r="J41" s="15">
        <f t="shared" si="2"/>
        <v>0</v>
      </c>
      <c r="K41" s="15">
        <f t="shared" si="0"/>
        <v>0</v>
      </c>
      <c r="L41" s="15">
        <f t="shared" si="1"/>
        <v>0</v>
      </c>
      <c r="M41" s="20">
        <f t="shared" si="3"/>
        <v>0</v>
      </c>
      <c r="N41" s="20">
        <f t="shared" si="4"/>
        <v>0</v>
      </c>
    </row>
    <row r="42" spans="2:14" ht="19.5" customHeight="1">
      <c r="B42" s="30" t="s">
        <v>30</v>
      </c>
      <c r="C42" s="34">
        <v>0</v>
      </c>
      <c r="D42" s="34">
        <v>0</v>
      </c>
      <c r="E42" s="28">
        <v>0</v>
      </c>
      <c r="F42" s="28">
        <v>0</v>
      </c>
      <c r="G42" s="9">
        <v>0</v>
      </c>
      <c r="H42" s="9">
        <v>0</v>
      </c>
      <c r="I42" s="9">
        <v>0</v>
      </c>
      <c r="J42" s="15">
        <f t="shared" si="2"/>
        <v>0</v>
      </c>
      <c r="K42" s="15">
        <f t="shared" si="0"/>
        <v>0</v>
      </c>
      <c r="L42" s="15">
        <f t="shared" si="1"/>
        <v>0</v>
      </c>
      <c r="M42" s="20">
        <f t="shared" si="3"/>
        <v>0</v>
      </c>
      <c r="N42" s="20">
        <f t="shared" si="4"/>
        <v>0</v>
      </c>
    </row>
    <row r="43" spans="2:14" ht="19.5" customHeight="1">
      <c r="B43" s="30" t="s">
        <v>31</v>
      </c>
      <c r="C43" s="34">
        <v>0</v>
      </c>
      <c r="D43" s="34">
        <v>0</v>
      </c>
      <c r="E43" s="28">
        <v>0</v>
      </c>
      <c r="F43" s="28">
        <v>0</v>
      </c>
      <c r="G43" s="9">
        <v>0</v>
      </c>
      <c r="H43" s="9">
        <v>0</v>
      </c>
      <c r="I43" s="9">
        <v>0</v>
      </c>
      <c r="J43" s="15">
        <f t="shared" si="2"/>
        <v>0</v>
      </c>
      <c r="K43" s="15">
        <f t="shared" si="0"/>
        <v>0</v>
      </c>
      <c r="L43" s="15">
        <f t="shared" si="1"/>
        <v>0</v>
      </c>
      <c r="M43" s="20">
        <f t="shared" si="3"/>
        <v>0</v>
      </c>
      <c r="N43" s="20">
        <f t="shared" si="4"/>
        <v>0</v>
      </c>
    </row>
    <row r="44" spans="2:14" ht="19.5" customHeight="1">
      <c r="B44" s="30" t="s">
        <v>32</v>
      </c>
      <c r="C44" s="34">
        <v>0</v>
      </c>
      <c r="D44" s="34">
        <v>0</v>
      </c>
      <c r="E44" s="28">
        <v>0</v>
      </c>
      <c r="F44" s="28">
        <v>0</v>
      </c>
      <c r="G44" s="9">
        <v>0</v>
      </c>
      <c r="H44" s="9">
        <v>0</v>
      </c>
      <c r="I44" s="9">
        <v>0</v>
      </c>
      <c r="J44" s="15">
        <f t="shared" si="2"/>
        <v>0</v>
      </c>
      <c r="K44" s="15">
        <f t="shared" si="0"/>
        <v>0</v>
      </c>
      <c r="L44" s="15">
        <f t="shared" si="1"/>
        <v>0</v>
      </c>
      <c r="M44" s="20">
        <f t="shared" si="3"/>
        <v>0</v>
      </c>
      <c r="N44" s="20">
        <f t="shared" si="4"/>
        <v>0</v>
      </c>
    </row>
    <row r="45" spans="2:14" ht="19.5" customHeight="1">
      <c r="B45" s="30" t="s">
        <v>33</v>
      </c>
      <c r="C45" s="34">
        <v>0</v>
      </c>
      <c r="D45" s="34">
        <v>0</v>
      </c>
      <c r="E45" s="28">
        <v>0</v>
      </c>
      <c r="F45" s="28">
        <v>0</v>
      </c>
      <c r="G45" s="9">
        <v>0</v>
      </c>
      <c r="H45" s="9">
        <v>0</v>
      </c>
      <c r="I45" s="9">
        <v>0</v>
      </c>
      <c r="J45" s="15">
        <f t="shared" si="2"/>
        <v>0</v>
      </c>
      <c r="K45" s="15">
        <f t="shared" si="0"/>
        <v>0</v>
      </c>
      <c r="L45" s="15">
        <f t="shared" si="1"/>
        <v>0</v>
      </c>
      <c r="M45" s="20">
        <f t="shared" si="3"/>
        <v>0</v>
      </c>
      <c r="N45" s="20">
        <f t="shared" si="4"/>
        <v>0</v>
      </c>
    </row>
    <row r="46" spans="2:14" ht="19.5" customHeight="1">
      <c r="B46" s="30" t="s">
        <v>34</v>
      </c>
      <c r="C46" s="34">
        <v>0</v>
      </c>
      <c r="D46" s="34">
        <v>0</v>
      </c>
      <c r="E46" s="28">
        <v>0</v>
      </c>
      <c r="F46" s="28">
        <v>0</v>
      </c>
      <c r="G46" s="9">
        <v>0</v>
      </c>
      <c r="H46" s="9">
        <v>0</v>
      </c>
      <c r="I46" s="9">
        <v>0</v>
      </c>
      <c r="J46" s="15">
        <f t="shared" si="2"/>
        <v>0</v>
      </c>
      <c r="K46" s="15">
        <f t="shared" si="0"/>
        <v>0</v>
      </c>
      <c r="L46" s="15">
        <f t="shared" si="1"/>
        <v>0</v>
      </c>
      <c r="M46" s="20">
        <f t="shared" si="3"/>
        <v>0</v>
      </c>
      <c r="N46" s="20">
        <f t="shared" si="4"/>
        <v>0</v>
      </c>
    </row>
    <row r="47" spans="2:14" ht="19.5" customHeight="1">
      <c r="B47" s="30" t="s">
        <v>35</v>
      </c>
      <c r="C47" s="34">
        <v>0</v>
      </c>
      <c r="D47" s="34">
        <v>0</v>
      </c>
      <c r="E47" s="28">
        <v>0</v>
      </c>
      <c r="F47" s="28">
        <v>0</v>
      </c>
      <c r="G47" s="9">
        <v>0</v>
      </c>
      <c r="H47" s="9">
        <v>0</v>
      </c>
      <c r="I47" s="9">
        <v>0</v>
      </c>
      <c r="J47" s="15">
        <f t="shared" si="2"/>
        <v>0</v>
      </c>
      <c r="K47" s="15">
        <f t="shared" si="0"/>
        <v>0</v>
      </c>
      <c r="L47" s="15">
        <f t="shared" si="1"/>
        <v>0</v>
      </c>
      <c r="M47" s="20">
        <f t="shared" si="3"/>
        <v>0</v>
      </c>
      <c r="N47" s="20">
        <f t="shared" si="4"/>
        <v>0</v>
      </c>
    </row>
    <row r="48" spans="2:14" ht="19.5" customHeight="1">
      <c r="B48" s="35" t="s">
        <v>36</v>
      </c>
      <c r="C48" s="36">
        <v>0</v>
      </c>
      <c r="D48" s="36">
        <v>0</v>
      </c>
      <c r="E48" s="29">
        <v>0</v>
      </c>
      <c r="F48" s="29">
        <v>0</v>
      </c>
      <c r="G48" s="10">
        <v>0</v>
      </c>
      <c r="H48" s="10">
        <v>0</v>
      </c>
      <c r="I48" s="10">
        <v>0</v>
      </c>
      <c r="J48" s="18">
        <f t="shared" si="2"/>
        <v>0</v>
      </c>
      <c r="K48" s="18">
        <f t="shared" si="0"/>
        <v>0</v>
      </c>
      <c r="L48" s="16">
        <f t="shared" si="1"/>
        <v>0</v>
      </c>
      <c r="M48" s="21">
        <f t="shared" si="3"/>
        <v>0</v>
      </c>
      <c r="N48" s="21">
        <f t="shared" si="4"/>
        <v>0</v>
      </c>
    </row>
    <row r="49" spans="2:14" ht="23.25" customHeight="1">
      <c r="B49" s="12" t="s">
        <v>39</v>
      </c>
      <c r="C49" s="12">
        <f>SUM(C14:C48)</f>
        <v>0</v>
      </c>
      <c r="D49" s="12">
        <f aca="true" t="shared" si="5" ref="D49:I49">SUM(D14:D48)</f>
        <v>0</v>
      </c>
      <c r="E49" s="25">
        <f t="shared" si="5"/>
        <v>0</v>
      </c>
      <c r="F49" s="25">
        <f t="shared" si="5"/>
        <v>0</v>
      </c>
      <c r="G49" s="12">
        <f t="shared" si="5"/>
        <v>0</v>
      </c>
      <c r="H49" s="12">
        <f t="shared" si="5"/>
        <v>0</v>
      </c>
      <c r="I49" s="12">
        <f t="shared" si="5"/>
        <v>0</v>
      </c>
      <c r="J49" s="17">
        <f t="shared" si="2"/>
        <v>0</v>
      </c>
      <c r="K49" s="17">
        <f t="shared" si="0"/>
        <v>0</v>
      </c>
      <c r="L49" s="17">
        <f t="shared" si="1"/>
        <v>0</v>
      </c>
      <c r="M49" s="22">
        <f>SUM(M14:M48)</f>
        <v>0</v>
      </c>
      <c r="N49" s="22">
        <f t="shared" si="4"/>
        <v>0</v>
      </c>
    </row>
    <row r="51" ht="15">
      <c r="B51" s="13" t="s">
        <v>58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2012-10-12T14:55:37Z</cp:lastPrinted>
  <dcterms:created xsi:type="dcterms:W3CDTF">2011-03-09T14:32:28Z</dcterms:created>
  <dcterms:modified xsi:type="dcterms:W3CDTF">2014-06-27T20:13:56Z</dcterms:modified>
  <cp:category/>
  <cp:version/>
  <cp:contentType/>
  <cp:contentStatus/>
</cp:coreProperties>
</file>