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1.- PRESUPUESTO VICENTE\DVICENTE\MINSA\2016\1.- INFORMACION A COMUNICACIONES\PCA - 2016\12. Diciiembre - 2016\"/>
    </mc:Choice>
  </mc:AlternateContent>
  <bookViews>
    <workbookView xWindow="120" yWindow="225" windowWidth="17595" windowHeight="9855"/>
  </bookViews>
  <sheets>
    <sheet name="RO" sheetId="1" r:id="rId1"/>
    <sheet name="RDR" sheetId="4" r:id="rId2"/>
    <sheet name="DYT" sheetId="6" r:id="rId3"/>
    <sheet name="ROOC" sheetId="5" r:id="rId4"/>
    <sheet name="RD" sheetId="7" state="hidden" r:id="rId5"/>
  </sheets>
  <definedNames>
    <definedName name="_xlnm._FilterDatabase" localSheetId="0" hidden="1">RO!$B$12:$L$17</definedName>
    <definedName name="_xlnm.Print_Area" localSheetId="2">DYT!$B$2:$L$20</definedName>
    <definedName name="_xlnm.Print_Area" localSheetId="4">RD!$B$2:$L$20</definedName>
    <definedName name="_xlnm.Print_Area" localSheetId="1">RDR!$B$2:$L$20</definedName>
    <definedName name="_xlnm.Print_Area" localSheetId="0">RO!$B$2:$L$20</definedName>
    <definedName name="_xlnm.Print_Area" localSheetId="3">ROOC!$B$2:$L$20</definedName>
  </definedNames>
  <calcPr calcId="152511"/>
</workbook>
</file>

<file path=xl/calcChain.xml><?xml version="1.0" encoding="utf-8"?>
<calcChain xmlns="http://schemas.openxmlformats.org/spreadsheetml/2006/main">
  <c r="E14" i="1" l="1"/>
  <c r="E15" i="1"/>
  <c r="E16" i="1"/>
  <c r="E17" i="1"/>
  <c r="C18" i="1" l="1"/>
  <c r="D18" i="1"/>
  <c r="E14" i="6" l="1"/>
  <c r="E14" i="5"/>
  <c r="E14" i="4"/>
  <c r="C18" i="4" l="1"/>
  <c r="E16" i="6"/>
  <c r="E15" i="4"/>
  <c r="E16" i="4"/>
  <c r="E17" i="4"/>
  <c r="G28" i="7" l="1"/>
  <c r="F28" i="7"/>
  <c r="D28" i="7"/>
  <c r="C28" i="7"/>
  <c r="G27" i="7"/>
  <c r="F27" i="7"/>
  <c r="D27" i="7"/>
  <c r="C27" i="7"/>
  <c r="G26" i="7"/>
  <c r="F26" i="7"/>
  <c r="D26" i="7"/>
  <c r="C26" i="7"/>
  <c r="G25" i="7"/>
  <c r="F25" i="7"/>
  <c r="D25" i="7"/>
  <c r="C25" i="7"/>
  <c r="G28" i="5"/>
  <c r="F28" i="5"/>
  <c r="D28" i="5"/>
  <c r="C28" i="5"/>
  <c r="G27" i="5"/>
  <c r="F27" i="5"/>
  <c r="D27" i="5"/>
  <c r="C27" i="5"/>
  <c r="G26" i="5"/>
  <c r="F26" i="5"/>
  <c r="D26" i="5"/>
  <c r="C26" i="5"/>
  <c r="G25" i="5"/>
  <c r="F25" i="5"/>
  <c r="D25" i="5"/>
  <c r="C25" i="5"/>
  <c r="G28" i="6"/>
  <c r="F28" i="6"/>
  <c r="D28" i="6"/>
  <c r="C28" i="6"/>
  <c r="G27" i="6"/>
  <c r="F27" i="6"/>
  <c r="D27" i="6"/>
  <c r="C27" i="6"/>
  <c r="G26" i="6"/>
  <c r="F26" i="6"/>
  <c r="D26" i="6"/>
  <c r="C26" i="6"/>
  <c r="G25" i="6"/>
  <c r="F25" i="6"/>
  <c r="D25" i="6"/>
  <c r="C25" i="6"/>
  <c r="G28" i="4"/>
  <c r="F28" i="4"/>
  <c r="D28" i="4"/>
  <c r="C28" i="4"/>
  <c r="G27" i="4"/>
  <c r="F27" i="4"/>
  <c r="D27" i="4"/>
  <c r="C27" i="4"/>
  <c r="G26" i="4"/>
  <c r="F26" i="4"/>
  <c r="D26" i="4"/>
  <c r="C26" i="4"/>
  <c r="G25" i="4"/>
  <c r="F25" i="4"/>
  <c r="D25" i="4"/>
  <c r="C25" i="4"/>
  <c r="G28" i="1"/>
  <c r="F28" i="1"/>
  <c r="D28" i="1"/>
  <c r="C28" i="1"/>
  <c r="G27" i="1"/>
  <c r="F27" i="1"/>
  <c r="D27" i="1"/>
  <c r="C27" i="1"/>
  <c r="G26" i="1"/>
  <c r="F26" i="1"/>
  <c r="D26" i="1"/>
  <c r="C26" i="1"/>
  <c r="G25" i="1"/>
  <c r="F25" i="1"/>
  <c r="D25" i="1"/>
  <c r="C25" i="1"/>
  <c r="E28" i="4" l="1"/>
  <c r="E27" i="4"/>
  <c r="E26" i="4"/>
  <c r="E17" i="6"/>
  <c r="E28" i="6" s="1"/>
  <c r="E27" i="6"/>
  <c r="E15" i="6"/>
  <c r="E26" i="6" s="1"/>
  <c r="E17" i="5"/>
  <c r="E28" i="5" s="1"/>
  <c r="E16" i="5"/>
  <c r="E27" i="5" s="1"/>
  <c r="E15" i="5"/>
  <c r="E26" i="5" s="1"/>
  <c r="E17" i="7"/>
  <c r="E28" i="7" s="1"/>
  <c r="E16" i="7"/>
  <c r="E27" i="7" s="1"/>
  <c r="E15" i="7"/>
  <c r="E26" i="7" s="1"/>
  <c r="E28" i="1"/>
  <c r="E27" i="1"/>
  <c r="E26" i="1"/>
  <c r="E25" i="4"/>
  <c r="E25" i="6"/>
  <c r="E25" i="5"/>
  <c r="E14" i="7"/>
  <c r="E25" i="7" s="1"/>
  <c r="E25" i="1"/>
  <c r="G18" i="4" l="1"/>
  <c r="F18" i="4"/>
  <c r="D18" i="4"/>
  <c r="G18" i="6"/>
  <c r="F18" i="6"/>
  <c r="D18" i="6"/>
  <c r="G18" i="5"/>
  <c r="F18" i="5"/>
  <c r="D18" i="5"/>
  <c r="G18" i="7"/>
  <c r="F18" i="7"/>
  <c r="E18" i="7"/>
  <c r="D18" i="7"/>
  <c r="G18" i="1"/>
  <c r="F18" i="1"/>
  <c r="C18" i="6"/>
  <c r="C18" i="5"/>
  <c r="C18" i="7"/>
  <c r="L17" i="4" l="1"/>
  <c r="L16" i="4"/>
  <c r="L15" i="4"/>
  <c r="L17" i="6"/>
  <c r="L16" i="6"/>
  <c r="L15" i="6"/>
  <c r="L17" i="5"/>
  <c r="L16" i="5"/>
  <c r="L15" i="5"/>
  <c r="L17" i="7"/>
  <c r="L16" i="7"/>
  <c r="L15" i="7"/>
  <c r="L17" i="1"/>
  <c r="L16" i="1"/>
  <c r="L15" i="1"/>
  <c r="L14" i="4"/>
  <c r="L14" i="6"/>
  <c r="L14" i="5"/>
  <c r="L14" i="7"/>
  <c r="L14" i="1"/>
  <c r="E18" i="5"/>
  <c r="E18" i="4"/>
  <c r="E18" i="1" l="1"/>
  <c r="E18" i="6"/>
  <c r="H18" i="7" l="1"/>
  <c r="K17" i="7"/>
  <c r="J17" i="7"/>
  <c r="I17" i="7"/>
  <c r="K16" i="7"/>
  <c r="J16" i="7"/>
  <c r="I16" i="7"/>
  <c r="K15" i="7"/>
  <c r="J15" i="7"/>
  <c r="I15" i="7"/>
  <c r="L18" i="7"/>
  <c r="K14" i="7"/>
  <c r="J14" i="7"/>
  <c r="I14" i="7"/>
  <c r="H18" i="1"/>
  <c r="I14" i="1"/>
  <c r="I15" i="1"/>
  <c r="I16" i="1"/>
  <c r="I17" i="1"/>
  <c r="H18" i="6"/>
  <c r="K17" i="6"/>
  <c r="J17" i="6"/>
  <c r="I17" i="6"/>
  <c r="K16" i="6"/>
  <c r="J16" i="6"/>
  <c r="I16" i="6"/>
  <c r="K15" i="6"/>
  <c r="J15" i="6"/>
  <c r="I15" i="6"/>
  <c r="K14" i="6"/>
  <c r="J14" i="6"/>
  <c r="I14" i="6"/>
  <c r="H18" i="5"/>
  <c r="K17" i="5"/>
  <c r="J17" i="5"/>
  <c r="I17" i="5"/>
  <c r="K16" i="5"/>
  <c r="J16" i="5"/>
  <c r="I16" i="5"/>
  <c r="K15" i="5"/>
  <c r="J15" i="5"/>
  <c r="I15" i="5"/>
  <c r="K14" i="5"/>
  <c r="J14" i="5"/>
  <c r="I14" i="5"/>
  <c r="H18" i="4"/>
  <c r="K17" i="4"/>
  <c r="J17" i="4"/>
  <c r="I17" i="4"/>
  <c r="K16" i="4"/>
  <c r="J16" i="4"/>
  <c r="I16" i="4"/>
  <c r="K15" i="4"/>
  <c r="J15" i="4"/>
  <c r="I15" i="4"/>
  <c r="K14" i="4"/>
  <c r="J14" i="4"/>
  <c r="I14" i="4"/>
  <c r="K17" i="1"/>
  <c r="J17" i="1"/>
  <c r="K16" i="1"/>
  <c r="J16" i="1"/>
  <c r="K15" i="1"/>
  <c r="J15" i="1"/>
  <c r="K14" i="1"/>
  <c r="J14" i="1"/>
  <c r="L18" i="5" l="1"/>
  <c r="L18" i="6"/>
  <c r="L18" i="4"/>
  <c r="L18" i="1"/>
  <c r="I18" i="7"/>
  <c r="K18" i="7"/>
  <c r="J18" i="7"/>
  <c r="J18" i="6"/>
  <c r="I18" i="6"/>
  <c r="K18" i="6"/>
  <c r="I18" i="5"/>
  <c r="K18" i="5"/>
  <c r="J18" i="5"/>
  <c r="I18" i="4"/>
  <c r="K18" i="4"/>
  <c r="J18" i="4"/>
  <c r="K18" i="1"/>
  <c r="I18" i="1" l="1"/>
  <c r="J18" i="1"/>
</calcChain>
</file>

<file path=xl/sharedStrings.xml><?xml version="1.0" encoding="utf-8"?>
<sst xmlns="http://schemas.openxmlformats.org/spreadsheetml/2006/main" count="166" uniqueCount="38">
  <si>
    <t>PRESUPUESTO</t>
  </si>
  <si>
    <t>UNIDAD EJECUTORA</t>
  </si>
  <si>
    <t>PLIEGO 011 MINISTERIO DE SALUD</t>
  </si>
  <si>
    <t>001 Administración Central</t>
  </si>
  <si>
    <t>022 Dirección de Salud II Lima Sur</t>
  </si>
  <si>
    <t>123 Programa de Apoyo a la Reforma del Sector Salud PARSALUD</t>
  </si>
  <si>
    <t>124 Direcciòn de Abastecimientos de Recursos Estrategicos de Salud</t>
  </si>
  <si>
    <t>PIM</t>
  </si>
  <si>
    <t>PIA</t>
  </si>
  <si>
    <t>TOTAL PLIEGO &gt;&gt;&gt;&gt;&gt;&gt;&gt;&gt;&gt;&gt;&gt;&gt;&gt;&gt;&gt;&gt;&gt;&gt;</t>
  </si>
  <si>
    <t>SEGÚN FUENTE DE FINANCIAMIENTO 1: RECURSOS ORDINARIOS</t>
  </si>
  <si>
    <t>SEGÚN FUENTE DE FINANCIAMIENTO 2: RECURSOS DIRECTAMENTE RECAUDADOS</t>
  </si>
  <si>
    <t>SEGÚN FUENTE DE FINANCIAMIENTO 4: DONACIONES Y TRANSFERENCIAS</t>
  </si>
  <si>
    <t>PCA
(1)</t>
  </si>
  <si>
    <t>COMPROMISO
ANUALIZADO
(2)</t>
  </si>
  <si>
    <t>(COM/PCA)
(3/1)</t>
  </si>
  <si>
    <t>(DEV/PCA)
(4/1)</t>
  </si>
  <si>
    <t>(GIR/PCA)
(5/1)</t>
  </si>
  <si>
    <t>SEGÚN FUENTE DE FINANCIAMIENTO 3: RECURSOS POR OPERACIONES OFICIALES DE CREDITO</t>
  </si>
  <si>
    <t xml:space="preserve">PCA
(1) </t>
  </si>
  <si>
    <t>SEGÚN FUENTE DE FINANCIAMIENTO 5: RECURSOS DETERMINADOS</t>
  </si>
  <si>
    <t>GIRO
ENE-SET
(5)</t>
  </si>
  <si>
    <t>SALDO
PIM - DEV</t>
  </si>
  <si>
    <t>INDICADOR</t>
  </si>
  <si>
    <t>*/ La Ejecución se encuentra en la Fase de Devengados, la cual para el 2015 solo se tiene a cargo (04) Unidades Ejecutoras en el Pliego</t>
  </si>
  <si>
    <t>Fuente: Consulta Amigable y Base de Datos al 31 de Julio del 2015</t>
  </si>
  <si>
    <t>PCA</t>
  </si>
  <si>
    <t>COMP. ANUAL</t>
  </si>
  <si>
    <t>DEVENGADO
AL MES DE JULIO
(4)</t>
  </si>
  <si>
    <t>DEVENG
AL MES DE JULIO</t>
  </si>
  <si>
    <t>EJECUCION PRESUPUESTAL MENSUALIZADA DE GASTOS 
MINISTERIO DE SALUD 2016
AL MES DE JULIO</t>
  </si>
  <si>
    <t>UNIDADES EJECUTORAS</t>
  </si>
  <si>
    <t>(EN SOLES)</t>
  </si>
  <si>
    <t>EJECUCION PRESUPUESTAL MENSUALIZADA DE GASTOS 
MINISTERIO DE SALUD 2016
AL MES DE DICIEMBRE</t>
  </si>
  <si>
    <t>Fuente: Consulta Amigable y Base de Datos al 31 de Diciembre del 2016</t>
  </si>
  <si>
    <t>DEVENG
AL MES DE DIC</t>
  </si>
  <si>
    <t>DEVENGADO
AL MES DE DICIEMBRE
(4)</t>
  </si>
  <si>
    <t>DEVENG
AL MES DE DIC.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</si>
</sst>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 * #,##0_ ;_ * \-#,##0_ ;_ * &quot;-&quot;_ ;_ @_ "/>
    <numFmt numFmtId="43" formatCode="_ * #,##0.00_ ;_ * \-#,##0.00_ ;_ * &quot;-&quot;??_ ;_ @_ "/>
    <numFmt numFmtId="164" formatCode="0.0%"/>
    <numFmt numFmtId="165" formatCode="#,##0.0"/>
    <numFmt numFmtId="166" formatCode="0.0"/>
  </numFmts>
  <fonts count="2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indexed="18"/>
      <name val="Arial Narrow"/>
      <family val="2"/>
    </font>
    <font>
      <b/>
      <sz val="10"/>
      <color indexed="18"/>
      <name val="Arial Narrow"/>
      <family val="2"/>
    </font>
    <font>
      <sz val="11"/>
      <color theme="1"/>
      <name val="Calibri"/>
      <family val="2"/>
      <scheme val="minor"/>
    </font>
    <font>
      <b/>
      <sz val="18"/>
      <color indexed="18"/>
      <name val="Arial Narrow"/>
      <family val="2"/>
    </font>
    <font>
      <b/>
      <sz val="12"/>
      <color theme="1"/>
      <name val="Calibri"/>
      <family val="2"/>
      <scheme val="minor"/>
    </font>
    <font>
      <sz val="10"/>
      <name val="Arial Narrow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-0.249977111117893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43">
    <xf numFmtId="0" fontId="0" fillId="0" borderId="0"/>
    <xf numFmtId="9" fontId="4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3" fillId="3" borderId="0" applyNumberFormat="0" applyBorder="0" applyAlignment="0" applyProtection="0"/>
    <xf numFmtId="0" fontId="14" fillId="4" borderId="0" applyNumberFormat="0" applyBorder="0" applyAlignment="0" applyProtection="0"/>
    <xf numFmtId="0" fontId="15" fillId="5" borderId="8" applyNumberFormat="0" applyAlignment="0" applyProtection="0"/>
    <xf numFmtId="0" fontId="16" fillId="6" borderId="9" applyNumberFormat="0" applyAlignment="0" applyProtection="0"/>
    <xf numFmtId="0" fontId="17" fillId="6" borderId="8" applyNumberFormat="0" applyAlignment="0" applyProtection="0"/>
    <xf numFmtId="0" fontId="18" fillId="0" borderId="10" applyNumberFormat="0" applyFill="0" applyAlignment="0" applyProtection="0"/>
    <xf numFmtId="0" fontId="19" fillId="7" borderId="11" applyNumberFormat="0" applyAlignment="0" applyProtection="0"/>
    <xf numFmtId="0" fontId="20" fillId="0" borderId="0" applyNumberFormat="0" applyFill="0" applyBorder="0" applyAlignment="0" applyProtection="0"/>
    <xf numFmtId="0" fontId="4" fillId="8" borderId="12" applyNumberFormat="0" applyFont="0" applyAlignment="0" applyProtection="0"/>
    <xf numFmtId="0" fontId="21" fillId="0" borderId="0" applyNumberFormat="0" applyFill="0" applyBorder="0" applyAlignment="0" applyProtection="0"/>
    <xf numFmtId="0" fontId="1" fillId="0" borderId="13" applyNumberFormat="0" applyFill="0" applyAlignment="0" applyProtection="0"/>
    <xf numFmtId="0" fontId="22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22" fillId="32" borderId="0" applyNumberFormat="0" applyBorder="0" applyAlignment="0" applyProtection="0"/>
  </cellStyleXfs>
  <cellXfs count="59">
    <xf numFmtId="0" fontId="0" fillId="0" borderId="0" xfId="0"/>
    <xf numFmtId="3" fontId="0" fillId="0" borderId="0" xfId="0" applyNumberFormat="1" applyAlignment="1">
      <alignment vertical="center"/>
    </xf>
    <xf numFmtId="3" fontId="2" fillId="0" borderId="0" xfId="0" applyNumberFormat="1" applyFont="1" applyFill="1" applyBorder="1" applyAlignment="1" applyProtection="1"/>
    <xf numFmtId="3" fontId="3" fillId="0" borderId="0" xfId="0" applyNumberFormat="1" applyFont="1" applyFill="1" applyBorder="1" applyAlignment="1" applyProtection="1"/>
    <xf numFmtId="3" fontId="1" fillId="0" borderId="0" xfId="0" applyNumberFormat="1" applyFont="1" applyAlignment="1">
      <alignment vertical="center"/>
    </xf>
    <xf numFmtId="3" fontId="1" fillId="0" borderId="0" xfId="0" applyNumberFormat="1" applyFont="1" applyAlignment="1">
      <alignment horizontal="center" vertical="center"/>
    </xf>
    <xf numFmtId="3" fontId="0" fillId="0" borderId="2" xfId="0" applyNumberFormat="1" applyBorder="1" applyAlignment="1">
      <alignment vertical="center"/>
    </xf>
    <xf numFmtId="3" fontId="0" fillId="0" borderId="3" xfId="0" applyNumberFormat="1" applyBorder="1" applyAlignment="1">
      <alignment vertical="center"/>
    </xf>
    <xf numFmtId="41" fontId="0" fillId="0" borderId="2" xfId="0" applyNumberFormat="1" applyBorder="1" applyAlignment="1">
      <alignment vertical="center"/>
    </xf>
    <xf numFmtId="41" fontId="0" fillId="0" borderId="3" xfId="0" applyNumberFormat="1" applyBorder="1" applyAlignment="1">
      <alignment vertical="center"/>
    </xf>
    <xf numFmtId="164" fontId="0" fillId="0" borderId="0" xfId="1" applyNumberFormat="1" applyFont="1" applyAlignment="1">
      <alignment vertical="center"/>
    </xf>
    <xf numFmtId="3" fontId="6" fillId="0" borderId="1" xfId="0" applyNumberFormat="1" applyFont="1" applyBorder="1" applyAlignment="1">
      <alignment vertical="center"/>
    </xf>
    <xf numFmtId="0" fontId="7" fillId="0" borderId="0" xfId="0" applyNumberFormat="1" applyFont="1" applyFill="1" applyBorder="1" applyAlignment="1" applyProtection="1">
      <alignment horizontal="left"/>
    </xf>
    <xf numFmtId="164" fontId="1" fillId="33" borderId="2" xfId="1" applyNumberFormat="1" applyFont="1" applyFill="1" applyBorder="1" applyAlignment="1">
      <alignment vertical="center"/>
    </xf>
    <xf numFmtId="164" fontId="1" fillId="33" borderId="3" xfId="1" applyNumberFormat="1" applyFont="1" applyFill="1" applyBorder="1" applyAlignment="1">
      <alignment vertical="center"/>
    </xf>
    <xf numFmtId="164" fontId="6" fillId="33" borderId="1" xfId="1" applyNumberFormat="1" applyFont="1" applyFill="1" applyBorder="1" applyAlignment="1">
      <alignment vertical="center"/>
    </xf>
    <xf numFmtId="3" fontId="1" fillId="33" borderId="2" xfId="1" applyNumberFormat="1" applyFont="1" applyFill="1" applyBorder="1" applyAlignment="1">
      <alignment vertical="center"/>
    </xf>
    <xf numFmtId="3" fontId="1" fillId="33" borderId="3" xfId="1" applyNumberFormat="1" applyFont="1" applyFill="1" applyBorder="1" applyAlignment="1">
      <alignment vertical="center"/>
    </xf>
    <xf numFmtId="3" fontId="6" fillId="33" borderId="1" xfId="1" applyNumberFormat="1" applyFont="1" applyFill="1" applyBorder="1" applyAlignment="1">
      <alignment vertical="center"/>
    </xf>
    <xf numFmtId="41" fontId="0" fillId="34" borderId="2" xfId="0" applyNumberFormat="1" applyFill="1" applyBorder="1" applyAlignment="1">
      <alignment vertical="center"/>
    </xf>
    <xf numFmtId="41" fontId="0" fillId="34" borderId="3" xfId="0" applyNumberFormat="1" applyFill="1" applyBorder="1" applyAlignment="1">
      <alignment vertical="center"/>
    </xf>
    <xf numFmtId="3" fontId="19" fillId="35" borderId="18" xfId="0" applyNumberFormat="1" applyFont="1" applyFill="1" applyBorder="1" applyAlignment="1">
      <alignment horizontal="center" vertical="center" wrapText="1"/>
    </xf>
    <xf numFmtId="164" fontId="19" fillId="35" borderId="18" xfId="1" applyNumberFormat="1" applyFont="1" applyFill="1" applyBorder="1" applyAlignment="1">
      <alignment horizontal="center" vertical="center" wrapText="1"/>
    </xf>
    <xf numFmtId="41" fontId="23" fillId="34" borderId="3" xfId="0" applyNumberFormat="1" applyFont="1" applyFill="1" applyBorder="1" applyAlignment="1">
      <alignment vertical="center"/>
    </xf>
    <xf numFmtId="3" fontId="23" fillId="0" borderId="3" xfId="0" applyNumberFormat="1" applyFont="1" applyBorder="1" applyAlignment="1">
      <alignment vertical="center"/>
    </xf>
    <xf numFmtId="3" fontId="23" fillId="0" borderId="2" xfId="0" applyNumberFormat="1" applyFont="1" applyBorder="1" applyAlignment="1">
      <alignment vertical="center"/>
    </xf>
    <xf numFmtId="41" fontId="23" fillId="0" borderId="2" xfId="0" applyNumberFormat="1" applyFont="1" applyBorder="1" applyAlignment="1">
      <alignment vertical="center"/>
    </xf>
    <xf numFmtId="41" fontId="23" fillId="34" borderId="2" xfId="0" applyNumberFormat="1" applyFont="1" applyFill="1" applyBorder="1" applyAlignment="1">
      <alignment vertical="center"/>
    </xf>
    <xf numFmtId="41" fontId="23" fillId="0" borderId="3" xfId="0" applyNumberFormat="1" applyFont="1" applyBorder="1" applyAlignment="1">
      <alignment vertical="center"/>
    </xf>
    <xf numFmtId="3" fontId="0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3" fontId="22" fillId="0" borderId="0" xfId="0" applyNumberFormat="1" applyFont="1" applyAlignment="1">
      <alignment vertical="center"/>
    </xf>
    <xf numFmtId="3" fontId="19" fillId="0" borderId="0" xfId="0" applyNumberFormat="1" applyFont="1" applyFill="1" applyBorder="1" applyAlignment="1">
      <alignment horizontal="center" vertical="center" wrapText="1"/>
    </xf>
    <xf numFmtId="3" fontId="19" fillId="35" borderId="20" xfId="0" applyNumberFormat="1" applyFont="1" applyFill="1" applyBorder="1" applyAlignment="1">
      <alignment horizontal="center" vertical="center" wrapText="1"/>
    </xf>
    <xf numFmtId="3" fontId="19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vertical="center"/>
    </xf>
    <xf numFmtId="43" fontId="22" fillId="0" borderId="0" xfId="0" applyNumberFormat="1" applyFont="1" applyFill="1" applyBorder="1" applyAlignment="1">
      <alignment vertical="center"/>
    </xf>
    <xf numFmtId="41" fontId="22" fillId="0" borderId="0" xfId="0" applyNumberFormat="1" applyFont="1" applyFill="1" applyBorder="1" applyAlignment="1">
      <alignment vertical="center"/>
    </xf>
    <xf numFmtId="165" fontId="22" fillId="0" borderId="0" xfId="0" applyNumberFormat="1" applyFont="1" applyAlignment="1">
      <alignment vertical="center"/>
    </xf>
    <xf numFmtId="3" fontId="0" fillId="0" borderId="0" xfId="0" applyNumberFormat="1" applyAlignment="1">
      <alignment horizontal="right" vertical="center"/>
    </xf>
    <xf numFmtId="164" fontId="19" fillId="0" borderId="0" xfId="1" applyNumberFormat="1" applyFont="1" applyFill="1" applyBorder="1" applyAlignment="1">
      <alignment horizontal="center" vertical="center"/>
    </xf>
    <xf numFmtId="3" fontId="19" fillId="35" borderId="16" xfId="0" applyNumberFormat="1" applyFont="1" applyFill="1" applyBorder="1" applyAlignment="1">
      <alignment horizontal="center" vertical="center" wrapText="1"/>
    </xf>
    <xf numFmtId="3" fontId="19" fillId="35" borderId="19" xfId="0" applyNumberFormat="1" applyFont="1" applyFill="1" applyBorder="1" applyAlignment="1">
      <alignment horizontal="center" vertical="center"/>
    </xf>
    <xf numFmtId="3" fontId="5" fillId="0" borderId="0" xfId="0" applyNumberFormat="1" applyFont="1" applyFill="1" applyBorder="1" applyAlignment="1" applyProtection="1">
      <alignment horizontal="center" vertical="center" wrapText="1"/>
    </xf>
    <xf numFmtId="3" fontId="19" fillId="35" borderId="15" xfId="0" applyNumberFormat="1" applyFont="1" applyFill="1" applyBorder="1" applyAlignment="1">
      <alignment horizontal="center" vertical="center" wrapText="1"/>
    </xf>
    <xf numFmtId="3" fontId="19" fillId="35" borderId="18" xfId="0" applyNumberFormat="1" applyFont="1" applyFill="1" applyBorder="1" applyAlignment="1">
      <alignment horizontal="center" vertical="center"/>
    </xf>
    <xf numFmtId="3" fontId="19" fillId="35" borderId="15" xfId="0" applyNumberFormat="1" applyFont="1" applyFill="1" applyBorder="1" applyAlignment="1">
      <alignment horizontal="center" vertical="center"/>
    </xf>
    <xf numFmtId="3" fontId="19" fillId="35" borderId="14" xfId="0" applyNumberFormat="1" applyFont="1" applyFill="1" applyBorder="1" applyAlignment="1">
      <alignment horizontal="center" vertical="center"/>
    </xf>
    <xf numFmtId="3" fontId="19" fillId="35" borderId="17" xfId="0" applyNumberFormat="1" applyFont="1" applyFill="1" applyBorder="1" applyAlignment="1">
      <alignment horizontal="center" vertical="center"/>
    </xf>
    <xf numFmtId="3" fontId="1" fillId="0" borderId="4" xfId="0" applyNumberFormat="1" applyFont="1" applyBorder="1" applyAlignment="1">
      <alignment horizontal="right" vertical="center"/>
    </xf>
    <xf numFmtId="164" fontId="19" fillId="35" borderId="15" xfId="1" applyNumberFormat="1" applyFont="1" applyFill="1" applyBorder="1" applyAlignment="1">
      <alignment horizontal="center" vertical="center"/>
    </xf>
    <xf numFmtId="3" fontId="23" fillId="0" borderId="0" xfId="0" applyNumberFormat="1" applyFont="1" applyAlignment="1">
      <alignment vertical="center"/>
    </xf>
    <xf numFmtId="164" fontId="23" fillId="0" borderId="0" xfId="1" applyNumberFormat="1" applyFont="1" applyAlignment="1">
      <alignment vertical="center"/>
    </xf>
    <xf numFmtId="164" fontId="22" fillId="0" borderId="0" xfId="1" applyNumberFormat="1" applyFont="1" applyAlignment="1">
      <alignment vertical="center"/>
    </xf>
    <xf numFmtId="166" fontId="22" fillId="0" borderId="0" xfId="0" applyNumberFormat="1" applyFont="1" applyAlignment="1">
      <alignment vertical="center"/>
    </xf>
    <xf numFmtId="41" fontId="22" fillId="0" borderId="21" xfId="0" applyNumberFormat="1" applyFont="1" applyBorder="1" applyAlignment="1">
      <alignment vertical="center"/>
    </xf>
    <xf numFmtId="164" fontId="19" fillId="0" borderId="0" xfId="1" applyNumberFormat="1" applyFont="1" applyFill="1" applyBorder="1" applyAlignment="1">
      <alignment vertical="center"/>
    </xf>
    <xf numFmtId="3" fontId="19" fillId="0" borderId="0" xfId="1" applyNumberFormat="1" applyFont="1" applyFill="1" applyBorder="1" applyAlignment="1">
      <alignment vertical="center"/>
    </xf>
    <xf numFmtId="41" fontId="22" fillId="0" borderId="22" xfId="0" applyNumberFormat="1" applyFont="1" applyBorder="1" applyAlignment="1">
      <alignment vertical="center"/>
    </xf>
  </cellXfs>
  <cellStyles count="43">
    <cellStyle name="20% - Énfasis1" xfId="20" builtinId="30" customBuiltin="1"/>
    <cellStyle name="20% - Énfasis2" xfId="24" builtinId="34" customBuiltin="1"/>
    <cellStyle name="20% - Énfasis3" xfId="28" builtinId="38" customBuiltin="1"/>
    <cellStyle name="20% - Énfasis4" xfId="32" builtinId="42" customBuiltin="1"/>
    <cellStyle name="20% - Énfasis5" xfId="36" builtinId="46" customBuiltin="1"/>
    <cellStyle name="20% - Énfasis6" xfId="40" builtinId="50" customBuiltin="1"/>
    <cellStyle name="40% - Énfasis1" xfId="21" builtinId="31" customBuiltin="1"/>
    <cellStyle name="40% - Énfasis2" xfId="25" builtinId="35" customBuiltin="1"/>
    <cellStyle name="40% - Énfasis3" xfId="29" builtinId="39" customBuiltin="1"/>
    <cellStyle name="40% - Énfasis4" xfId="33" builtinId="43" customBuiltin="1"/>
    <cellStyle name="40% - Énfasis5" xfId="37" builtinId="47" customBuiltin="1"/>
    <cellStyle name="40% - Énfasis6" xfId="41" builtinId="51" customBuiltin="1"/>
    <cellStyle name="60% - Énfasis1" xfId="22" builtinId="32" customBuiltin="1"/>
    <cellStyle name="60% - Énfasis2" xfId="26" builtinId="36" customBuiltin="1"/>
    <cellStyle name="60% - Énfasis3" xfId="30" builtinId="40" customBuiltin="1"/>
    <cellStyle name="60% - Énfasis4" xfId="34" builtinId="44" customBuiltin="1"/>
    <cellStyle name="60% - Énfasis5" xfId="38" builtinId="48" customBuiltin="1"/>
    <cellStyle name="60% - Énfasis6" xfId="42" builtinId="52" customBuiltin="1"/>
    <cellStyle name="Buena" xfId="7" builtinId="26" customBuiltin="1"/>
    <cellStyle name="Cálculo" xfId="12" builtinId="22" customBuiltin="1"/>
    <cellStyle name="Celda de comprobación" xfId="14" builtinId="23" customBuiltin="1"/>
    <cellStyle name="Celda vinculada" xfId="13" builtinId="24" customBuiltin="1"/>
    <cellStyle name="Encabezado 1" xfId="3" builtinId="16" customBuiltin="1"/>
    <cellStyle name="Encabezado 4" xfId="6" builtinId="19" customBuiltin="1"/>
    <cellStyle name="Énfasis1" xfId="19" builtinId="29" customBuiltin="1"/>
    <cellStyle name="Énfasis2" xfId="23" builtinId="33" customBuiltin="1"/>
    <cellStyle name="Énfasis3" xfId="27" builtinId="37" customBuiltin="1"/>
    <cellStyle name="Énfasis4" xfId="31" builtinId="41" customBuiltin="1"/>
    <cellStyle name="Énfasis5" xfId="35" builtinId="45" customBuiltin="1"/>
    <cellStyle name="Énfasis6" xfId="39" builtinId="49" customBuiltin="1"/>
    <cellStyle name="Entrada" xfId="10" builtinId="20" customBuiltin="1"/>
    <cellStyle name="Incorrecto" xfId="8" builtinId="27" customBuiltin="1"/>
    <cellStyle name="Neutral" xfId="9" builtinId="28" customBuiltin="1"/>
    <cellStyle name="Normal" xfId="0" builtinId="0"/>
    <cellStyle name="Notas" xfId="16" builtinId="10" customBuiltin="1"/>
    <cellStyle name="Porcentaje" xfId="1" builtinId="5"/>
    <cellStyle name="Salida" xfId="11" builtinId="21" customBuiltin="1"/>
    <cellStyle name="Texto de advertencia" xfId="15" builtinId="11" customBuiltin="1"/>
    <cellStyle name="Texto explicativo" xfId="17" builtinId="53" customBuiltin="1"/>
    <cellStyle name="Título" xfId="2" builtinId="15" customBuiltin="1"/>
    <cellStyle name="Título 2" xfId="4" builtinId="17" customBuiltin="1"/>
    <cellStyle name="Título 3" xfId="5" builtinId="18" customBuiltin="1"/>
    <cellStyle name="Total" xfId="18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1.0069101521650001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87890579611053E-2"/>
                  <c:y val="-1.221263994771840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69101521649939E-2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1187890579611136E-2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0971E-2"/>
                  <c:y val="-4.885055979087344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RO!$C$25:$G$25</c:f>
              <c:numCache>
                <c:formatCode>_(* #,##0_);_(* \(#,##0\);_(* "-"_);_(@_)</c:formatCode>
                <c:ptCount val="5"/>
                <c:pt idx="0" formatCode="_(* #,##0.00_);_(* \(#,##0.00\);_(* &quot;-&quot;??_);_(@_)">
                  <c:v>2319.8773489999999</c:v>
                </c:pt>
                <c:pt idx="1">
                  <c:v>1019.636682</c:v>
                </c:pt>
                <c:pt idx="2">
                  <c:v>1019.636682</c:v>
                </c:pt>
                <c:pt idx="3">
                  <c:v>1009.1939068199998</c:v>
                </c:pt>
                <c:pt idx="4">
                  <c:v>1002.2587107999999</c:v>
                </c:pt>
              </c:numCache>
            </c:numRef>
          </c:val>
        </c:ser>
        <c:ser>
          <c:idx val="1"/>
          <c:order val="1"/>
          <c:tx>
            <c:strRef>
              <c:f>RO!$B$26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1.9540416241387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2.237578115922186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5.5939452898054855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7135E-3"/>
                  <c:y val="-1.465516793726221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1187890579611136E-2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RO!$C$26:$G$26</c:f>
              <c:numCache>
                <c:formatCode>_(* #,##0_);_(* \(#,##0\);_(* "-"_);_(@_)</c:formatCode>
                <c:ptCount val="5"/>
                <c:pt idx="0">
                  <c:v>65.371578</c:v>
                </c:pt>
                <c:pt idx="1">
                  <c:v>61.801090000000002</c:v>
                </c:pt>
                <c:pt idx="2">
                  <c:v>61.801090000000002</c:v>
                </c:pt>
                <c:pt idx="3">
                  <c:v>57.379891460000003</c:v>
                </c:pt>
                <c:pt idx="4">
                  <c:v>57.020042179999983</c:v>
                </c:pt>
              </c:numCache>
            </c:numRef>
          </c:val>
        </c:ser>
        <c:ser>
          <c:idx val="2"/>
          <c:order val="2"/>
          <c:tx>
            <c:strRef>
              <c:f>RO!$B$27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-2.0510895785668701E-17"/>
                  <c:y val="-1.465516793726203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4.1021791571337402E-17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2.2375781159221452E-3"/>
                  <c:y val="-9.7701119581748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2.2375781159220628E-3"/>
                  <c:y val="-1.465516793726212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RO!$C$27:$G$27</c:f>
              <c:numCache>
                <c:formatCode>_(* #,##0_);_(* \(#,##0\);_(* "-"_);_(@_)</c:formatCode>
                <c:ptCount val="5"/>
                <c:pt idx="0">
                  <c:v>71.531784999999999</c:v>
                </c:pt>
                <c:pt idx="1">
                  <c:v>39.717148000000002</c:v>
                </c:pt>
                <c:pt idx="2">
                  <c:v>39.717148000000002</c:v>
                </c:pt>
                <c:pt idx="3">
                  <c:v>28.190626960000003</c:v>
                </c:pt>
                <c:pt idx="4">
                  <c:v>28.19062696000001</c:v>
                </c:pt>
              </c:numCache>
            </c:numRef>
          </c:val>
        </c:ser>
        <c:ser>
          <c:idx val="3"/>
          <c:order val="3"/>
          <c:tx>
            <c:strRef>
              <c:f>RO!$B$28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 w="9525" cap="flat" cmpd="sng" algn="ctr">
              <a:solidFill>
                <a:schemeClr val="accent4">
                  <a:shade val="95000"/>
                  <a:satMod val="105000"/>
                </a:schemeClr>
              </a:solidFill>
              <a:prstDash val="solid"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</c:spPr>
          <c:invertIfNegative val="0"/>
          <c:dLbls>
            <c:dLbl>
              <c:idx val="0"/>
              <c:layout>
                <c:manualLayout>
                  <c:x val="7.8315234057277951E-3"/>
                  <c:y val="-9.7701119581747788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6.7127343477665991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503124636888254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15234057278766E-3"/>
                  <c:y val="-1.22126399477183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3.3563671738831764E-3"/>
                  <c:y val="-7.327583968631016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</c:v>
                </c:pt>
              </c:strCache>
            </c:strRef>
          </c:cat>
          <c:val>
            <c:numRef>
              <c:f>RO!$C$28:$G$28</c:f>
              <c:numCache>
                <c:formatCode>_(* #,##0_);_(* \(#,##0\);_(* "-"_);_(@_)</c:formatCode>
                <c:ptCount val="5"/>
                <c:pt idx="0">
                  <c:v>436.35</c:v>
                </c:pt>
                <c:pt idx="1">
                  <c:v>589.60333400000002</c:v>
                </c:pt>
                <c:pt idx="2">
                  <c:v>589.60333400000002</c:v>
                </c:pt>
                <c:pt idx="3">
                  <c:v>588.15699069000038</c:v>
                </c:pt>
                <c:pt idx="4">
                  <c:v>587.74650357000053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06579872"/>
        <c:axId val="-1406582048"/>
        <c:axId val="0"/>
      </c:bar3DChart>
      <c:catAx>
        <c:axId val="-140657987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06582048"/>
        <c:crosses val="autoZero"/>
        <c:auto val="1"/>
        <c:lblAlgn val="ctr"/>
        <c:lblOffset val="100"/>
        <c:noMultiLvlLbl val="0"/>
      </c:catAx>
      <c:valAx>
        <c:axId val="-1406582048"/>
        <c:scaling>
          <c:orientation val="minMax"/>
        </c:scaling>
        <c:delete val="0"/>
        <c:axPos val="l"/>
        <c:numFmt formatCode="_(* #,##0.00_);_(* \(#,##0.00\);_(* &quot;-&quot;??_);_(@_)" sourceLinked="1"/>
        <c:majorTickMark val="none"/>
        <c:minorTickMark val="none"/>
        <c:tickLblPos val="nextTo"/>
        <c:crossAx val="-140657987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RDR!$B$25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1198945923464598E-2"/>
                  <c:y val="-1.362506858129992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2483E-3"/>
                  <c:y val="-2.1800109730079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2318840515811103E-2"/>
                  <c:y val="-1.90750960138198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1.635008229755996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RDR!$C$25:$G$25</c:f>
              <c:numCache>
                <c:formatCode>#,##0.0</c:formatCode>
                <c:ptCount val="5"/>
                <c:pt idx="0">
                  <c:v>57.681393999999997</c:v>
                </c:pt>
                <c:pt idx="1">
                  <c:v>73.063948999999994</c:v>
                </c:pt>
                <c:pt idx="2">
                  <c:v>73.063948999999994</c:v>
                </c:pt>
                <c:pt idx="3">
                  <c:v>65.356877400000016</c:v>
                </c:pt>
                <c:pt idx="4">
                  <c:v>63.590148900000003</c:v>
                </c:pt>
              </c:numCache>
            </c:numRef>
          </c:val>
        </c:ser>
        <c:ser>
          <c:idx val="1"/>
          <c:order val="1"/>
          <c:tx>
            <c:strRef>
              <c:f>RDR!$B$26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39262146425165E-3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079051331118177E-2"/>
                  <c:y val="-8.17504114878005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392621464252483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RDR!$C$26:$G$26</c:f>
              <c:numCache>
                <c:formatCode>#,##0.0</c:formatCode>
                <c:ptCount val="5"/>
                <c:pt idx="0">
                  <c:v>4.8679810000000003</c:v>
                </c:pt>
                <c:pt idx="1">
                  <c:v>5.8679810000000003</c:v>
                </c:pt>
                <c:pt idx="2">
                  <c:v>5.8679810000000003</c:v>
                </c:pt>
                <c:pt idx="3">
                  <c:v>4.5608526099999995</c:v>
                </c:pt>
                <c:pt idx="4">
                  <c:v>4.4272969499999997</c:v>
                </c:pt>
              </c:numCache>
            </c:numRef>
          </c:val>
        </c:ser>
        <c:ser>
          <c:idx val="2"/>
          <c:order val="2"/>
          <c:tx>
            <c:strRef>
              <c:f>RDR!$B$27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2"/>
              <c:layout>
                <c:manualLayout>
                  <c:x val="8.9591567387717116E-3"/>
                  <c:y val="-8.1750411487798557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7.8392621464252483E-3"/>
                  <c:y val="-1.09000548650399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193675540786193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RDR!$C$27:$G$27</c:f>
              <c:numCache>
                <c:formatCode>#,##0.0</c:formatCode>
                <c:ptCount val="5"/>
                <c:pt idx="0">
                  <c:v>0.13610700000000001</c:v>
                </c:pt>
                <c:pt idx="1">
                  <c:v>7.2481070000000001</c:v>
                </c:pt>
                <c:pt idx="2">
                  <c:v>7.2481070000000001</c:v>
                </c:pt>
                <c:pt idx="3">
                  <c:v>6.7541344399999996</c:v>
                </c:pt>
                <c:pt idx="4">
                  <c:v>6.7541344399999996</c:v>
                </c:pt>
              </c:numCache>
            </c:numRef>
          </c:val>
        </c:ser>
        <c:ser>
          <c:idx val="3"/>
          <c:order val="3"/>
          <c:tx>
            <c:strRef>
              <c:f>RDR!$B$28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591567387717116E-3"/>
                  <c:y val="-5.4500274325200706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119894592346464E-2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5994729617322376E-3"/>
                  <c:y val="-2.725013716259985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5.599472961732156E-3"/>
                  <c:y val="-8.1750411487799563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RDR!$C$24:$G$24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RDR!$C$28:$G$28</c:f>
              <c:numCache>
                <c:formatCode>#,##0.0</c:formatCode>
                <c:ptCount val="5"/>
                <c:pt idx="0">
                  <c:v>0.1</c:v>
                </c:pt>
                <c:pt idx="1">
                  <c:v>23.589697999999999</c:v>
                </c:pt>
                <c:pt idx="2">
                  <c:v>23.589697999999999</c:v>
                </c:pt>
                <c:pt idx="3">
                  <c:v>21.623383939999997</c:v>
                </c:pt>
                <c:pt idx="4">
                  <c:v>21.623383939999997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06577696"/>
        <c:axId val="-1406579328"/>
        <c:axId val="0"/>
      </c:bar3DChart>
      <c:catAx>
        <c:axId val="-1406577696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06579328"/>
        <c:crosses val="autoZero"/>
        <c:auto val="1"/>
        <c:lblAlgn val="ctr"/>
        <c:lblOffset val="100"/>
        <c:noMultiLvlLbl val="0"/>
      </c:catAx>
      <c:valAx>
        <c:axId val="-1406579328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06577696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DYT!$B$25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1"/>
              <c:layout>
                <c:manualLayout>
                  <c:x val="5.610561143586058E-3"/>
                  <c:y val="-1.45336395391896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8547856010205384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5.6105611435860996E-3"/>
                  <c:y val="-1.744036744702785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8.9768978297377587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DYT!$C$25:$G$25</c:f>
              <c:numCache>
                <c:formatCode>0.0</c:formatCode>
                <c:ptCount val="5"/>
                <c:pt idx="0">
                  <c:v>0</c:v>
                </c:pt>
                <c:pt idx="1">
                  <c:v>0.92323299999999997</c:v>
                </c:pt>
                <c:pt idx="2">
                  <c:v>0.92323299999999997</c:v>
                </c:pt>
                <c:pt idx="3">
                  <c:v>7.601332999999999E-2</c:v>
                </c:pt>
                <c:pt idx="4">
                  <c:v>7.601332999999999E-2</c:v>
                </c:pt>
              </c:numCache>
            </c:numRef>
          </c:val>
        </c:ser>
        <c:ser>
          <c:idx val="1"/>
          <c:order val="1"/>
          <c:tx>
            <c:strRef>
              <c:f>DYT!$B$26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4.4884489148688386E-3"/>
                  <c:y val="-8.720183723513979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3.3663366861516595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6.732673372303319E-3"/>
                  <c:y val="-1.16269116313518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DYT!$C$26:$G$26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DYT!$B$27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7.8547856010205384E-3"/>
                  <c:y val="-8.7201837235138854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1.0099010058454979E-2"/>
                  <c:y val="-1.744036744702777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6.7326733723034014E-3"/>
                  <c:y val="-5.813455815675915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5384E-3"/>
                  <c:y val="-1.453363953918978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DYT!$C$27:$G$27</c:f>
              <c:numCache>
                <c:formatCode>0.0</c:formatCode>
                <c:ptCount val="5"/>
                <c:pt idx="0">
                  <c:v>0</c:v>
                </c:pt>
                <c:pt idx="1">
                  <c:v>0.74561299999999997</c:v>
                </c:pt>
                <c:pt idx="2">
                  <c:v>0.74561299999999997</c:v>
                </c:pt>
                <c:pt idx="3">
                  <c:v>4.3162499999999999E-2</c:v>
                </c:pt>
                <c:pt idx="4">
                  <c:v>4.3162499999999999E-2</c:v>
                </c:pt>
              </c:numCache>
            </c:numRef>
          </c:val>
        </c:ser>
        <c:ser>
          <c:idx val="3"/>
          <c:order val="3"/>
          <c:tx>
            <c:strRef>
              <c:f>DYT!$B$28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1"/>
              <c:layout>
                <c:manualLayout>
                  <c:x val="8.9768978297377587E-3"/>
                  <c:y val="-8.7201837235138732E-3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8.9768978297377587E-3"/>
                  <c:y val="-1.744036744702774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8.9768978297377587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7.8547856010203736E-3"/>
                  <c:y val="-1.453363953918989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DYT!$C$24:$G$24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DYT!$C$28:$G$28</c:f>
              <c:numCache>
                <c:formatCode>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06570080"/>
        <c:axId val="-1406568448"/>
        <c:axId val="0"/>
      </c:bar3DChart>
      <c:catAx>
        <c:axId val="-140657008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06568448"/>
        <c:crosses val="autoZero"/>
        <c:auto val="1"/>
        <c:lblAlgn val="ctr"/>
        <c:lblOffset val="100"/>
        <c:noMultiLvlLbl val="0"/>
      </c:catAx>
      <c:valAx>
        <c:axId val="-1406568448"/>
        <c:scaling>
          <c:orientation val="minMax"/>
        </c:scaling>
        <c:delete val="0"/>
        <c:axPos val="l"/>
        <c:numFmt formatCode="0.0" sourceLinked="1"/>
        <c:majorTickMark val="none"/>
        <c:minorTickMark val="none"/>
        <c:tickLblPos val="nextTo"/>
        <c:crossAx val="-140657008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ROOC!$B$25</c:f>
              <c:strCache>
                <c:ptCount val="1"/>
                <c:pt idx="0">
                  <c:v>001 Administración Central</c:v>
                </c:pt>
              </c:strCache>
            </c:strRef>
          </c:tx>
          <c:spPr>
            <a:gradFill rotWithShape="1">
              <a:gsLst>
                <a:gs pos="0">
                  <a:schemeClr val="accent2">
                    <a:shade val="51000"/>
                    <a:satMod val="130000"/>
                  </a:schemeClr>
                </a:gs>
                <a:gs pos="80000">
                  <a:schemeClr val="accent2">
                    <a:shade val="93000"/>
                    <a:satMod val="130000"/>
                  </a:schemeClr>
                </a:gs>
                <a:gs pos="100000">
                  <a:schemeClr val="accent2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ROOC!$C$25:$G$25</c:f>
              <c:numCache>
                <c:formatCode>#,##0.0</c:formatCode>
                <c:ptCount val="5"/>
                <c:pt idx="0">
                  <c:v>630.714878</c:v>
                </c:pt>
                <c:pt idx="1">
                  <c:v>136.26693299999999</c:v>
                </c:pt>
                <c:pt idx="2">
                  <c:v>136.26693299999999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ROOC!$B$26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ROOC!$C$26:$G$26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ROOC!$B$27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dLbl>
              <c:idx val="0"/>
              <c:layout>
                <c:manualLayout>
                  <c:x val="5.6553560140124581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1.0179640825222425E-2"/>
                  <c:y val="-1.7516737449523621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7.9174984196173585E-3"/>
                  <c:y val="-1.7516737449523642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3"/>
              <c:layout>
                <c:manualLayout>
                  <c:x val="1.0179640825222342E-2"/>
                  <c:y val="-1.000956425687064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4"/>
              <c:layout>
                <c:manualLayout>
                  <c:x val="1.0179640825222425E-2"/>
                  <c:y val="-1.501434638530596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ROOC!$C$27:$G$27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ROOC!$B$28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ROOC!$C$24:$G$24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DIC.</c:v>
                </c:pt>
              </c:strCache>
            </c:strRef>
          </c:cat>
          <c:val>
            <c:numRef>
              <c:f>ROOC!$C$28:$G$28</c:f>
              <c:numCache>
                <c:formatCode>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06567360"/>
        <c:axId val="-1406577152"/>
        <c:axId val="0"/>
      </c:bar3DChart>
      <c:catAx>
        <c:axId val="-1406567360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06577152"/>
        <c:crosses val="autoZero"/>
        <c:auto val="1"/>
        <c:lblAlgn val="ctr"/>
        <c:lblOffset val="100"/>
        <c:noMultiLvlLbl val="0"/>
      </c:catAx>
      <c:valAx>
        <c:axId val="-1406577152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crossAx val="-1406567360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36"/>
    </mc:Choice>
    <mc:Fallback>
      <c:style val="36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tx>
            <c:strRef>
              <c:f>RD!$B$25</c:f>
              <c:strCache>
                <c:ptCount val="1"/>
                <c:pt idx="0">
                  <c:v>001 Administración Central</c:v>
                </c:pt>
              </c:strCache>
            </c:strRef>
          </c:tx>
          <c:invertIfNegative val="0"/>
          <c:dLbls>
            <c:dLbl>
              <c:idx val="0"/>
              <c:layout>
                <c:manualLayout>
                  <c:x val="6.7127343477666815E-3"/>
                  <c:y val="-1.2375335546991778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7.8315234057277534E-3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1.1187890579611053E-2"/>
                  <c:y val="-1.2375335546991779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RD!$C$25:$G$25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1"/>
          <c:order val="1"/>
          <c:tx>
            <c:strRef>
              <c:f>RD!$B$26</c:f>
              <c:strCache>
                <c:ptCount val="1"/>
                <c:pt idx="0">
                  <c:v>022 Dirección de Salud II Lima Sur</c:v>
                </c:pt>
              </c:strCache>
            </c:strRef>
          </c:tx>
          <c:spPr>
            <a:gradFill rotWithShape="1">
              <a:gsLst>
                <a:gs pos="0">
                  <a:schemeClr val="accent1">
                    <a:shade val="51000"/>
                    <a:satMod val="130000"/>
                  </a:schemeClr>
                </a:gs>
                <a:gs pos="80000">
                  <a:schemeClr val="accent1">
                    <a:shade val="93000"/>
                    <a:satMod val="130000"/>
                  </a:schemeClr>
                </a:gs>
                <a:gs pos="100000">
                  <a:schemeClr val="accent1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RD!$C$26:$G$26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2"/>
          <c:order val="2"/>
          <c:tx>
            <c:strRef>
              <c:f>RD!$B$27</c:f>
              <c:strCache>
                <c:ptCount val="1"/>
                <c:pt idx="0">
                  <c:v>123 Programa de Apoyo a la Reforma del Sector Salud PARSALUD</c:v>
                </c:pt>
              </c:strCache>
            </c:strRef>
          </c:tx>
          <c:spPr>
            <a:gradFill rotWithShape="1">
              <a:gsLst>
                <a:gs pos="0">
                  <a:schemeClr val="accent3">
                    <a:shade val="51000"/>
                    <a:satMod val="130000"/>
                  </a:schemeClr>
                </a:gs>
                <a:gs pos="80000">
                  <a:schemeClr val="accent3">
                    <a:shade val="93000"/>
                    <a:satMod val="130000"/>
                  </a:schemeClr>
                </a:gs>
                <a:gs pos="100000">
                  <a:schemeClr val="accent3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RD!$C$27:$G$27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ser>
          <c:idx val="3"/>
          <c:order val="3"/>
          <c:tx>
            <c:strRef>
              <c:f>RD!$B$28</c:f>
              <c:strCache>
                <c:ptCount val="1"/>
                <c:pt idx="0">
                  <c:v>124 Direcciòn de Abastecimientos de Recursos Estrategicos de Salud</c:v>
                </c:pt>
              </c:strCache>
            </c:strRef>
          </c:tx>
          <c:spPr>
            <a:gradFill rotWithShape="1">
              <a:gsLst>
                <a:gs pos="0">
                  <a:schemeClr val="accent4">
                    <a:shade val="51000"/>
                    <a:satMod val="130000"/>
                  </a:schemeClr>
                </a:gs>
                <a:gs pos="80000">
                  <a:schemeClr val="accent4">
                    <a:shade val="93000"/>
                    <a:satMod val="130000"/>
                  </a:schemeClr>
                </a:gs>
                <a:gs pos="100000">
                  <a:schemeClr val="accent4">
                    <a:shade val="94000"/>
                    <a:satMod val="135000"/>
                  </a:schemeClr>
                </a:gs>
              </a:gsLst>
              <a:lin ang="16200000" scaled="0"/>
            </a:gradFill>
            <a:ln>
              <a:noFill/>
            </a:ln>
            <a:effectLst>
              <a:outerShdw blurRad="40000" dist="23000" dir="5400000" rotWithShape="0">
                <a:srgbClr val="000000">
                  <a:alpha val="35000"/>
                </a:srgbClr>
              </a:outerShdw>
            </a:effectLst>
            <a:scene3d>
              <a:camera prst="orthographicFront">
                <a:rot lat="0" lon="0" rev="0"/>
              </a:camera>
              <a:lightRig rig="threePt" dir="t">
                <a:rot lat="0" lon="0" rev="1200000"/>
              </a:lightRig>
            </a:scene3d>
            <a:sp3d>
              <a:bevelT w="63500" h="25400"/>
            </a:sp3d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RD!$C$24:$G$24</c:f>
              <c:strCache>
                <c:ptCount val="5"/>
                <c:pt idx="0">
                  <c:v>PIA</c:v>
                </c:pt>
                <c:pt idx="1">
                  <c:v>PIM</c:v>
                </c:pt>
                <c:pt idx="2">
                  <c:v>PCA</c:v>
                </c:pt>
                <c:pt idx="3">
                  <c:v>COMP. ANUAL</c:v>
                </c:pt>
                <c:pt idx="4">
                  <c:v>DEVENG
AL MES DE JULIO</c:v>
                </c:pt>
              </c:strCache>
            </c:strRef>
          </c:cat>
          <c:val>
            <c:numRef>
              <c:f>RD!$C$28:$G$28</c:f>
              <c:numCache>
                <c:formatCode>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-1406574432"/>
        <c:axId val="-1406582592"/>
        <c:axId val="0"/>
      </c:bar3DChart>
      <c:catAx>
        <c:axId val="-140657443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-1406582592"/>
        <c:crosses val="autoZero"/>
        <c:auto val="1"/>
        <c:lblAlgn val="ctr"/>
        <c:lblOffset val="100"/>
        <c:noMultiLvlLbl val="0"/>
      </c:catAx>
      <c:valAx>
        <c:axId val="-1406582592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-1406574432"/>
        <c:crosses val="autoZero"/>
        <c:crossBetween val="between"/>
      </c:valAx>
    </c:plotArea>
    <c:legend>
      <c:legendPos val="b"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347382</xdr:colOff>
      <xdr:row>19</xdr:row>
      <xdr:rowOff>134472</xdr:rowOff>
    </xdr:from>
    <xdr:to>
      <xdr:col>11</xdr:col>
      <xdr:colOff>1008529</xdr:colOff>
      <xdr:row>45</xdr:row>
      <xdr:rowOff>100855</xdr:rowOff>
    </xdr:to>
    <xdr:graphicFrame macro="">
      <xdr:nvGraphicFramePr>
        <xdr:cNvPr id="5" name="4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358587</xdr:colOff>
      <xdr:row>19</xdr:row>
      <xdr:rowOff>156882</xdr:rowOff>
    </xdr:from>
    <xdr:to>
      <xdr:col>11</xdr:col>
      <xdr:colOff>1008528</xdr:colOff>
      <xdr:row>45</xdr:row>
      <xdr:rowOff>179294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358588</xdr:colOff>
      <xdr:row>19</xdr:row>
      <xdr:rowOff>123264</xdr:rowOff>
    </xdr:from>
    <xdr:to>
      <xdr:col>11</xdr:col>
      <xdr:colOff>986117</xdr:colOff>
      <xdr:row>45</xdr:row>
      <xdr:rowOff>134471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336177</xdr:colOff>
      <xdr:row>19</xdr:row>
      <xdr:rowOff>146796</xdr:rowOff>
    </xdr:from>
    <xdr:to>
      <xdr:col>12</xdr:col>
      <xdr:colOff>11206</xdr:colOff>
      <xdr:row>45</xdr:row>
      <xdr:rowOff>78442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380999</xdr:colOff>
      <xdr:row>21</xdr:row>
      <xdr:rowOff>34738</xdr:rowOff>
    </xdr:from>
    <xdr:to>
      <xdr:col>12</xdr:col>
      <xdr:colOff>22411</xdr:colOff>
      <xdr:row>47</xdr:row>
      <xdr:rowOff>22412</xdr:rowOff>
    </xdr:to>
    <xdr:graphicFrame macro="">
      <xdr:nvGraphicFramePr>
        <xdr:cNvPr id="13" name="1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2:L44"/>
  <sheetViews>
    <sheetView showGridLines="0" tabSelected="1" topLeftCell="A7" zoomScale="85" zoomScaleNormal="85" workbookViewId="0">
      <selection activeCell="B2" sqref="B2:L6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2" spans="1:12" ht="15" customHeight="1" x14ac:dyDescent="0.25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8" spans="1:12" ht="15.75" x14ac:dyDescent="0.25">
      <c r="B8" s="2" t="s">
        <v>10</v>
      </c>
    </row>
    <row r="9" spans="1:12" x14ac:dyDescent="0.2">
      <c r="B9" s="3" t="s">
        <v>2</v>
      </c>
    </row>
    <row r="10" spans="1:12" x14ac:dyDescent="0.25">
      <c r="A10" s="31">
        <v>1000000</v>
      </c>
    </row>
    <row r="11" spans="1:12" x14ac:dyDescent="0.25">
      <c r="B11" s="4"/>
      <c r="I11" s="49"/>
      <c r="J11" s="49"/>
      <c r="K11" s="49"/>
      <c r="L11" s="39" t="s">
        <v>32</v>
      </c>
    </row>
    <row r="12" spans="1:12" s="5" customFormat="1" ht="15" customHeight="1" x14ac:dyDescent="0.25">
      <c r="B12" s="47" t="s">
        <v>31</v>
      </c>
      <c r="C12" s="46" t="s">
        <v>0</v>
      </c>
      <c r="D12" s="46"/>
      <c r="E12" s="44" t="s">
        <v>19</v>
      </c>
      <c r="F12" s="44" t="s">
        <v>14</v>
      </c>
      <c r="G12" s="44" t="s">
        <v>36</v>
      </c>
      <c r="H12" s="44" t="s">
        <v>21</v>
      </c>
      <c r="I12" s="50" t="s">
        <v>23</v>
      </c>
      <c r="J12" s="50"/>
      <c r="K12" s="50"/>
      <c r="L12" s="41" t="s">
        <v>22</v>
      </c>
    </row>
    <row r="13" spans="1:12" s="5" customFormat="1" ht="40.5" customHeight="1" x14ac:dyDescent="0.25">
      <c r="B13" s="48"/>
      <c r="C13" s="21" t="s">
        <v>8</v>
      </c>
      <c r="D13" s="21" t="s">
        <v>7</v>
      </c>
      <c r="E13" s="45"/>
      <c r="F13" s="45"/>
      <c r="G13" s="45"/>
      <c r="H13" s="45"/>
      <c r="I13" s="21" t="s">
        <v>15</v>
      </c>
      <c r="J13" s="21" t="s">
        <v>16</v>
      </c>
      <c r="K13" s="22" t="s">
        <v>17</v>
      </c>
      <c r="L13" s="42"/>
    </row>
    <row r="14" spans="1:12" ht="20.100000000000001" customHeight="1" x14ac:dyDescent="0.25">
      <c r="B14" s="6" t="s">
        <v>3</v>
      </c>
      <c r="C14" s="8">
        <v>2319877349</v>
      </c>
      <c r="D14" s="8">
        <v>1019636682</v>
      </c>
      <c r="E14" s="19">
        <f>+D14*100/100</f>
        <v>1019636682</v>
      </c>
      <c r="F14" s="19">
        <v>1009193906.8199998</v>
      </c>
      <c r="G14" s="8">
        <v>1002258710.8</v>
      </c>
      <c r="H14" s="8"/>
      <c r="I14" s="13">
        <f>IF(ISERROR(+#REF!/E14)=TRUE,0,++#REF!/E14)</f>
        <v>0</v>
      </c>
      <c r="J14" s="13">
        <f>IF(ISERROR(+G14/E14)=TRUE,0,++G14/E14)</f>
        <v>0.98295670261105805</v>
      </c>
      <c r="K14" s="13">
        <f>IF(ISERROR(+H14/E14)=TRUE,0,++H14/E14)</f>
        <v>0</v>
      </c>
      <c r="L14" s="16">
        <f>+D14-G14</f>
        <v>17377971.200000048</v>
      </c>
    </row>
    <row r="15" spans="1:12" ht="20.100000000000001" customHeight="1" x14ac:dyDescent="0.25">
      <c r="B15" s="7" t="s">
        <v>4</v>
      </c>
      <c r="C15" s="9">
        <v>65371578</v>
      </c>
      <c r="D15" s="9">
        <v>61801090</v>
      </c>
      <c r="E15" s="20">
        <f t="shared" ref="E15:E17" si="0">+D15*100/100</f>
        <v>61801090</v>
      </c>
      <c r="F15" s="20">
        <v>57379891.460000001</v>
      </c>
      <c r="G15" s="9">
        <v>57020042.179999985</v>
      </c>
      <c r="H15" s="9"/>
      <c r="I15" s="14">
        <f>IF(ISERROR(+#REF!/E15)=TRUE,0,++#REF!/E15)</f>
        <v>0</v>
      </c>
      <c r="J15" s="14">
        <f>IF(ISERROR(+G15/E15)=TRUE,0,++G15/E15)</f>
        <v>0.92263813113975801</v>
      </c>
      <c r="K15" s="14">
        <f>IF(ISERROR(+H15/E15)=TRUE,0,++H15/E15)</f>
        <v>0</v>
      </c>
      <c r="L15" s="17">
        <f>+D15-G15</f>
        <v>4781047.8200000152</v>
      </c>
    </row>
    <row r="16" spans="1:12" ht="20.100000000000001" customHeight="1" x14ac:dyDescent="0.25">
      <c r="B16" s="7" t="s">
        <v>5</v>
      </c>
      <c r="C16" s="9">
        <v>71531785</v>
      </c>
      <c r="D16" s="9">
        <v>39717148</v>
      </c>
      <c r="E16" s="20">
        <f t="shared" si="0"/>
        <v>39717148</v>
      </c>
      <c r="F16" s="23">
        <v>28190626.960000005</v>
      </c>
      <c r="G16" s="9">
        <v>28190626.960000008</v>
      </c>
      <c r="H16" s="9"/>
      <c r="I16" s="14">
        <f>IF(ISERROR(+#REF!/E16)=TRUE,0,++#REF!/E16)</f>
        <v>0</v>
      </c>
      <c r="J16" s="14">
        <f>IF(ISERROR(+G16/E16)=TRUE,0,++G16/E16)</f>
        <v>0.70978477508002358</v>
      </c>
      <c r="K16" s="14">
        <f>IF(ISERROR(+H16/E16)=TRUE,0,++H16/E16)</f>
        <v>0</v>
      </c>
      <c r="L16" s="17">
        <f>+D16-G16</f>
        <v>11526521.039999992</v>
      </c>
    </row>
    <row r="17" spans="2:12" ht="20.100000000000001" customHeight="1" x14ac:dyDescent="0.25">
      <c r="B17" s="7" t="s">
        <v>6</v>
      </c>
      <c r="C17" s="9">
        <v>436350000</v>
      </c>
      <c r="D17" s="9">
        <v>589603334</v>
      </c>
      <c r="E17" s="20">
        <f t="shared" si="0"/>
        <v>589603334</v>
      </c>
      <c r="F17" s="23">
        <v>588156990.69000041</v>
      </c>
      <c r="G17" s="9">
        <v>587746503.57000053</v>
      </c>
      <c r="H17" s="9"/>
      <c r="I17" s="14">
        <f>IF(ISERROR(+#REF!/E17)=TRUE,0,++#REF!/E17)</f>
        <v>0</v>
      </c>
      <c r="J17" s="14">
        <f>IF(ISERROR(+G17/E17)=TRUE,0,++G17/E17)</f>
        <v>0.99685071246561252</v>
      </c>
      <c r="K17" s="14">
        <f>IF(ISERROR(+H17/E17)=TRUE,0,++H17/E17)</f>
        <v>0</v>
      </c>
      <c r="L17" s="17">
        <f>+D17-G17</f>
        <v>1856830.4299994707</v>
      </c>
    </row>
    <row r="18" spans="2:12" ht="23.25" customHeight="1" x14ac:dyDescent="0.25">
      <c r="B18" s="30" t="s">
        <v>9</v>
      </c>
      <c r="C18" s="11">
        <f t="shared" ref="C18:H18" si="1">SUM(C14:C17)</f>
        <v>2893130712</v>
      </c>
      <c r="D18" s="11">
        <f t="shared" si="1"/>
        <v>1710758254</v>
      </c>
      <c r="E18" s="11">
        <f t="shared" si="1"/>
        <v>1710758254</v>
      </c>
      <c r="F18" s="11">
        <f t="shared" si="1"/>
        <v>1682921415.9300003</v>
      </c>
      <c r="G18" s="11">
        <f t="shared" si="1"/>
        <v>1675215883.5100002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0.97922420049302905</v>
      </c>
      <c r="K18" s="15">
        <f>IF(ISERROR(+H18/E18)=TRUE,0,++H18/E18)</f>
        <v>0</v>
      </c>
      <c r="L18" s="18">
        <f>SUM(L14:L17)</f>
        <v>35542370.489999525</v>
      </c>
    </row>
    <row r="19" spans="2:12" x14ac:dyDescent="0.2">
      <c r="B19" s="12" t="s">
        <v>34</v>
      </c>
    </row>
    <row r="20" spans="2:12" s="51" customFormat="1" x14ac:dyDescent="0.2">
      <c r="B20" s="12"/>
    </row>
    <row r="21" spans="2:12" s="31" customFormat="1" x14ac:dyDescent="0.25">
      <c r="K21" s="53"/>
    </row>
    <row r="22" spans="2:12" s="31" customFormat="1" x14ac:dyDescent="0.25">
      <c r="K22" s="53"/>
    </row>
    <row r="23" spans="2:12" s="31" customFormat="1" x14ac:dyDescent="0.25">
      <c r="K23" s="53"/>
    </row>
    <row r="24" spans="2:12" s="31" customFormat="1" ht="44.25" customHeight="1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35</v>
      </c>
      <c r="H24" s="33" t="s">
        <v>21</v>
      </c>
      <c r="I24" s="40"/>
      <c r="J24" s="40"/>
      <c r="K24" s="40"/>
      <c r="L24" s="32"/>
    </row>
    <row r="25" spans="2:12" s="31" customFormat="1" x14ac:dyDescent="0.25">
      <c r="B25" s="35" t="s">
        <v>3</v>
      </c>
      <c r="C25" s="36">
        <f t="shared" ref="C25:G28" si="2">C14/$A$10</f>
        <v>2319.8773489999999</v>
      </c>
      <c r="D25" s="37">
        <f t="shared" si="2"/>
        <v>1019.636682</v>
      </c>
      <c r="E25" s="37">
        <f t="shared" si="2"/>
        <v>1019.636682</v>
      </c>
      <c r="F25" s="37">
        <f t="shared" si="2"/>
        <v>1009.1939068199998</v>
      </c>
      <c r="G25" s="37">
        <f t="shared" si="2"/>
        <v>1002.2587107999999</v>
      </c>
      <c r="H25" s="55"/>
      <c r="I25" s="56"/>
      <c r="J25" s="56"/>
      <c r="K25" s="56"/>
      <c r="L25" s="57"/>
    </row>
    <row r="26" spans="2:12" s="31" customFormat="1" x14ac:dyDescent="0.25">
      <c r="B26" s="35" t="s">
        <v>4</v>
      </c>
      <c r="C26" s="37">
        <f t="shared" si="2"/>
        <v>65.371578</v>
      </c>
      <c r="D26" s="37">
        <f t="shared" si="2"/>
        <v>61.801090000000002</v>
      </c>
      <c r="E26" s="37">
        <f t="shared" si="2"/>
        <v>61.801090000000002</v>
      </c>
      <c r="F26" s="37">
        <f t="shared" si="2"/>
        <v>57.379891460000003</v>
      </c>
      <c r="G26" s="37">
        <f t="shared" si="2"/>
        <v>57.020042179999983</v>
      </c>
      <c r="H26" s="58"/>
      <c r="I26" s="56"/>
      <c r="J26" s="56"/>
      <c r="K26" s="56"/>
      <c r="L26" s="57"/>
    </row>
    <row r="27" spans="2:12" s="31" customFormat="1" x14ac:dyDescent="0.25">
      <c r="B27" s="35" t="s">
        <v>5</v>
      </c>
      <c r="C27" s="37">
        <f t="shared" si="2"/>
        <v>71.531784999999999</v>
      </c>
      <c r="D27" s="37">
        <f t="shared" si="2"/>
        <v>39.717148000000002</v>
      </c>
      <c r="E27" s="37">
        <f t="shared" si="2"/>
        <v>39.717148000000002</v>
      </c>
      <c r="F27" s="37">
        <f t="shared" si="2"/>
        <v>28.190626960000003</v>
      </c>
      <c r="G27" s="37">
        <f t="shared" si="2"/>
        <v>28.19062696000001</v>
      </c>
      <c r="H27" s="58"/>
      <c r="I27" s="56"/>
      <c r="J27" s="56"/>
      <c r="K27" s="56"/>
      <c r="L27" s="57"/>
    </row>
    <row r="28" spans="2:12" s="31" customFormat="1" x14ac:dyDescent="0.25">
      <c r="B28" s="35" t="s">
        <v>6</v>
      </c>
      <c r="C28" s="37">
        <f t="shared" si="2"/>
        <v>436.35</v>
      </c>
      <c r="D28" s="37">
        <f t="shared" si="2"/>
        <v>589.60333400000002</v>
      </c>
      <c r="E28" s="37">
        <f t="shared" si="2"/>
        <v>589.60333400000002</v>
      </c>
      <c r="F28" s="37">
        <f t="shared" si="2"/>
        <v>588.15699069000038</v>
      </c>
      <c r="G28" s="37">
        <f t="shared" si="2"/>
        <v>587.74650357000053</v>
      </c>
      <c r="H28" s="58"/>
      <c r="I28" s="56"/>
      <c r="J28" s="56"/>
      <c r="K28" s="56"/>
      <c r="L28" s="57"/>
    </row>
    <row r="29" spans="2:12" s="31" customFormat="1" x14ac:dyDescent="0.25">
      <c r="K29" s="53"/>
    </row>
    <row r="30" spans="2:12" s="51" customFormat="1" x14ac:dyDescent="0.25">
      <c r="K30" s="52"/>
    </row>
    <row r="31" spans="2:12" s="51" customFormat="1" x14ac:dyDescent="0.25">
      <c r="K31" s="52"/>
    </row>
    <row r="32" spans="2:12" s="51" customFormat="1" x14ac:dyDescent="0.25">
      <c r="K32" s="52"/>
    </row>
    <row r="33" spans="11:11" s="51" customFormat="1" x14ac:dyDescent="0.25">
      <c r="K33" s="52"/>
    </row>
    <row r="34" spans="11:11" s="51" customFormat="1" x14ac:dyDescent="0.25">
      <c r="K34" s="52"/>
    </row>
    <row r="35" spans="11:11" s="51" customFormat="1" x14ac:dyDescent="0.25">
      <c r="K35" s="52"/>
    </row>
    <row r="36" spans="11:11" s="51" customFormat="1" x14ac:dyDescent="0.25">
      <c r="K36" s="52"/>
    </row>
    <row r="37" spans="11:11" s="51" customFormat="1" x14ac:dyDescent="0.25">
      <c r="K37" s="52"/>
    </row>
    <row r="38" spans="11:11" s="51" customFormat="1" x14ac:dyDescent="0.25">
      <c r="K38" s="52"/>
    </row>
    <row r="39" spans="11:11" s="51" customFormat="1" x14ac:dyDescent="0.25">
      <c r="K39" s="52"/>
    </row>
    <row r="40" spans="11:11" s="51" customFormat="1" x14ac:dyDescent="0.25">
      <c r="K40" s="52"/>
    </row>
    <row r="41" spans="11:11" s="51" customFormat="1" x14ac:dyDescent="0.25">
      <c r="K41" s="52"/>
    </row>
    <row r="42" spans="11:11" s="51" customFormat="1" x14ac:dyDescent="0.25">
      <c r="K42" s="52"/>
    </row>
    <row r="43" spans="11:11" s="51" customFormat="1" x14ac:dyDescent="0.25">
      <c r="K43" s="52"/>
    </row>
    <row r="44" spans="11:11" s="51" customFormat="1" x14ac:dyDescent="0.25">
      <c r="K44" s="52"/>
    </row>
  </sheetData>
  <mergeCells count="11">
    <mergeCell ref="I24:K24"/>
    <mergeCell ref="L12:L13"/>
    <mergeCell ref="B2:L6"/>
    <mergeCell ref="H12:H13"/>
    <mergeCell ref="C12:D12"/>
    <mergeCell ref="B12:B13"/>
    <mergeCell ref="F12:F13"/>
    <mergeCell ref="G12:G13"/>
    <mergeCell ref="I11:K11"/>
    <mergeCell ref="E12:E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0" orientation="portrait" r:id="rId1"/>
  <headerFooter>
    <oddFooter>&amp;CPágina &amp;P de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0"/>
  <sheetViews>
    <sheetView showGridLines="0" topLeftCell="A7" zoomScale="85" zoomScaleNormal="85" workbookViewId="0">
      <selection activeCell="N28" sqref="N28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8" spans="1:12" ht="15.75" x14ac:dyDescent="0.25">
      <c r="B8" s="2" t="s">
        <v>11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  <c r="L11" s="39" t="s">
        <v>32</v>
      </c>
    </row>
    <row r="12" spans="1:12" s="5" customFormat="1" ht="15" customHeight="1" x14ac:dyDescent="0.25">
      <c r="B12" s="47" t="s">
        <v>31</v>
      </c>
      <c r="C12" s="46" t="s">
        <v>0</v>
      </c>
      <c r="D12" s="46"/>
      <c r="E12" s="44" t="s">
        <v>13</v>
      </c>
      <c r="F12" s="44" t="s">
        <v>14</v>
      </c>
      <c r="G12" s="44" t="s">
        <v>36</v>
      </c>
      <c r="H12" s="44" t="s">
        <v>21</v>
      </c>
      <c r="I12" s="50" t="s">
        <v>23</v>
      </c>
      <c r="J12" s="50"/>
      <c r="K12" s="50"/>
      <c r="L12" s="41" t="s">
        <v>22</v>
      </c>
    </row>
    <row r="13" spans="1:12" s="5" customFormat="1" ht="40.5" customHeight="1" x14ac:dyDescent="0.25">
      <c r="B13" s="48"/>
      <c r="C13" s="21" t="s">
        <v>8</v>
      </c>
      <c r="D13" s="21" t="s">
        <v>7</v>
      </c>
      <c r="E13" s="45"/>
      <c r="F13" s="45"/>
      <c r="G13" s="45"/>
      <c r="H13" s="45"/>
      <c r="I13" s="21" t="s">
        <v>15</v>
      </c>
      <c r="J13" s="21" t="s">
        <v>16</v>
      </c>
      <c r="K13" s="22" t="s">
        <v>17</v>
      </c>
      <c r="L13" s="42"/>
    </row>
    <row r="14" spans="1:12" ht="20.100000000000001" customHeight="1" x14ac:dyDescent="0.25">
      <c r="B14" s="6" t="s">
        <v>3</v>
      </c>
      <c r="C14" s="8">
        <v>57681394</v>
      </c>
      <c r="D14" s="8">
        <v>73063949</v>
      </c>
      <c r="E14" s="19">
        <f>+D14*100/100</f>
        <v>73063949</v>
      </c>
      <c r="F14" s="19">
        <v>65356877.400000013</v>
      </c>
      <c r="G14" s="8">
        <v>63590148.900000006</v>
      </c>
      <c r="H14" s="8"/>
      <c r="I14" s="13">
        <f>IF(ISERROR(+#REF!/E14)=TRUE,0,++#REF!/E14)</f>
        <v>0</v>
      </c>
      <c r="J14" s="13">
        <f>IF(ISERROR(+G14/E14)=TRUE,0,++G14/E14)</f>
        <v>0.87033550431280415</v>
      </c>
      <c r="K14" s="13">
        <f>IF(ISERROR(+H14/E14)=TRUE,0,++H14/E14)</f>
        <v>0</v>
      </c>
      <c r="L14" s="16">
        <f>+D14-G14</f>
        <v>9473800.099999994</v>
      </c>
    </row>
    <row r="15" spans="1:12" ht="20.100000000000001" customHeight="1" x14ac:dyDescent="0.25">
      <c r="B15" s="7" t="s">
        <v>4</v>
      </c>
      <c r="C15" s="9">
        <v>4867981</v>
      </c>
      <c r="D15" s="9">
        <v>5867981</v>
      </c>
      <c r="E15" s="20">
        <f>+D15*100/100</f>
        <v>5867981</v>
      </c>
      <c r="F15" s="23">
        <v>4560852.6099999994</v>
      </c>
      <c r="G15" s="9">
        <v>4427296.9499999993</v>
      </c>
      <c r="H15" s="9"/>
      <c r="I15" s="14">
        <f>IF(ISERROR(+#REF!/E15)=TRUE,0,++#REF!/E15)</f>
        <v>0</v>
      </c>
      <c r="J15" s="14">
        <f>IF(ISERROR(+G15/E15)=TRUE,0,++G15/E15)</f>
        <v>0.75448385909906646</v>
      </c>
      <c r="K15" s="14">
        <f>IF(ISERROR(+H15/E15)=TRUE,0,++H15/E15)</f>
        <v>0</v>
      </c>
      <c r="L15" s="17">
        <f>+D15-G15</f>
        <v>1440684.0500000007</v>
      </c>
    </row>
    <row r="16" spans="1:12" ht="20.100000000000001" customHeight="1" x14ac:dyDescent="0.25">
      <c r="B16" s="7" t="s">
        <v>5</v>
      </c>
      <c r="C16" s="9">
        <v>136107</v>
      </c>
      <c r="D16" s="9">
        <v>7248107</v>
      </c>
      <c r="E16" s="20">
        <f>+D16*100/100</f>
        <v>7248107</v>
      </c>
      <c r="F16" s="23">
        <v>6754134.4399999995</v>
      </c>
      <c r="G16" s="9">
        <v>6754134.4399999995</v>
      </c>
      <c r="H16" s="9"/>
      <c r="I16" s="14">
        <f>IF(ISERROR(+#REF!/E16)=TRUE,0,++#REF!/E16)</f>
        <v>0</v>
      </c>
      <c r="J16" s="14">
        <f>IF(ISERROR(+G16/E16)=TRUE,0,++G16/E16)</f>
        <v>0.93184805908632418</v>
      </c>
      <c r="K16" s="14">
        <f>IF(ISERROR(+H16/E16)=TRUE,0,++H16/E16)</f>
        <v>0</v>
      </c>
      <c r="L16" s="17">
        <f>+D16-G16</f>
        <v>493972.56000000052</v>
      </c>
    </row>
    <row r="17" spans="2:12" ht="20.100000000000001" customHeight="1" x14ac:dyDescent="0.25">
      <c r="B17" s="7" t="s">
        <v>6</v>
      </c>
      <c r="C17" s="9">
        <v>100000</v>
      </c>
      <c r="D17" s="9">
        <v>23589698</v>
      </c>
      <c r="E17" s="20">
        <f>+D17*100/100</f>
        <v>23589698</v>
      </c>
      <c r="F17" s="23">
        <v>21623383.939999998</v>
      </c>
      <c r="G17" s="9">
        <v>21623383.939999998</v>
      </c>
      <c r="H17" s="9"/>
      <c r="I17" s="14">
        <f>IF(ISERROR(+#REF!/E17)=TRUE,0,++#REF!/E17)</f>
        <v>0</v>
      </c>
      <c r="J17" s="14">
        <f>IF(ISERROR(+G17/E17)=TRUE,0,++G17/E17)</f>
        <v>0.9166452211469599</v>
      </c>
      <c r="K17" s="14">
        <f>IF(ISERROR(+H17/E17)=TRUE,0,++H17/E17)</f>
        <v>0</v>
      </c>
      <c r="L17" s="17">
        <f>+D17-G17</f>
        <v>1966314.0600000024</v>
      </c>
    </row>
    <row r="18" spans="2:12" ht="23.25" customHeight="1" x14ac:dyDescent="0.25">
      <c r="B18" s="30" t="s">
        <v>9</v>
      </c>
      <c r="C18" s="11">
        <f t="shared" ref="C18:H18" si="0">SUM(C14:C17)</f>
        <v>62785482</v>
      </c>
      <c r="D18" s="11">
        <f t="shared" si="0"/>
        <v>109769735</v>
      </c>
      <c r="E18" s="11">
        <f t="shared" si="0"/>
        <v>109769735</v>
      </c>
      <c r="F18" s="11">
        <f t="shared" si="0"/>
        <v>98295248.390000015</v>
      </c>
      <c r="G18" s="11">
        <f t="shared" si="0"/>
        <v>96394964.230000004</v>
      </c>
      <c r="H18" s="11">
        <f t="shared" si="0"/>
        <v>0</v>
      </c>
      <c r="I18" s="15">
        <f>IF(ISERROR(+#REF!/E18)=TRUE,0,++#REF!/E18)</f>
        <v>0</v>
      </c>
      <c r="J18" s="15">
        <f>IF(ISERROR(+G18/E18)=TRUE,0,++G18/E18)</f>
        <v>0.87815611680214045</v>
      </c>
      <c r="K18" s="15">
        <f>IF(ISERROR(+H18/E18)=TRUE,0,++H18/E18)</f>
        <v>0</v>
      </c>
      <c r="L18" s="18">
        <f>SUM(L14:L17)</f>
        <v>13374770.769999998</v>
      </c>
    </row>
    <row r="19" spans="2:12" x14ac:dyDescent="0.2">
      <c r="B19" s="12" t="s">
        <v>34</v>
      </c>
    </row>
    <row r="21" spans="2:12" s="31" customFormat="1" x14ac:dyDescent="0.25">
      <c r="K21" s="53"/>
    </row>
    <row r="22" spans="2:12" s="31" customFormat="1" x14ac:dyDescent="0.25">
      <c r="K22" s="53"/>
    </row>
    <row r="23" spans="2:12" s="31" customFormat="1" x14ac:dyDescent="0.25">
      <c r="K23" s="53"/>
    </row>
    <row r="24" spans="2:12" s="31" customFormat="1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37</v>
      </c>
      <c r="K24" s="53"/>
    </row>
    <row r="25" spans="2:12" s="31" customFormat="1" x14ac:dyDescent="0.25">
      <c r="B25" s="31" t="s">
        <v>3</v>
      </c>
      <c r="C25" s="38">
        <f>C14/$A$1</f>
        <v>57.681393999999997</v>
      </c>
      <c r="D25" s="38">
        <f t="shared" ref="D25:G25" si="1">D14/$A$1</f>
        <v>73.063948999999994</v>
      </c>
      <c r="E25" s="38">
        <f t="shared" si="1"/>
        <v>73.063948999999994</v>
      </c>
      <c r="F25" s="38">
        <f t="shared" si="1"/>
        <v>65.356877400000016</v>
      </c>
      <c r="G25" s="38">
        <f t="shared" si="1"/>
        <v>63.590148900000003</v>
      </c>
      <c r="K25" s="53"/>
    </row>
    <row r="26" spans="2:12" s="31" customFormat="1" x14ac:dyDescent="0.25">
      <c r="B26" s="31" t="s">
        <v>4</v>
      </c>
      <c r="C26" s="38">
        <f t="shared" ref="C26:G26" si="2">C15/$A$1</f>
        <v>4.8679810000000003</v>
      </c>
      <c r="D26" s="38">
        <f t="shared" si="2"/>
        <v>5.8679810000000003</v>
      </c>
      <c r="E26" s="38">
        <f t="shared" si="2"/>
        <v>5.8679810000000003</v>
      </c>
      <c r="F26" s="38">
        <f t="shared" si="2"/>
        <v>4.5608526099999995</v>
      </c>
      <c r="G26" s="38">
        <f t="shared" si="2"/>
        <v>4.4272969499999997</v>
      </c>
      <c r="K26" s="53"/>
    </row>
    <row r="27" spans="2:12" s="31" customFormat="1" x14ac:dyDescent="0.25">
      <c r="B27" s="31" t="s">
        <v>5</v>
      </c>
      <c r="C27" s="38">
        <f t="shared" ref="C27:G27" si="3">C16/$A$1</f>
        <v>0.13610700000000001</v>
      </c>
      <c r="D27" s="38">
        <f t="shared" si="3"/>
        <v>7.2481070000000001</v>
      </c>
      <c r="E27" s="38">
        <f t="shared" si="3"/>
        <v>7.2481070000000001</v>
      </c>
      <c r="F27" s="38">
        <f t="shared" si="3"/>
        <v>6.7541344399999996</v>
      </c>
      <c r="G27" s="38">
        <f t="shared" si="3"/>
        <v>6.7541344399999996</v>
      </c>
      <c r="K27" s="53"/>
    </row>
    <row r="28" spans="2:12" s="31" customFormat="1" x14ac:dyDescent="0.25">
      <c r="B28" s="31" t="s">
        <v>6</v>
      </c>
      <c r="C28" s="38">
        <f t="shared" ref="C28:G28" si="4">C17/$A$1</f>
        <v>0.1</v>
      </c>
      <c r="D28" s="38">
        <f t="shared" si="4"/>
        <v>23.589697999999999</v>
      </c>
      <c r="E28" s="38">
        <f t="shared" si="4"/>
        <v>23.589697999999999</v>
      </c>
      <c r="F28" s="38">
        <f t="shared" si="4"/>
        <v>21.623383939999997</v>
      </c>
      <c r="G28" s="38">
        <f t="shared" si="4"/>
        <v>21.623383939999997</v>
      </c>
      <c r="K28" s="53"/>
    </row>
    <row r="29" spans="2:12" s="31" customFormat="1" x14ac:dyDescent="0.25">
      <c r="K29" s="53"/>
    </row>
    <row r="30" spans="2:12" s="31" customFormat="1" x14ac:dyDescent="0.25">
      <c r="K30" s="53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9"/>
  <sheetViews>
    <sheetView showGridLines="0" topLeftCell="A7" zoomScale="85" zoomScaleNormal="85" workbookViewId="0">
      <selection activeCell="N38" sqref="N38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8" spans="1:12" ht="15.75" x14ac:dyDescent="0.25">
      <c r="B8" s="2" t="s">
        <v>12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  <c r="L11" s="39" t="s">
        <v>32</v>
      </c>
    </row>
    <row r="12" spans="1:12" s="5" customFormat="1" ht="15" customHeight="1" x14ac:dyDescent="0.25">
      <c r="B12" s="47" t="s">
        <v>31</v>
      </c>
      <c r="C12" s="46" t="s">
        <v>0</v>
      </c>
      <c r="D12" s="46"/>
      <c r="E12" s="44" t="s">
        <v>13</v>
      </c>
      <c r="F12" s="44" t="s">
        <v>14</v>
      </c>
      <c r="G12" s="44" t="s">
        <v>36</v>
      </c>
      <c r="H12" s="44" t="s">
        <v>21</v>
      </c>
      <c r="I12" s="50" t="s">
        <v>23</v>
      </c>
      <c r="J12" s="50"/>
      <c r="K12" s="50"/>
      <c r="L12" s="41" t="s">
        <v>22</v>
      </c>
    </row>
    <row r="13" spans="1:12" s="5" customFormat="1" ht="40.5" customHeight="1" x14ac:dyDescent="0.25">
      <c r="B13" s="48"/>
      <c r="C13" s="21" t="s">
        <v>8</v>
      </c>
      <c r="D13" s="21" t="s">
        <v>7</v>
      </c>
      <c r="E13" s="45"/>
      <c r="F13" s="45"/>
      <c r="G13" s="45"/>
      <c r="H13" s="45"/>
      <c r="I13" s="21" t="s">
        <v>15</v>
      </c>
      <c r="J13" s="21" t="s">
        <v>16</v>
      </c>
      <c r="K13" s="22" t="s">
        <v>17</v>
      </c>
      <c r="L13" s="42"/>
    </row>
    <row r="14" spans="1:12" ht="20.100000000000001" customHeight="1" x14ac:dyDescent="0.25">
      <c r="B14" s="25" t="s">
        <v>3</v>
      </c>
      <c r="C14" s="26">
        <v>0</v>
      </c>
      <c r="D14" s="26">
        <v>923233</v>
      </c>
      <c r="E14" s="27">
        <f>+D14*100/100</f>
        <v>923233</v>
      </c>
      <c r="F14" s="27">
        <v>76013.329999999987</v>
      </c>
      <c r="G14" s="8">
        <v>76013.329999999987</v>
      </c>
      <c r="H14" s="8"/>
      <c r="I14" s="13">
        <f>IF(ISERROR(+#REF!/E14)=TRUE,0,++#REF!/E14)</f>
        <v>0</v>
      </c>
      <c r="J14" s="13">
        <f>IF(ISERROR(+G14/E14)=TRUE,0,++G14/E14)</f>
        <v>8.2333852884374781E-2</v>
      </c>
      <c r="K14" s="13">
        <f>IF(ISERROR(+H14/E14)=TRUE,0,++H14/E14)</f>
        <v>0</v>
      </c>
      <c r="L14" s="16">
        <f>+D14-G14</f>
        <v>847219.67</v>
      </c>
    </row>
    <row r="15" spans="1:12" ht="20.100000000000001" customHeight="1" x14ac:dyDescent="0.25">
      <c r="B15" s="24" t="s">
        <v>4</v>
      </c>
      <c r="C15" s="28">
        <v>0</v>
      </c>
      <c r="D15" s="28">
        <v>0</v>
      </c>
      <c r="E15" s="23">
        <f t="shared" ref="E15:E17" si="0">+D15*85/100</f>
        <v>0</v>
      </c>
      <c r="F15" s="23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>
        <v>0</v>
      </c>
      <c r="D16" s="29">
        <v>745613</v>
      </c>
      <c r="E16" s="23">
        <f>+D16*100/100</f>
        <v>745613</v>
      </c>
      <c r="F16" s="23">
        <v>43162.5</v>
      </c>
      <c r="G16" s="9">
        <v>43162.5</v>
      </c>
      <c r="H16" s="9"/>
      <c r="I16" s="14">
        <f>IF(ISERROR(+#REF!/E16)=TRUE,0,++#REF!/E16)</f>
        <v>0</v>
      </c>
      <c r="J16" s="14">
        <f>IF(ISERROR(+G16/E16)=TRUE,0,++G16/E16)</f>
        <v>5.7888609774775925E-2</v>
      </c>
      <c r="K16" s="14">
        <f>IF(ISERROR(+H16/E16)=TRUE,0,++H16/E16)</f>
        <v>0</v>
      </c>
      <c r="L16" s="17">
        <f>+D16-G16</f>
        <v>702450.5</v>
      </c>
    </row>
    <row r="17" spans="2:12" ht="20.100000000000001" customHeight="1" x14ac:dyDescent="0.25">
      <c r="B17" s="24" t="s">
        <v>6</v>
      </c>
      <c r="C17" s="28">
        <v>0</v>
      </c>
      <c r="D17" s="28">
        <v>0</v>
      </c>
      <c r="E17" s="23">
        <f t="shared" si="0"/>
        <v>0</v>
      </c>
      <c r="F17" s="23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1668846</v>
      </c>
      <c r="E18" s="11">
        <f t="shared" si="1"/>
        <v>1668846</v>
      </c>
      <c r="F18" s="11">
        <f t="shared" si="1"/>
        <v>119175.82999999999</v>
      </c>
      <c r="G18" s="11">
        <f t="shared" si="1"/>
        <v>119175.82999999999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7.1412119512525421E-2</v>
      </c>
      <c r="K18" s="15">
        <f>IF(ISERROR(+H18/E18)=TRUE,0,++H18/E18)</f>
        <v>0</v>
      </c>
      <c r="L18" s="18">
        <f>SUM(L14:L17)</f>
        <v>1549670.17</v>
      </c>
    </row>
    <row r="19" spans="2:12" x14ac:dyDescent="0.2">
      <c r="B19" s="12" t="s">
        <v>34</v>
      </c>
    </row>
    <row r="23" spans="2:12" s="31" customFormat="1" x14ac:dyDescent="0.25">
      <c r="K23" s="53"/>
    </row>
    <row r="24" spans="2:12" s="31" customFormat="1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37</v>
      </c>
      <c r="K24" s="53"/>
    </row>
    <row r="25" spans="2:12" s="31" customFormat="1" x14ac:dyDescent="0.25">
      <c r="B25" s="31" t="s">
        <v>3</v>
      </c>
      <c r="C25" s="54">
        <f>C14/$A$1</f>
        <v>0</v>
      </c>
      <c r="D25" s="54">
        <f t="shared" ref="D25:G25" si="2">D14/$A$1</f>
        <v>0.92323299999999997</v>
      </c>
      <c r="E25" s="54">
        <f t="shared" si="2"/>
        <v>0.92323299999999997</v>
      </c>
      <c r="F25" s="54">
        <f t="shared" si="2"/>
        <v>7.601332999999999E-2</v>
      </c>
      <c r="G25" s="54">
        <f t="shared" si="2"/>
        <v>7.601332999999999E-2</v>
      </c>
      <c r="H25" s="31">
        <v>1373981</v>
      </c>
      <c r="K25" s="53"/>
    </row>
    <row r="26" spans="2:12" s="31" customFormat="1" x14ac:dyDescent="0.25">
      <c r="B26" s="31" t="s">
        <v>4</v>
      </c>
      <c r="C26" s="54">
        <f t="shared" ref="C26:G26" si="3">C15/$A$1</f>
        <v>0</v>
      </c>
      <c r="D26" s="54">
        <f t="shared" si="3"/>
        <v>0</v>
      </c>
      <c r="E26" s="54">
        <f t="shared" si="3"/>
        <v>0</v>
      </c>
      <c r="F26" s="54">
        <f t="shared" si="3"/>
        <v>0</v>
      </c>
      <c r="G26" s="54">
        <f t="shared" si="3"/>
        <v>0</v>
      </c>
      <c r="H26" s="31">
        <v>5072</v>
      </c>
      <c r="K26" s="53"/>
    </row>
    <row r="27" spans="2:12" s="31" customFormat="1" x14ac:dyDescent="0.25">
      <c r="B27" s="31" t="s">
        <v>5</v>
      </c>
      <c r="C27" s="54">
        <f t="shared" ref="C27:G27" si="4">C16/$A$1</f>
        <v>0</v>
      </c>
      <c r="D27" s="54">
        <f t="shared" si="4"/>
        <v>0.74561299999999997</v>
      </c>
      <c r="E27" s="54">
        <f t="shared" si="4"/>
        <v>0.74561299999999997</v>
      </c>
      <c r="F27" s="54">
        <f t="shared" si="4"/>
        <v>4.3162499999999999E-2</v>
      </c>
      <c r="G27" s="54">
        <f t="shared" si="4"/>
        <v>4.3162499999999999E-2</v>
      </c>
      <c r="H27" s="31">
        <v>3078714.9799999995</v>
      </c>
      <c r="K27" s="53"/>
    </row>
    <row r="28" spans="2:12" s="31" customFormat="1" x14ac:dyDescent="0.25">
      <c r="B28" s="31" t="s">
        <v>6</v>
      </c>
      <c r="C28" s="54">
        <f t="shared" ref="C28:G28" si="5">C17/$A$1</f>
        <v>0</v>
      </c>
      <c r="D28" s="54">
        <f t="shared" si="5"/>
        <v>0</v>
      </c>
      <c r="E28" s="54">
        <f t="shared" si="5"/>
        <v>0</v>
      </c>
      <c r="F28" s="54">
        <f t="shared" si="5"/>
        <v>0</v>
      </c>
      <c r="G28" s="54">
        <f t="shared" si="5"/>
        <v>0</v>
      </c>
      <c r="H28" s="31">
        <v>0</v>
      </c>
      <c r="K28" s="53"/>
    </row>
    <row r="29" spans="2:12" s="31" customFormat="1" x14ac:dyDescent="0.25">
      <c r="K29" s="53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32"/>
  <sheetViews>
    <sheetView showGridLines="0" topLeftCell="A7" zoomScale="85" zoomScaleNormal="85" workbookViewId="0">
      <selection activeCell="N31" sqref="N31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3" t="s">
        <v>33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8" spans="1:12" ht="15.75" x14ac:dyDescent="0.25">
      <c r="B8" s="2" t="s">
        <v>18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  <c r="L11" s="39" t="s">
        <v>32</v>
      </c>
    </row>
    <row r="12" spans="1:12" s="5" customFormat="1" ht="15" customHeight="1" x14ac:dyDescent="0.25">
      <c r="B12" s="47" t="s">
        <v>31</v>
      </c>
      <c r="C12" s="46" t="s">
        <v>0</v>
      </c>
      <c r="D12" s="46"/>
      <c r="E12" s="44" t="s">
        <v>13</v>
      </c>
      <c r="F12" s="44" t="s">
        <v>14</v>
      </c>
      <c r="G12" s="44" t="s">
        <v>36</v>
      </c>
      <c r="H12" s="44" t="s">
        <v>21</v>
      </c>
      <c r="I12" s="50" t="s">
        <v>23</v>
      </c>
      <c r="J12" s="50"/>
      <c r="K12" s="50"/>
      <c r="L12" s="41" t="s">
        <v>22</v>
      </c>
    </row>
    <row r="13" spans="1:12" s="5" customFormat="1" ht="40.5" customHeight="1" x14ac:dyDescent="0.25">
      <c r="B13" s="48"/>
      <c r="C13" s="21" t="s">
        <v>8</v>
      </c>
      <c r="D13" s="21" t="s">
        <v>7</v>
      </c>
      <c r="E13" s="45"/>
      <c r="F13" s="45"/>
      <c r="G13" s="45"/>
      <c r="H13" s="45"/>
      <c r="I13" s="21" t="s">
        <v>15</v>
      </c>
      <c r="J13" s="21" t="s">
        <v>16</v>
      </c>
      <c r="K13" s="22" t="s">
        <v>17</v>
      </c>
      <c r="L13" s="42"/>
    </row>
    <row r="14" spans="1:12" ht="20.100000000000001" customHeight="1" x14ac:dyDescent="0.25">
      <c r="B14" s="6" t="s">
        <v>3</v>
      </c>
      <c r="C14" s="8">
        <v>630714878</v>
      </c>
      <c r="D14" s="8">
        <v>136266933</v>
      </c>
      <c r="E14" s="19">
        <f>+D14*100/100</f>
        <v>136266933</v>
      </c>
      <c r="F14" s="19">
        <v>0</v>
      </c>
      <c r="G14" s="8">
        <v>0</v>
      </c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136266933</v>
      </c>
    </row>
    <row r="15" spans="1:12" ht="20.100000000000001" customHeight="1" x14ac:dyDescent="0.25">
      <c r="B15" s="7" t="s">
        <v>4</v>
      </c>
      <c r="C15" s="9">
        <v>0</v>
      </c>
      <c r="D15" s="9">
        <v>0</v>
      </c>
      <c r="E15" s="20">
        <f t="shared" ref="E15:E17" si="0">+D15*85/100</f>
        <v>0</v>
      </c>
      <c r="F15" s="20">
        <v>0</v>
      </c>
      <c r="G15" s="9">
        <v>0</v>
      </c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7" t="s">
        <v>5</v>
      </c>
      <c r="C16" s="9">
        <v>0</v>
      </c>
      <c r="D16" s="9">
        <v>0</v>
      </c>
      <c r="E16" s="20">
        <f t="shared" si="0"/>
        <v>0</v>
      </c>
      <c r="F16" s="20">
        <v>0</v>
      </c>
      <c r="G16" s="9">
        <v>0</v>
      </c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7" t="s">
        <v>6</v>
      </c>
      <c r="C17" s="9">
        <v>0</v>
      </c>
      <c r="D17" s="9">
        <v>0</v>
      </c>
      <c r="E17" s="20">
        <f t="shared" si="0"/>
        <v>0</v>
      </c>
      <c r="F17" s="20">
        <v>0</v>
      </c>
      <c r="G17" s="9">
        <v>0</v>
      </c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630714878</v>
      </c>
      <c r="D18" s="11">
        <f t="shared" si="1"/>
        <v>136266933</v>
      </c>
      <c r="E18" s="11">
        <f t="shared" si="1"/>
        <v>136266933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136266933</v>
      </c>
    </row>
    <row r="19" spans="2:12" x14ac:dyDescent="0.2">
      <c r="B19" s="12" t="s">
        <v>34</v>
      </c>
    </row>
    <row r="20" spans="2:12" s="31" customFormat="1" x14ac:dyDescent="0.25">
      <c r="K20" s="53"/>
    </row>
    <row r="21" spans="2:12" s="31" customFormat="1" x14ac:dyDescent="0.25">
      <c r="K21" s="53"/>
    </row>
    <row r="22" spans="2:12" s="31" customFormat="1" x14ac:dyDescent="0.25">
      <c r="K22" s="53"/>
    </row>
    <row r="23" spans="2:12" s="31" customFormat="1" x14ac:dyDescent="0.25">
      <c r="K23" s="53"/>
    </row>
    <row r="24" spans="2:12" s="31" customFormat="1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37</v>
      </c>
      <c r="K24" s="53"/>
    </row>
    <row r="25" spans="2:12" s="31" customFormat="1" x14ac:dyDescent="0.25">
      <c r="B25" s="31" t="s">
        <v>3</v>
      </c>
      <c r="C25" s="38">
        <f>C14/$A$1</f>
        <v>630.714878</v>
      </c>
      <c r="D25" s="38">
        <f t="shared" ref="D25:G25" si="2">D14/$A$1</f>
        <v>136.26693299999999</v>
      </c>
      <c r="E25" s="38">
        <f t="shared" si="2"/>
        <v>136.26693299999999</v>
      </c>
      <c r="F25" s="38">
        <f t="shared" si="2"/>
        <v>0</v>
      </c>
      <c r="G25" s="38">
        <f t="shared" si="2"/>
        <v>0</v>
      </c>
      <c r="K25" s="53"/>
    </row>
    <row r="26" spans="2:12" s="31" customFormat="1" x14ac:dyDescent="0.25">
      <c r="B26" s="31" t="s">
        <v>4</v>
      </c>
      <c r="C26" s="38">
        <f t="shared" ref="C26:G26" si="3">C15/$A$1</f>
        <v>0</v>
      </c>
      <c r="D26" s="38">
        <f t="shared" si="3"/>
        <v>0</v>
      </c>
      <c r="E26" s="38">
        <f t="shared" si="3"/>
        <v>0</v>
      </c>
      <c r="F26" s="38">
        <f t="shared" si="3"/>
        <v>0</v>
      </c>
      <c r="G26" s="38">
        <f t="shared" si="3"/>
        <v>0</v>
      </c>
      <c r="K26" s="53"/>
    </row>
    <row r="27" spans="2:12" s="31" customFormat="1" x14ac:dyDescent="0.25">
      <c r="B27" s="31" t="s">
        <v>5</v>
      </c>
      <c r="C27" s="38">
        <f t="shared" ref="C27:G27" si="4">C16/$A$1</f>
        <v>0</v>
      </c>
      <c r="D27" s="38">
        <f t="shared" si="4"/>
        <v>0</v>
      </c>
      <c r="E27" s="38">
        <f t="shared" si="4"/>
        <v>0</v>
      </c>
      <c r="F27" s="38">
        <f t="shared" si="4"/>
        <v>0</v>
      </c>
      <c r="G27" s="38">
        <f t="shared" si="4"/>
        <v>0</v>
      </c>
      <c r="K27" s="53"/>
    </row>
    <row r="28" spans="2:12" s="31" customFormat="1" x14ac:dyDescent="0.25">
      <c r="B28" s="31" t="s">
        <v>6</v>
      </c>
      <c r="C28" s="38">
        <f t="shared" ref="C28:G28" si="5">C17/$A$1</f>
        <v>0</v>
      </c>
      <c r="D28" s="38">
        <f t="shared" si="5"/>
        <v>0</v>
      </c>
      <c r="E28" s="38">
        <f t="shared" si="5"/>
        <v>0</v>
      </c>
      <c r="F28" s="38">
        <f t="shared" si="5"/>
        <v>0</v>
      </c>
      <c r="G28" s="38">
        <f t="shared" si="5"/>
        <v>0</v>
      </c>
      <c r="K28" s="53"/>
    </row>
    <row r="29" spans="2:12" s="31" customFormat="1" x14ac:dyDescent="0.25">
      <c r="K29" s="53"/>
    </row>
    <row r="30" spans="2:12" s="31" customFormat="1" x14ac:dyDescent="0.25">
      <c r="K30" s="53"/>
    </row>
    <row r="31" spans="2:12" s="51" customFormat="1" x14ac:dyDescent="0.25">
      <c r="K31" s="52"/>
    </row>
    <row r="32" spans="2:12" s="51" customFormat="1" x14ac:dyDescent="0.25">
      <c r="K32" s="52"/>
    </row>
  </sheetData>
  <mergeCells count="10">
    <mergeCell ref="B2:L6"/>
    <mergeCell ref="I11:K11"/>
    <mergeCell ref="I12:K12"/>
    <mergeCell ref="L12:L13"/>
    <mergeCell ref="H12:H13"/>
    <mergeCell ref="B12:B13"/>
    <mergeCell ref="C12:D12"/>
    <mergeCell ref="F12:F13"/>
    <mergeCell ref="G12:G13"/>
    <mergeCell ref="E12:E13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  <pageSetUpPr fitToPage="1"/>
  </sheetPr>
  <dimension ref="A1:L28"/>
  <sheetViews>
    <sheetView showGridLines="0" zoomScale="85" zoomScaleNormal="85" workbookViewId="0">
      <selection activeCell="E14" sqref="E14"/>
    </sheetView>
  </sheetViews>
  <sheetFormatPr baseColWidth="10" defaultRowHeight="15" x14ac:dyDescent="0.25"/>
  <cols>
    <col min="1" max="1" width="5.85546875" style="1" customWidth="1"/>
    <col min="2" max="2" width="65.7109375" style="1" customWidth="1"/>
    <col min="3" max="5" width="14.7109375" style="1" customWidth="1"/>
    <col min="6" max="7" width="15.7109375" style="1" customWidth="1"/>
    <col min="8" max="8" width="15.7109375" style="1" hidden="1" customWidth="1"/>
    <col min="9" max="9" width="12.7109375" style="1" hidden="1" customWidth="1"/>
    <col min="10" max="10" width="12.7109375" style="1" customWidth="1"/>
    <col min="11" max="11" width="12.7109375" style="10" hidden="1" customWidth="1"/>
    <col min="12" max="12" width="15.28515625" style="1" bestFit="1" customWidth="1"/>
    <col min="13" max="16384" width="11.42578125" style="1"/>
  </cols>
  <sheetData>
    <row r="1" spans="1:12" x14ac:dyDescent="0.25">
      <c r="A1" s="31">
        <v>1000000</v>
      </c>
    </row>
    <row r="2" spans="1:12" ht="15" customHeight="1" x14ac:dyDescent="0.25">
      <c r="B2" s="43" t="s">
        <v>30</v>
      </c>
      <c r="C2" s="43"/>
      <c r="D2" s="43"/>
      <c r="E2" s="43"/>
      <c r="F2" s="43"/>
      <c r="G2" s="43"/>
      <c r="H2" s="43"/>
      <c r="I2" s="43"/>
      <c r="J2" s="43"/>
      <c r="K2" s="43"/>
      <c r="L2" s="43"/>
    </row>
    <row r="3" spans="1:12" ht="15.75" customHeight="1" x14ac:dyDescent="0.25"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</row>
    <row r="4" spans="1:12" ht="15" customHeight="1" x14ac:dyDescent="0.25">
      <c r="B4" s="43"/>
      <c r="C4" s="43"/>
      <c r="D4" s="43"/>
      <c r="E4" s="43"/>
      <c r="F4" s="43"/>
      <c r="G4" s="43"/>
      <c r="H4" s="43"/>
      <c r="I4" s="43"/>
      <c r="J4" s="43"/>
      <c r="K4" s="43"/>
      <c r="L4" s="43"/>
    </row>
    <row r="5" spans="1:12" ht="15" customHeight="1" x14ac:dyDescent="0.25"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</row>
    <row r="6" spans="1:12" ht="15" customHeight="1" x14ac:dyDescent="0.25">
      <c r="B6" s="43"/>
      <c r="C6" s="43"/>
      <c r="D6" s="43"/>
      <c r="E6" s="43"/>
      <c r="F6" s="43"/>
      <c r="G6" s="43"/>
      <c r="H6" s="43"/>
      <c r="I6" s="43"/>
      <c r="J6" s="43"/>
      <c r="K6" s="43"/>
      <c r="L6" s="43"/>
    </row>
    <row r="8" spans="1:12" ht="15.75" x14ac:dyDescent="0.25">
      <c r="B8" s="2" t="s">
        <v>20</v>
      </c>
    </row>
    <row r="9" spans="1:12" x14ac:dyDescent="0.2">
      <c r="B9" s="3" t="s">
        <v>2</v>
      </c>
    </row>
    <row r="11" spans="1:12" x14ac:dyDescent="0.25">
      <c r="B11" s="4"/>
      <c r="I11" s="49"/>
      <c r="J11" s="49"/>
      <c r="K11" s="49"/>
    </row>
    <row r="12" spans="1:12" s="5" customFormat="1" ht="15" customHeight="1" x14ac:dyDescent="0.25">
      <c r="B12" s="47" t="s">
        <v>1</v>
      </c>
      <c r="C12" s="46" t="s">
        <v>0</v>
      </c>
      <c r="D12" s="46"/>
      <c r="E12" s="44" t="s">
        <v>13</v>
      </c>
      <c r="F12" s="44" t="s">
        <v>14</v>
      </c>
      <c r="G12" s="44" t="s">
        <v>28</v>
      </c>
      <c r="H12" s="44" t="s">
        <v>21</v>
      </c>
      <c r="I12" s="50" t="s">
        <v>23</v>
      </c>
      <c r="J12" s="50"/>
      <c r="K12" s="50"/>
      <c r="L12" s="41" t="s">
        <v>22</v>
      </c>
    </row>
    <row r="13" spans="1:12" s="5" customFormat="1" ht="40.5" customHeight="1" x14ac:dyDescent="0.25">
      <c r="B13" s="48"/>
      <c r="C13" s="21" t="s">
        <v>8</v>
      </c>
      <c r="D13" s="21" t="s">
        <v>7</v>
      </c>
      <c r="E13" s="45"/>
      <c r="F13" s="45"/>
      <c r="G13" s="45"/>
      <c r="H13" s="45"/>
      <c r="I13" s="21" t="s">
        <v>15</v>
      </c>
      <c r="J13" s="21" t="s">
        <v>16</v>
      </c>
      <c r="K13" s="22" t="s">
        <v>17</v>
      </c>
      <c r="L13" s="42"/>
    </row>
    <row r="14" spans="1:12" ht="20.100000000000001" customHeight="1" x14ac:dyDescent="0.25">
      <c r="B14" s="25" t="s">
        <v>3</v>
      </c>
      <c r="C14" s="26"/>
      <c r="D14" s="26"/>
      <c r="E14" s="27">
        <f>+D14*85/100</f>
        <v>0</v>
      </c>
      <c r="F14" s="27"/>
      <c r="G14" s="8"/>
      <c r="H14" s="8"/>
      <c r="I14" s="13">
        <f>IF(ISERROR(+#REF!/E14)=TRUE,0,++#REF!/E14)</f>
        <v>0</v>
      </c>
      <c r="J14" s="13">
        <f>IF(ISERROR(+G14/E14)=TRUE,0,++G14/E14)</f>
        <v>0</v>
      </c>
      <c r="K14" s="13">
        <f>IF(ISERROR(+H14/E14)=TRUE,0,++H14/E14)</f>
        <v>0</v>
      </c>
      <c r="L14" s="16">
        <f>+D14-G14</f>
        <v>0</v>
      </c>
    </row>
    <row r="15" spans="1:12" ht="20.100000000000001" customHeight="1" x14ac:dyDescent="0.25">
      <c r="B15" s="24" t="s">
        <v>4</v>
      </c>
      <c r="C15" s="28"/>
      <c r="D15" s="28"/>
      <c r="E15" s="23">
        <f t="shared" ref="E15:E17" si="0">+D15*85/100</f>
        <v>0</v>
      </c>
      <c r="F15" s="23"/>
      <c r="G15" s="9"/>
      <c r="H15" s="9"/>
      <c r="I15" s="14">
        <f>IF(ISERROR(+#REF!/E15)=TRUE,0,++#REF!/E15)</f>
        <v>0</v>
      </c>
      <c r="J15" s="14">
        <f>IF(ISERROR(+G15/E15)=TRUE,0,++G15/E15)</f>
        <v>0</v>
      </c>
      <c r="K15" s="14">
        <f>IF(ISERROR(+H15/E15)=TRUE,0,++H15/E15)</f>
        <v>0</v>
      </c>
      <c r="L15" s="17">
        <f>+D15-G15</f>
        <v>0</v>
      </c>
    </row>
    <row r="16" spans="1:12" ht="20.100000000000001" customHeight="1" x14ac:dyDescent="0.25">
      <c r="B16" s="24" t="s">
        <v>5</v>
      </c>
      <c r="C16" s="28"/>
      <c r="D16" s="28"/>
      <c r="E16" s="23">
        <f t="shared" si="0"/>
        <v>0</v>
      </c>
      <c r="F16" s="23"/>
      <c r="G16" s="9"/>
      <c r="H16" s="9"/>
      <c r="I16" s="14">
        <f>IF(ISERROR(+#REF!/E16)=TRUE,0,++#REF!/E16)</f>
        <v>0</v>
      </c>
      <c r="J16" s="14">
        <f>IF(ISERROR(+G16/E16)=TRUE,0,++G16/E16)</f>
        <v>0</v>
      </c>
      <c r="K16" s="14">
        <f>IF(ISERROR(+H16/E16)=TRUE,0,++H16/E16)</f>
        <v>0</v>
      </c>
      <c r="L16" s="17">
        <f>+D16-G16</f>
        <v>0</v>
      </c>
    </row>
    <row r="17" spans="2:12" ht="20.100000000000001" customHeight="1" x14ac:dyDescent="0.25">
      <c r="B17" s="24" t="s">
        <v>6</v>
      </c>
      <c r="C17" s="28"/>
      <c r="D17" s="28"/>
      <c r="E17" s="23">
        <f t="shared" si="0"/>
        <v>0</v>
      </c>
      <c r="F17" s="23"/>
      <c r="G17" s="9"/>
      <c r="H17" s="9"/>
      <c r="I17" s="14">
        <f>IF(ISERROR(+#REF!/E17)=TRUE,0,++#REF!/E17)</f>
        <v>0</v>
      </c>
      <c r="J17" s="14">
        <f>IF(ISERROR(+G17/E17)=TRUE,0,++G17/E17)</f>
        <v>0</v>
      </c>
      <c r="K17" s="14">
        <f>IF(ISERROR(+H17/E17)=TRUE,0,++H17/E17)</f>
        <v>0</v>
      </c>
      <c r="L17" s="17">
        <f>+D17-G17</f>
        <v>0</v>
      </c>
    </row>
    <row r="18" spans="2:12" ht="23.25" customHeight="1" x14ac:dyDescent="0.25">
      <c r="B18" s="30" t="s">
        <v>9</v>
      </c>
      <c r="C18" s="11">
        <f t="shared" ref="C18:H18" si="1">SUM(C14:C17)</f>
        <v>0</v>
      </c>
      <c r="D18" s="11">
        <f t="shared" si="1"/>
        <v>0</v>
      </c>
      <c r="E18" s="11">
        <f t="shared" si="1"/>
        <v>0</v>
      </c>
      <c r="F18" s="11">
        <f t="shared" si="1"/>
        <v>0</v>
      </c>
      <c r="G18" s="11">
        <f t="shared" si="1"/>
        <v>0</v>
      </c>
      <c r="H18" s="11">
        <f t="shared" si="1"/>
        <v>0</v>
      </c>
      <c r="I18" s="15">
        <f>IF(ISERROR(+#REF!/E18)=TRUE,0,++#REF!/E18)</f>
        <v>0</v>
      </c>
      <c r="J18" s="15">
        <f>IF(ISERROR(+G18/E18)=TRUE,0,++G18/E18)</f>
        <v>0</v>
      </c>
      <c r="K18" s="15">
        <f>IF(ISERROR(+H18/E18)=TRUE,0,++H18/E18)</f>
        <v>0</v>
      </c>
      <c r="L18" s="18">
        <f>SUM(L14:L17)</f>
        <v>0</v>
      </c>
    </row>
    <row r="19" spans="2:12" x14ac:dyDescent="0.25">
      <c r="B19" s="1" t="s">
        <v>24</v>
      </c>
    </row>
    <row r="20" spans="2:12" x14ac:dyDescent="0.2">
      <c r="B20" s="12" t="s">
        <v>25</v>
      </c>
    </row>
    <row r="24" spans="2:12" ht="30" x14ac:dyDescent="0.25">
      <c r="B24" s="34" t="s">
        <v>1</v>
      </c>
      <c r="C24" s="34" t="s">
        <v>8</v>
      </c>
      <c r="D24" s="34" t="s">
        <v>7</v>
      </c>
      <c r="E24" s="32" t="s">
        <v>26</v>
      </c>
      <c r="F24" s="32" t="s">
        <v>27</v>
      </c>
      <c r="G24" s="32" t="s">
        <v>29</v>
      </c>
    </row>
    <row r="25" spans="2:12" x14ac:dyDescent="0.25">
      <c r="B25" s="31" t="s">
        <v>3</v>
      </c>
      <c r="C25" s="31">
        <f>+C14/$A$1</f>
        <v>0</v>
      </c>
      <c r="D25" s="31">
        <f t="shared" ref="D25:G25" si="2">+D14/$A$1</f>
        <v>0</v>
      </c>
      <c r="E25" s="31">
        <f t="shared" si="2"/>
        <v>0</v>
      </c>
      <c r="F25" s="31">
        <f t="shared" si="2"/>
        <v>0</v>
      </c>
      <c r="G25" s="31">
        <f t="shared" si="2"/>
        <v>0</v>
      </c>
    </row>
    <row r="26" spans="2:12" x14ac:dyDescent="0.25">
      <c r="B26" s="31" t="s">
        <v>4</v>
      </c>
      <c r="C26" s="31">
        <f t="shared" ref="C26:G26" si="3">+C15/$A$1</f>
        <v>0</v>
      </c>
      <c r="D26" s="31">
        <f t="shared" si="3"/>
        <v>0</v>
      </c>
      <c r="E26" s="31">
        <f t="shared" si="3"/>
        <v>0</v>
      </c>
      <c r="F26" s="31">
        <f t="shared" si="3"/>
        <v>0</v>
      </c>
      <c r="G26" s="31">
        <f t="shared" si="3"/>
        <v>0</v>
      </c>
    </row>
    <row r="27" spans="2:12" x14ac:dyDescent="0.25">
      <c r="B27" s="31" t="s">
        <v>5</v>
      </c>
      <c r="C27" s="31">
        <f t="shared" ref="C27:G27" si="4">+C16/$A$1</f>
        <v>0</v>
      </c>
      <c r="D27" s="31">
        <f t="shared" si="4"/>
        <v>0</v>
      </c>
      <c r="E27" s="31">
        <f t="shared" si="4"/>
        <v>0</v>
      </c>
      <c r="F27" s="31">
        <f t="shared" si="4"/>
        <v>0</v>
      </c>
      <c r="G27" s="31">
        <f t="shared" si="4"/>
        <v>0</v>
      </c>
    </row>
    <row r="28" spans="2:12" x14ac:dyDescent="0.25">
      <c r="B28" s="31" t="s">
        <v>6</v>
      </c>
      <c r="C28" s="31">
        <f t="shared" ref="C28:G28" si="5">+C17/$A$1</f>
        <v>0</v>
      </c>
      <c r="D28" s="31">
        <f t="shared" si="5"/>
        <v>0</v>
      </c>
      <c r="E28" s="31">
        <f t="shared" si="5"/>
        <v>0</v>
      </c>
      <c r="F28" s="31">
        <f t="shared" si="5"/>
        <v>0</v>
      </c>
      <c r="G28" s="31">
        <f t="shared" si="5"/>
        <v>0</v>
      </c>
    </row>
  </sheetData>
  <mergeCells count="10">
    <mergeCell ref="L12:L13"/>
    <mergeCell ref="B2:L6"/>
    <mergeCell ref="I11:K11"/>
    <mergeCell ref="B12:B13"/>
    <mergeCell ref="C12:D12"/>
    <mergeCell ref="E12:E13"/>
    <mergeCell ref="F12:F13"/>
    <mergeCell ref="G12:G13"/>
    <mergeCell ref="H12:H13"/>
    <mergeCell ref="I12:K12"/>
  </mergeCells>
  <printOptions horizontalCentered="1"/>
  <pageMargins left="0.59055118110236227" right="0.55118110236220474" top="0.43307086614173229" bottom="0.51181102362204722" header="0.31496062992125984" footer="0.31496062992125984"/>
  <pageSetup paperSize="9" scale="65" orientation="portrait" r:id="rId1"/>
  <headerFooter>
    <oddFooter>&amp;CPágina &amp;P de &amp;N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5</vt:i4>
      </vt:variant>
    </vt:vector>
  </HeadingPairs>
  <TitlesOfParts>
    <vt:vector size="10" baseType="lpstr">
      <vt:lpstr>RO</vt:lpstr>
      <vt:lpstr>RDR</vt:lpstr>
      <vt:lpstr>DYT</vt:lpstr>
      <vt:lpstr>ROOC</vt:lpstr>
      <vt:lpstr>RD</vt:lpstr>
      <vt:lpstr>DYT!Área_de_impresión</vt:lpstr>
      <vt:lpstr>RD!Área_de_impresión</vt:lpstr>
      <vt:lpstr>RDR!Área_de_impresión</vt:lpstr>
      <vt:lpstr>RO!Área_de_impresión</vt:lpstr>
      <vt:lpstr>ROOC!Área_de_impresión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dvicente</dc:creator>
  <cp:lastModifiedBy>DAMIAN VICENTE GALLO</cp:lastModifiedBy>
  <cp:lastPrinted>2014-05-15T17:44:28Z</cp:lastPrinted>
  <dcterms:created xsi:type="dcterms:W3CDTF">2011-03-09T14:32:28Z</dcterms:created>
  <dcterms:modified xsi:type="dcterms:W3CDTF">2017-01-11T17:40:16Z</dcterms:modified>
</cp:coreProperties>
</file>