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isco C\DVICENTE\MINSA\2016\1.- INFORMACION A COMUNICACIONES\PCA - 2016\7. Julio - 2016\"/>
    </mc:Choice>
  </mc:AlternateContent>
  <bookViews>
    <workbookView xWindow="120" yWindow="225" windowWidth="17595" windowHeight="9855"/>
  </bookViews>
  <sheets>
    <sheet name="RO" sheetId="1" r:id="rId1"/>
    <sheet name="RDR" sheetId="4" r:id="rId2"/>
    <sheet name="DYT" sheetId="6" r:id="rId3"/>
    <sheet name="ROOC" sheetId="5" r:id="rId4"/>
    <sheet name="RD" sheetId="7" state="hidden" r:id="rId5"/>
  </sheets>
  <definedNames>
    <definedName name="_xlnm._FilterDatabase" localSheetId="0" hidden="1">RO!$B$12:$L$17</definedName>
    <definedName name="_xlnm.Print_Area" localSheetId="2">DYT!$B$2:$L$20</definedName>
    <definedName name="_xlnm.Print_Area" localSheetId="4">RD!$B$2:$L$20</definedName>
    <definedName name="_xlnm.Print_Area" localSheetId="1">RDR!$B$2:$L$20</definedName>
    <definedName name="_xlnm.Print_Area" localSheetId="0">RO!$B$2:$L$20</definedName>
    <definedName name="_xlnm.Print_Area" localSheetId="3">ROOC!$B$2:$L$20</definedName>
  </definedNames>
  <calcPr calcId="152511"/>
</workbook>
</file>

<file path=xl/calcChain.xml><?xml version="1.0" encoding="utf-8"?>
<calcChain xmlns="http://schemas.openxmlformats.org/spreadsheetml/2006/main">
  <c r="C18" i="4" l="1"/>
  <c r="E14" i="5"/>
  <c r="E16" i="6"/>
  <c r="E14" i="6"/>
  <c r="E15" i="4"/>
  <c r="E14" i="4"/>
  <c r="E16" i="4"/>
  <c r="E17" i="4"/>
  <c r="E17" i="1"/>
  <c r="E16" i="1"/>
  <c r="E15" i="1"/>
  <c r="E14" i="1"/>
  <c r="G28" i="7" l="1"/>
  <c r="F28" i="7"/>
  <c r="D28" i="7"/>
  <c r="C28" i="7"/>
  <c r="G27" i="7"/>
  <c r="F27" i="7"/>
  <c r="D27" i="7"/>
  <c r="C27" i="7"/>
  <c r="G26" i="7"/>
  <c r="F26" i="7"/>
  <c r="D26" i="7"/>
  <c r="C26" i="7"/>
  <c r="G25" i="7"/>
  <c r="F25" i="7"/>
  <c r="D25" i="7"/>
  <c r="C25" i="7"/>
  <c r="G28" i="5"/>
  <c r="F28" i="5"/>
  <c r="D28" i="5"/>
  <c r="C28" i="5"/>
  <c r="G27" i="5"/>
  <c r="F27" i="5"/>
  <c r="D27" i="5"/>
  <c r="C27" i="5"/>
  <c r="G26" i="5"/>
  <c r="F26" i="5"/>
  <c r="D26" i="5"/>
  <c r="C26" i="5"/>
  <c r="G25" i="5"/>
  <c r="F25" i="5"/>
  <c r="D25" i="5"/>
  <c r="C25" i="5"/>
  <c r="G28" i="6"/>
  <c r="F28" i="6"/>
  <c r="D28" i="6"/>
  <c r="C28" i="6"/>
  <c r="G27" i="6"/>
  <c r="F27" i="6"/>
  <c r="D27" i="6"/>
  <c r="C27" i="6"/>
  <c r="G26" i="6"/>
  <c r="F26" i="6"/>
  <c r="D26" i="6"/>
  <c r="C26" i="6"/>
  <c r="G25" i="6"/>
  <c r="F25" i="6"/>
  <c r="D25" i="6"/>
  <c r="C25" i="6"/>
  <c r="G28" i="4"/>
  <c r="F28" i="4"/>
  <c r="D28" i="4"/>
  <c r="C28" i="4"/>
  <c r="G27" i="4"/>
  <c r="F27" i="4"/>
  <c r="D27" i="4"/>
  <c r="C27" i="4"/>
  <c r="G26" i="4"/>
  <c r="F26" i="4"/>
  <c r="D26" i="4"/>
  <c r="C26" i="4"/>
  <c r="G25" i="4"/>
  <c r="F25" i="4"/>
  <c r="D25" i="4"/>
  <c r="C25" i="4"/>
  <c r="G28" i="1"/>
  <c r="F28" i="1"/>
  <c r="D28" i="1"/>
  <c r="C28" i="1"/>
  <c r="G27" i="1"/>
  <c r="F27" i="1"/>
  <c r="D27" i="1"/>
  <c r="C27" i="1"/>
  <c r="G26" i="1"/>
  <c r="F26" i="1"/>
  <c r="D26" i="1"/>
  <c r="C26" i="1"/>
  <c r="G25" i="1"/>
  <c r="F25" i="1"/>
  <c r="D25" i="1"/>
  <c r="C25" i="1"/>
  <c r="E28" i="4" l="1"/>
  <c r="E27" i="4"/>
  <c r="E26" i="4"/>
  <c r="E17" i="6"/>
  <c r="E28" i="6" s="1"/>
  <c r="E27" i="6"/>
  <c r="E15" i="6"/>
  <c r="E26" i="6" s="1"/>
  <c r="E17" i="5"/>
  <c r="E28" i="5" s="1"/>
  <c r="E16" i="5"/>
  <c r="E27" i="5" s="1"/>
  <c r="E15" i="5"/>
  <c r="E26" i="5" s="1"/>
  <c r="E17" i="7"/>
  <c r="E28" i="7" s="1"/>
  <c r="E16" i="7"/>
  <c r="E27" i="7" s="1"/>
  <c r="E15" i="7"/>
  <c r="E26" i="7" s="1"/>
  <c r="E28" i="1"/>
  <c r="E27" i="1"/>
  <c r="E26" i="1"/>
  <c r="E25" i="4"/>
  <c r="E25" i="6"/>
  <c r="E25" i="5"/>
  <c r="E14" i="7"/>
  <c r="E25" i="7" s="1"/>
  <c r="E25" i="1"/>
  <c r="G18" i="4" l="1"/>
  <c r="F18" i="4"/>
  <c r="D18" i="4"/>
  <c r="G18" i="6"/>
  <c r="F18" i="6"/>
  <c r="D18" i="6"/>
  <c r="G18" i="5"/>
  <c r="F18" i="5"/>
  <c r="D18" i="5"/>
  <c r="G18" i="7"/>
  <c r="F18" i="7"/>
  <c r="E18" i="7"/>
  <c r="D18" i="7"/>
  <c r="G18" i="1"/>
  <c r="F18" i="1"/>
  <c r="D18" i="1"/>
  <c r="C18" i="6"/>
  <c r="C18" i="5"/>
  <c r="C18" i="7"/>
  <c r="C18" i="1"/>
  <c r="L17" i="4" l="1"/>
  <c r="L16" i="4"/>
  <c r="L15" i="4"/>
  <c r="L17" i="6"/>
  <c r="L16" i="6"/>
  <c r="L15" i="6"/>
  <c r="L17" i="5"/>
  <c r="L16" i="5"/>
  <c r="L15" i="5"/>
  <c r="L17" i="7"/>
  <c r="L16" i="7"/>
  <c r="L15" i="7"/>
  <c r="L17" i="1"/>
  <c r="L16" i="1"/>
  <c r="L15" i="1"/>
  <c r="L14" i="4"/>
  <c r="L14" i="6"/>
  <c r="L14" i="5"/>
  <c r="L14" i="7"/>
  <c r="L14" i="1"/>
  <c r="E18" i="5"/>
  <c r="E18" i="4"/>
  <c r="E18" i="1" l="1"/>
  <c r="E18" i="6"/>
  <c r="H18" i="7" l="1"/>
  <c r="K17" i="7"/>
  <c r="J17" i="7"/>
  <c r="I17" i="7"/>
  <c r="K16" i="7"/>
  <c r="J16" i="7"/>
  <c r="I16" i="7"/>
  <c r="K15" i="7"/>
  <c r="J15" i="7"/>
  <c r="I15" i="7"/>
  <c r="L18" i="7"/>
  <c r="K14" i="7"/>
  <c r="J14" i="7"/>
  <c r="I14" i="7"/>
  <c r="H18" i="1"/>
  <c r="I14" i="1"/>
  <c r="I15" i="1"/>
  <c r="I16" i="1"/>
  <c r="I17" i="1"/>
  <c r="H18" i="6"/>
  <c r="K17" i="6"/>
  <c r="J17" i="6"/>
  <c r="I17" i="6"/>
  <c r="K16" i="6"/>
  <c r="J16" i="6"/>
  <c r="I16" i="6"/>
  <c r="K15" i="6"/>
  <c r="J15" i="6"/>
  <c r="I15" i="6"/>
  <c r="K14" i="6"/>
  <c r="J14" i="6"/>
  <c r="I14" i="6"/>
  <c r="H18" i="5"/>
  <c r="K17" i="5"/>
  <c r="J17" i="5"/>
  <c r="I17" i="5"/>
  <c r="K16" i="5"/>
  <c r="J16" i="5"/>
  <c r="I16" i="5"/>
  <c r="K15" i="5"/>
  <c r="J15" i="5"/>
  <c r="I15" i="5"/>
  <c r="K14" i="5"/>
  <c r="J14" i="5"/>
  <c r="I14" i="5"/>
  <c r="H18" i="4"/>
  <c r="K17" i="4"/>
  <c r="J17" i="4"/>
  <c r="I17" i="4"/>
  <c r="K16" i="4"/>
  <c r="J16" i="4"/>
  <c r="I16" i="4"/>
  <c r="K15" i="4"/>
  <c r="J15" i="4"/>
  <c r="I15" i="4"/>
  <c r="K14" i="4"/>
  <c r="J14" i="4"/>
  <c r="I14" i="4"/>
  <c r="K17" i="1"/>
  <c r="J17" i="1"/>
  <c r="K16" i="1"/>
  <c r="J16" i="1"/>
  <c r="K15" i="1"/>
  <c r="J15" i="1"/>
  <c r="K14" i="1"/>
  <c r="J14" i="1"/>
  <c r="L18" i="5" l="1"/>
  <c r="L18" i="6"/>
  <c r="L18" i="4"/>
  <c r="L18" i="1"/>
  <c r="I18" i="7"/>
  <c r="K18" i="7"/>
  <c r="J18" i="7"/>
  <c r="J18" i="6"/>
  <c r="I18" i="6"/>
  <c r="K18" i="6"/>
  <c r="I18" i="5"/>
  <c r="K18" i="5"/>
  <c r="J18" i="5"/>
  <c r="I18" i="4"/>
  <c r="K18" i="4"/>
  <c r="J18" i="4"/>
  <c r="K18" i="1"/>
  <c r="I18" i="1" l="1"/>
  <c r="J18" i="1"/>
</calcChain>
</file>

<file path=xl/sharedStrings.xml><?xml version="1.0" encoding="utf-8"?>
<sst xmlns="http://schemas.openxmlformats.org/spreadsheetml/2006/main" count="162" uniqueCount="32">
  <si>
    <t>PRESUPUESTO</t>
  </si>
  <si>
    <t>UNIDAD EJECUTORA</t>
  </si>
  <si>
    <t>PLIEGO 011 MINISTERIO DE SALUD</t>
  </si>
  <si>
    <t>001 Administración Central</t>
  </si>
  <si>
    <t>022 Dirección de Salud II Lima Sur</t>
  </si>
  <si>
    <t>123 Programa de Apoyo a la Reforma del Sector Salud PARSALUD</t>
  </si>
  <si>
    <t>124 Direcciòn de Abastecimientos de Recursos Estrategicos de Salud</t>
  </si>
  <si>
    <t>PIM</t>
  </si>
  <si>
    <t>PIA</t>
  </si>
  <si>
    <t>TOTAL PLIEGO &gt;&gt;&gt;&gt;&gt;&gt;&gt;&gt;&gt;&gt;&gt;&gt;&gt;&gt;&gt;&gt;&gt;&gt;</t>
  </si>
  <si>
    <t>SEGÚN FUENTE DE FINANCIAMIENTO 1: RECURSOS ORDINARIOS</t>
  </si>
  <si>
    <t>SEGÚN FUENTE DE FINANCIAMIENTO 2: RECURSOS DIRECTAMENTE RECAUDADOS</t>
  </si>
  <si>
    <t>SEGÚN FUENTE DE FINANCIAMIENTO 4: DONACIONES Y TRANSFERENCIAS</t>
  </si>
  <si>
    <t>PCA
(1)</t>
  </si>
  <si>
    <t>COMPROMISO
ANUALIZADO
(2)</t>
  </si>
  <si>
    <t>(COM/PCA)
(3/1)</t>
  </si>
  <si>
    <t>(DEV/PCA)
(4/1)</t>
  </si>
  <si>
    <t>(GIR/PCA)
(5/1)</t>
  </si>
  <si>
    <t>SEGÚN FUENTE DE FINANCIAMIENTO 3: RECURSOS POR OPERACIONES OFICIALES DE CREDITO</t>
  </si>
  <si>
    <t xml:space="preserve">PCA
(1) </t>
  </si>
  <si>
    <t>SEGÚN FUENTE DE FINANCIAMIENTO 5: RECURSOS DETERMINADOS</t>
  </si>
  <si>
    <t>GIRO
ENE-SET
(5)</t>
  </si>
  <si>
    <t>SALDO
PIM - DEV</t>
  </si>
  <si>
    <t>INDICADOR</t>
  </si>
  <si>
    <t>*/ La Ejecución se encuentra en la Fase de Devengados, la cual para el 2015 solo se tiene a cargo (04) Unidades Ejecutoras en el Pliego</t>
  </si>
  <si>
    <t>Fuente: Consulta Amigable y Base de Datos al 31 de Julio del 2015</t>
  </si>
  <si>
    <t>PCA</t>
  </si>
  <si>
    <t>COMP. ANUAL</t>
  </si>
  <si>
    <t>DEVENGADO
AL MES DE JULIO
(4)</t>
  </si>
  <si>
    <t>DEVENG
AL MES DE JULIO</t>
  </si>
  <si>
    <t>EJECUCION PRESUPUESTAL MENSUALIZADA DE GASTOS 
MINISTERIO DE SALUD 2016
AL MES DE JULIO</t>
  </si>
  <si>
    <t>Fuente: Consulta Amigable y Base de Datos al 31 de Julio del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</si>
</sst>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 * #,##0_ ;_ * \-#,##0_ ;_ * &quot;-&quot;_ ;_ @_ "/>
    <numFmt numFmtId="43" formatCode="_ * #,##0.00_ ;_ * \-#,##0.00_ ;_ * &quot;-&quot;??_ ;_ @_ "/>
    <numFmt numFmtId="164" formatCode="0.0%"/>
    <numFmt numFmtId="165" formatCode="#,##0.0"/>
    <numFmt numFmtId="166" formatCode="0.0"/>
  </numFmts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18"/>
      <name val="Arial Narrow"/>
      <family val="2"/>
    </font>
    <font>
      <b/>
      <sz val="10"/>
      <color indexed="18"/>
      <name val="Arial Narrow"/>
      <family val="2"/>
    </font>
    <font>
      <sz val="11"/>
      <color theme="1"/>
      <name val="Calibri"/>
      <family val="2"/>
      <scheme val="minor"/>
    </font>
    <font>
      <b/>
      <sz val="18"/>
      <color indexed="18"/>
      <name val="Arial Narrow"/>
      <family val="2"/>
    </font>
    <font>
      <b/>
      <sz val="12"/>
      <color theme="1"/>
      <name val="Calibri"/>
      <family val="2"/>
      <scheme val="minor"/>
    </font>
    <font>
      <sz val="10"/>
      <name val="Arial Narrow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43">
    <xf numFmtId="0" fontId="0" fillId="0" borderId="0"/>
    <xf numFmtId="9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8" applyNumberFormat="0" applyAlignment="0" applyProtection="0"/>
    <xf numFmtId="0" fontId="16" fillId="6" borderId="9" applyNumberFormat="0" applyAlignment="0" applyProtection="0"/>
    <xf numFmtId="0" fontId="17" fillId="6" borderId="8" applyNumberFormat="0" applyAlignment="0" applyProtection="0"/>
    <xf numFmtId="0" fontId="18" fillId="0" borderId="10" applyNumberFormat="0" applyFill="0" applyAlignment="0" applyProtection="0"/>
    <xf numFmtId="0" fontId="19" fillId="7" borderId="11" applyNumberFormat="0" applyAlignment="0" applyProtection="0"/>
    <xf numFmtId="0" fontId="20" fillId="0" borderId="0" applyNumberFormat="0" applyFill="0" applyBorder="0" applyAlignment="0" applyProtection="0"/>
    <xf numFmtId="0" fontId="4" fillId="8" borderId="12" applyNumberFormat="0" applyFont="0" applyAlignment="0" applyProtection="0"/>
    <xf numFmtId="0" fontId="21" fillId="0" borderId="0" applyNumberFormat="0" applyFill="0" applyBorder="0" applyAlignment="0" applyProtection="0"/>
    <xf numFmtId="0" fontId="1" fillId="0" borderId="13" applyNumberFormat="0" applyFill="0" applyAlignment="0" applyProtection="0"/>
    <xf numFmtId="0" fontId="22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2" fillId="32" borderId="0" applyNumberFormat="0" applyBorder="0" applyAlignment="0" applyProtection="0"/>
  </cellStyleXfs>
  <cellXfs count="58">
    <xf numFmtId="0" fontId="0" fillId="0" borderId="0" xfId="0"/>
    <xf numFmtId="3" fontId="0" fillId="0" borderId="0" xfId="0" applyNumberFormat="1" applyAlignment="1">
      <alignment vertical="center"/>
    </xf>
    <xf numFmtId="3" fontId="2" fillId="0" borderId="0" xfId="0" applyNumberFormat="1" applyFont="1" applyFill="1" applyBorder="1" applyAlignment="1" applyProtection="1"/>
    <xf numFmtId="3" fontId="3" fillId="0" borderId="0" xfId="0" applyNumberFormat="1" applyFont="1" applyFill="1" applyBorder="1" applyAlignment="1" applyProtection="1"/>
    <xf numFmtId="3" fontId="1" fillId="0" borderId="0" xfId="0" applyNumberFormat="1" applyFont="1" applyAlignment="1">
      <alignment vertical="center"/>
    </xf>
    <xf numFmtId="3" fontId="1" fillId="0" borderId="0" xfId="0" applyNumberFormat="1" applyFont="1" applyAlignment="1">
      <alignment horizontal="center" vertical="center"/>
    </xf>
    <xf numFmtId="3" fontId="0" fillId="0" borderId="2" xfId="0" applyNumberFormat="1" applyBorder="1" applyAlignment="1">
      <alignment vertical="center"/>
    </xf>
    <xf numFmtId="3" fontId="0" fillId="0" borderId="3" xfId="0" applyNumberFormat="1" applyBorder="1" applyAlignment="1">
      <alignment vertical="center"/>
    </xf>
    <xf numFmtId="41" fontId="0" fillId="0" borderId="2" xfId="0" applyNumberFormat="1" applyBorder="1" applyAlignment="1">
      <alignment vertical="center"/>
    </xf>
    <xf numFmtId="41" fontId="0" fillId="0" borderId="3" xfId="0" applyNumberFormat="1" applyBorder="1" applyAlignment="1">
      <alignment vertical="center"/>
    </xf>
    <xf numFmtId="164" fontId="0" fillId="0" borderId="0" xfId="1" applyNumberFormat="1" applyFont="1" applyAlignment="1">
      <alignment vertical="center"/>
    </xf>
    <xf numFmtId="3" fontId="6" fillId="0" borderId="1" xfId="0" applyNumberFormat="1" applyFont="1" applyBorder="1" applyAlignment="1">
      <alignment vertical="center"/>
    </xf>
    <xf numFmtId="0" fontId="7" fillId="0" borderId="0" xfId="0" applyNumberFormat="1" applyFont="1" applyFill="1" applyBorder="1" applyAlignment="1" applyProtection="1">
      <alignment horizontal="left"/>
    </xf>
    <xf numFmtId="164" fontId="1" fillId="33" borderId="2" xfId="1" applyNumberFormat="1" applyFont="1" applyFill="1" applyBorder="1" applyAlignment="1">
      <alignment vertical="center"/>
    </xf>
    <xf numFmtId="164" fontId="1" fillId="33" borderId="3" xfId="1" applyNumberFormat="1" applyFont="1" applyFill="1" applyBorder="1" applyAlignment="1">
      <alignment vertical="center"/>
    </xf>
    <xf numFmtId="164" fontId="6" fillId="33" borderId="1" xfId="1" applyNumberFormat="1" applyFont="1" applyFill="1" applyBorder="1" applyAlignment="1">
      <alignment vertical="center"/>
    </xf>
    <xf numFmtId="3" fontId="1" fillId="33" borderId="2" xfId="1" applyNumberFormat="1" applyFont="1" applyFill="1" applyBorder="1" applyAlignment="1">
      <alignment vertical="center"/>
    </xf>
    <xf numFmtId="3" fontId="1" fillId="33" borderId="3" xfId="1" applyNumberFormat="1" applyFont="1" applyFill="1" applyBorder="1" applyAlignment="1">
      <alignment vertical="center"/>
    </xf>
    <xf numFmtId="3" fontId="6" fillId="33" borderId="1" xfId="1" applyNumberFormat="1" applyFont="1" applyFill="1" applyBorder="1" applyAlignment="1">
      <alignment vertical="center"/>
    </xf>
    <xf numFmtId="41" fontId="0" fillId="34" borderId="2" xfId="0" applyNumberFormat="1" applyFill="1" applyBorder="1" applyAlignment="1">
      <alignment vertical="center"/>
    </xf>
    <xf numFmtId="41" fontId="0" fillId="34" borderId="3" xfId="0" applyNumberFormat="1" applyFill="1" applyBorder="1" applyAlignment="1">
      <alignment vertical="center"/>
    </xf>
    <xf numFmtId="3" fontId="19" fillId="35" borderId="18" xfId="0" applyNumberFormat="1" applyFont="1" applyFill="1" applyBorder="1" applyAlignment="1">
      <alignment horizontal="center" vertical="center" wrapText="1"/>
    </xf>
    <xf numFmtId="164" fontId="19" fillId="35" borderId="18" xfId="1" applyNumberFormat="1" applyFont="1" applyFill="1" applyBorder="1" applyAlignment="1">
      <alignment horizontal="center" vertical="center" wrapText="1"/>
    </xf>
    <xf numFmtId="41" fontId="23" fillId="34" borderId="3" xfId="0" applyNumberFormat="1" applyFont="1" applyFill="1" applyBorder="1" applyAlignment="1">
      <alignment vertical="center"/>
    </xf>
    <xf numFmtId="3" fontId="23" fillId="0" borderId="3" xfId="0" applyNumberFormat="1" applyFont="1" applyBorder="1" applyAlignment="1">
      <alignment vertical="center"/>
    </xf>
    <xf numFmtId="3" fontId="23" fillId="0" borderId="2" xfId="0" applyNumberFormat="1" applyFont="1" applyBorder="1" applyAlignment="1">
      <alignment vertical="center"/>
    </xf>
    <xf numFmtId="41" fontId="23" fillId="0" borderId="2" xfId="0" applyNumberFormat="1" applyFont="1" applyBorder="1" applyAlignment="1">
      <alignment vertical="center"/>
    </xf>
    <xf numFmtId="41" fontId="23" fillId="34" borderId="2" xfId="0" applyNumberFormat="1" applyFont="1" applyFill="1" applyBorder="1" applyAlignment="1">
      <alignment vertical="center"/>
    </xf>
    <xf numFmtId="41" fontId="23" fillId="0" borderId="3" xfId="0" applyNumberFormat="1" applyFont="1" applyBorder="1" applyAlignment="1">
      <alignment vertical="center"/>
    </xf>
    <xf numFmtId="3" fontId="0" fillId="0" borderId="0" xfId="0" applyNumberFormat="1" applyFont="1"/>
    <xf numFmtId="3" fontId="6" fillId="0" borderId="1" xfId="0" applyNumberFormat="1" applyFont="1" applyBorder="1" applyAlignment="1">
      <alignment horizontal="center" vertical="center"/>
    </xf>
    <xf numFmtId="3" fontId="22" fillId="0" borderId="0" xfId="0" applyNumberFormat="1" applyFont="1" applyAlignment="1">
      <alignment vertical="center"/>
    </xf>
    <xf numFmtId="3" fontId="19" fillId="0" borderId="0" xfId="0" applyNumberFormat="1" applyFont="1" applyFill="1" applyBorder="1" applyAlignment="1">
      <alignment horizontal="center" vertical="center" wrapText="1"/>
    </xf>
    <xf numFmtId="164" fontId="1" fillId="0" borderId="0" xfId="1" applyNumberFormat="1" applyFont="1" applyFill="1" applyBorder="1" applyAlignment="1">
      <alignment vertical="center"/>
    </xf>
    <xf numFmtId="3" fontId="1" fillId="0" borderId="0" xfId="1" applyNumberFormat="1" applyFont="1" applyFill="1" applyBorder="1" applyAlignment="1">
      <alignment vertical="center"/>
    </xf>
    <xf numFmtId="3" fontId="19" fillId="35" borderId="20" xfId="0" applyNumberFormat="1" applyFont="1" applyFill="1" applyBorder="1" applyAlignment="1">
      <alignment horizontal="center" vertical="center" wrapText="1"/>
    </xf>
    <xf numFmtId="41" fontId="0" fillId="0" borderId="21" xfId="0" applyNumberFormat="1" applyBorder="1" applyAlignment="1">
      <alignment vertical="center"/>
    </xf>
    <xf numFmtId="41" fontId="0" fillId="0" borderId="22" xfId="0" applyNumberFormat="1" applyBorder="1" applyAlignment="1">
      <alignment vertical="center"/>
    </xf>
    <xf numFmtId="3" fontId="19" fillId="0" borderId="0" xfId="0" applyNumberFormat="1" applyFont="1" applyFill="1" applyBorder="1" applyAlignment="1">
      <alignment horizontal="center" vertical="center"/>
    </xf>
    <xf numFmtId="3" fontId="22" fillId="0" borderId="0" xfId="0" applyNumberFormat="1" applyFont="1" applyFill="1" applyBorder="1" applyAlignment="1">
      <alignment vertical="center"/>
    </xf>
    <xf numFmtId="43" fontId="22" fillId="0" borderId="0" xfId="0" applyNumberFormat="1" applyFont="1" applyFill="1" applyBorder="1" applyAlignment="1">
      <alignment vertical="center"/>
    </xf>
    <xf numFmtId="41" fontId="22" fillId="0" borderId="0" xfId="0" applyNumberFormat="1" applyFont="1" applyFill="1" applyBorder="1" applyAlignment="1">
      <alignment vertical="center"/>
    </xf>
    <xf numFmtId="3" fontId="24" fillId="0" borderId="0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Border="1" applyAlignment="1">
      <alignment horizontal="center" vertical="center" wrapText="1"/>
    </xf>
    <xf numFmtId="165" fontId="0" fillId="0" borderId="0" xfId="0" applyNumberFormat="1" applyAlignment="1">
      <alignment vertical="center"/>
    </xf>
    <xf numFmtId="166" fontId="0" fillId="0" borderId="0" xfId="0" applyNumberFormat="1" applyAlignment="1">
      <alignment vertical="center"/>
    </xf>
    <xf numFmtId="165" fontId="22" fillId="0" borderId="0" xfId="0" applyNumberFormat="1" applyFont="1" applyAlignment="1">
      <alignment vertical="center"/>
    </xf>
    <xf numFmtId="164" fontId="19" fillId="0" borderId="0" xfId="1" applyNumberFormat="1" applyFont="1" applyFill="1" applyBorder="1" applyAlignment="1">
      <alignment horizontal="center" vertical="center"/>
    </xf>
    <xf numFmtId="3" fontId="19" fillId="35" borderId="16" xfId="0" applyNumberFormat="1" applyFont="1" applyFill="1" applyBorder="1" applyAlignment="1">
      <alignment horizontal="center" vertical="center" wrapText="1"/>
    </xf>
    <xf numFmtId="3" fontId="19" fillId="35" borderId="19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 applyProtection="1">
      <alignment horizontal="center" vertical="center" wrapText="1"/>
    </xf>
    <xf numFmtId="3" fontId="19" fillId="35" borderId="15" xfId="0" applyNumberFormat="1" applyFont="1" applyFill="1" applyBorder="1" applyAlignment="1">
      <alignment horizontal="center" vertical="center" wrapText="1"/>
    </xf>
    <xf numFmtId="3" fontId="19" fillId="35" borderId="18" xfId="0" applyNumberFormat="1" applyFont="1" applyFill="1" applyBorder="1" applyAlignment="1">
      <alignment horizontal="center" vertical="center"/>
    </xf>
    <xf numFmtId="3" fontId="19" fillId="35" borderId="15" xfId="0" applyNumberFormat="1" applyFont="1" applyFill="1" applyBorder="1" applyAlignment="1">
      <alignment horizontal="center" vertical="center"/>
    </xf>
    <xf numFmtId="3" fontId="19" fillId="35" borderId="14" xfId="0" applyNumberFormat="1" applyFont="1" applyFill="1" applyBorder="1" applyAlignment="1">
      <alignment horizontal="center" vertical="center"/>
    </xf>
    <xf numFmtId="3" fontId="19" fillId="35" borderId="17" xfId="0" applyNumberFormat="1" applyFont="1" applyFill="1" applyBorder="1" applyAlignment="1">
      <alignment horizontal="center" vertical="center"/>
    </xf>
    <xf numFmtId="3" fontId="1" fillId="0" borderId="4" xfId="0" applyNumberFormat="1" applyFont="1" applyBorder="1" applyAlignment="1">
      <alignment horizontal="right" vertical="center"/>
    </xf>
    <xf numFmtId="164" fontId="19" fillId="35" borderId="15" xfId="1" applyNumberFormat="1" applyFont="1" applyFill="1" applyBorder="1" applyAlignment="1">
      <alignment horizontal="center" vertical="center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Neutral" xfId="9" builtinId="28" customBuiltin="1"/>
    <cellStyle name="Normal" xfId="0" builtinId="0"/>
    <cellStyle name="Notas" xfId="16" builtinId="10" customBuiltin="1"/>
    <cellStyle name="Porcentaje" xfId="1" builtinId="5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RO!$B$25</c:f>
              <c:strCache>
                <c:ptCount val="1"/>
                <c:pt idx="0">
                  <c:v>001 Administración Central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1.0069101521650001E-2"/>
                  <c:y val="-1.46551679372620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1187890579611053E-2"/>
                  <c:y val="-1.2212639947718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0069101521649939E-2"/>
                  <c:y val="-1.22126399477183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1187890579611136E-2"/>
                  <c:y val="-7.327583968631016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1187890579610971E-2"/>
                  <c:y val="-4.885055979087344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RO!$C$24:$G$24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
AL MES DE JULIO</c:v>
                </c:pt>
              </c:strCache>
            </c:strRef>
          </c:cat>
          <c:val>
            <c:numRef>
              <c:f>RO!$C$25:$G$25</c:f>
              <c:numCache>
                <c:formatCode>_(* #,##0_);_(* \(#,##0\);_(* "-"_);_(@_)</c:formatCode>
                <c:ptCount val="5"/>
                <c:pt idx="0" formatCode="_(* #,##0.00_);_(* \(#,##0.00\);_(* &quot;-&quot;??_);_(@_)">
                  <c:v>2319.8773489999999</c:v>
                </c:pt>
                <c:pt idx="1">
                  <c:v>1248.279581</c:v>
                </c:pt>
                <c:pt idx="2">
                  <c:v>1185.8656019500002</c:v>
                </c:pt>
                <c:pt idx="3">
                  <c:v>907.98477771999956</c:v>
                </c:pt>
                <c:pt idx="4">
                  <c:v>553.67599886999972</c:v>
                </c:pt>
              </c:numCache>
            </c:numRef>
          </c:val>
        </c:ser>
        <c:ser>
          <c:idx val="1"/>
          <c:order val="1"/>
          <c:tx>
            <c:strRef>
              <c:f>RO!$B$26</c:f>
              <c:strCache>
                <c:ptCount val="1"/>
                <c:pt idx="0">
                  <c:v>022 Dirección de Salud II Lima Sur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 w="9525" cap="flat" cmpd="sng" algn="ctr">
              <a:solidFill>
                <a:schemeClr val="accent1">
                  <a:shade val="95000"/>
                  <a:satMod val="105000"/>
                </a:schemeClr>
              </a:solidFill>
              <a:prstDash val="solid"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dLbl>
              <c:idx val="0"/>
              <c:layout>
                <c:manualLayout>
                  <c:x val="7.8315234057277951E-3"/>
                  <c:y val="-1.95404162413879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237578115922186E-3"/>
                  <c:y val="-9.77011195817477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5.5939452898054855E-3"/>
                  <c:y val="-7.327583968631016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7.8315234057277135E-3"/>
                  <c:y val="-1.46551679372622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1187890579611136E-2"/>
                  <c:y val="-1.46551679372620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RO!$C$24:$G$24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
AL MES DE JULIO</c:v>
                </c:pt>
              </c:strCache>
            </c:strRef>
          </c:cat>
          <c:val>
            <c:numRef>
              <c:f>RO!$C$26:$G$26</c:f>
              <c:numCache>
                <c:formatCode>_(* #,##0_);_(* \(#,##0\);_(* "-"_);_(@_)</c:formatCode>
                <c:ptCount val="5"/>
                <c:pt idx="0">
                  <c:v>65.371578</c:v>
                </c:pt>
                <c:pt idx="1">
                  <c:v>75.129998999999998</c:v>
                </c:pt>
                <c:pt idx="2">
                  <c:v>71.373499049999992</c:v>
                </c:pt>
                <c:pt idx="3">
                  <c:v>28.951095869999989</c:v>
                </c:pt>
                <c:pt idx="4">
                  <c:v>27.590551159999993</c:v>
                </c:pt>
              </c:numCache>
            </c:numRef>
          </c:val>
        </c:ser>
        <c:ser>
          <c:idx val="2"/>
          <c:order val="2"/>
          <c:tx>
            <c:strRef>
              <c:f>RO!$B$27</c:f>
              <c:strCache>
                <c:ptCount val="1"/>
                <c:pt idx="0">
                  <c:v>123 Programa de Apoyo a la Reforma del Sector Salud PARSALUD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 w="9525" cap="flat" cmpd="sng" algn="ctr">
              <a:solidFill>
                <a:schemeClr val="accent3">
                  <a:shade val="95000"/>
                  <a:satMod val="105000"/>
                </a:schemeClr>
              </a:solidFill>
              <a:prstDash val="solid"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dLbl>
              <c:idx val="0"/>
              <c:layout>
                <c:manualLayout>
                  <c:x val="-2.0510895785668701E-17"/>
                  <c:y val="-1.46551679372620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1021791571337402E-17"/>
                  <c:y val="-9.77011195817486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2375781159221452E-3"/>
                  <c:y val="-9.77011195817486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3.3563671738831764E-3"/>
                  <c:y val="-7.327583968631016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2.2375781159220628E-3"/>
                  <c:y val="-1.46551679372621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RO!$C$24:$G$24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
AL MES DE JULIO</c:v>
                </c:pt>
              </c:strCache>
            </c:strRef>
          </c:cat>
          <c:val>
            <c:numRef>
              <c:f>RO!$C$27:$G$27</c:f>
              <c:numCache>
                <c:formatCode>_(* #,##0_);_(* \(#,##0\);_(* "-"_);_(@_)</c:formatCode>
                <c:ptCount val="5"/>
                <c:pt idx="0">
                  <c:v>71.531784999999999</c:v>
                </c:pt>
                <c:pt idx="1">
                  <c:v>70.736621</c:v>
                </c:pt>
                <c:pt idx="2">
                  <c:v>67.199789949999996</c:v>
                </c:pt>
                <c:pt idx="3">
                  <c:v>30.378194429999997</c:v>
                </c:pt>
                <c:pt idx="4">
                  <c:v>19.107570110000005</c:v>
                </c:pt>
              </c:numCache>
            </c:numRef>
          </c:val>
        </c:ser>
        <c:ser>
          <c:idx val="3"/>
          <c:order val="3"/>
          <c:tx>
            <c:strRef>
              <c:f>RO!$B$28</c:f>
              <c:strCache>
                <c:ptCount val="1"/>
                <c:pt idx="0">
                  <c:v>124 Direcciòn de Abastecimientos de Recursos Estrategicos de Salud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hade val="51000"/>
                    <a:satMod val="130000"/>
                  </a:schemeClr>
                </a:gs>
                <a:gs pos="80000">
                  <a:schemeClr val="accent4">
                    <a:shade val="93000"/>
                    <a:satMod val="130000"/>
                  </a:schemeClr>
                </a:gs>
                <a:gs pos="100000">
                  <a:schemeClr val="accent4">
                    <a:shade val="94000"/>
                    <a:satMod val="135000"/>
                  </a:schemeClr>
                </a:gs>
              </a:gsLst>
              <a:lin ang="16200000" scaled="0"/>
            </a:gradFill>
            <a:ln w="9525" cap="flat" cmpd="sng" algn="ctr">
              <a:solidFill>
                <a:schemeClr val="accent4">
                  <a:shade val="95000"/>
                  <a:satMod val="105000"/>
                </a:schemeClr>
              </a:solidFill>
              <a:prstDash val="solid"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dLbl>
              <c:idx val="0"/>
              <c:layout>
                <c:manualLayout>
                  <c:x val="7.8315234057277951E-3"/>
                  <c:y val="-9.77011195817477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6.7127343477665991E-3"/>
                  <c:y val="-7.327583968631016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8.9503124636888254E-3"/>
                  <c:y val="-1.22126399477183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7.8315234057278766E-3"/>
                  <c:y val="-1.22126399477183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3.3563671738831764E-3"/>
                  <c:y val="-7.327583968631016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RO!$C$24:$G$24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
AL MES DE JULIO</c:v>
                </c:pt>
              </c:strCache>
            </c:strRef>
          </c:cat>
          <c:val>
            <c:numRef>
              <c:f>RO!$C$28:$G$28</c:f>
              <c:numCache>
                <c:formatCode>_(* #,##0_);_(* \(#,##0\);_(* "-"_);_(@_)</c:formatCode>
                <c:ptCount val="5"/>
                <c:pt idx="0">
                  <c:v>436.35</c:v>
                </c:pt>
                <c:pt idx="1">
                  <c:v>441.99087200000002</c:v>
                </c:pt>
                <c:pt idx="2">
                  <c:v>419.89132839999996</c:v>
                </c:pt>
                <c:pt idx="3">
                  <c:v>371.28737453000008</c:v>
                </c:pt>
                <c:pt idx="4">
                  <c:v>329.4137789400001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-1359900688"/>
        <c:axId val="-1359899600"/>
        <c:axId val="0"/>
      </c:bar3DChart>
      <c:catAx>
        <c:axId val="-135990068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-1359899600"/>
        <c:crosses val="autoZero"/>
        <c:auto val="1"/>
        <c:lblAlgn val="ctr"/>
        <c:lblOffset val="100"/>
        <c:noMultiLvlLbl val="0"/>
      </c:catAx>
      <c:valAx>
        <c:axId val="-1359899600"/>
        <c:scaling>
          <c:orientation val="minMax"/>
        </c:scaling>
        <c:delete val="0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35990068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RDR!$B$25</c:f>
              <c:strCache>
                <c:ptCount val="1"/>
                <c:pt idx="0">
                  <c:v>001 Administración Central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7.8392621464252483E-3"/>
                  <c:y val="-2.1800109730079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1198945923464598E-2"/>
                  <c:y val="-1.36250685812999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7.8392621464252483E-3"/>
                  <c:y val="-2.1800109730079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2318840515811103E-2"/>
                  <c:y val="-1.90750960138198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7.8392621464252483E-3"/>
                  <c:y val="-1.63500822975599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RDR!$C$24:$G$24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
AL MES DE JULIO</c:v>
                </c:pt>
              </c:strCache>
            </c:strRef>
          </c:cat>
          <c:val>
            <c:numRef>
              <c:f>RDR!$C$25:$G$25</c:f>
              <c:numCache>
                <c:formatCode>#,##0.0</c:formatCode>
                <c:ptCount val="5"/>
                <c:pt idx="0">
                  <c:v>57.681393999999997</c:v>
                </c:pt>
                <c:pt idx="1">
                  <c:v>71.463949</c:v>
                </c:pt>
                <c:pt idx="2">
                  <c:v>71.463949</c:v>
                </c:pt>
                <c:pt idx="3">
                  <c:v>63.330866230000012</c:v>
                </c:pt>
                <c:pt idx="4">
                  <c:v>40.88180715</c:v>
                </c:pt>
              </c:numCache>
            </c:numRef>
          </c:val>
        </c:ser>
        <c:ser>
          <c:idx val="1"/>
          <c:order val="1"/>
          <c:tx>
            <c:strRef>
              <c:f>RDR!$B$26</c:f>
              <c:strCache>
                <c:ptCount val="1"/>
                <c:pt idx="0">
                  <c:v>022 Dirección de Salud II Lima Sur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1"/>
              <c:layout>
                <c:manualLayout>
                  <c:x val="8.9591567387717116E-3"/>
                  <c:y val="-8.175041148779956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7.839262146425165E-3"/>
                  <c:y val="-8.17504114878005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0079051331118177E-2"/>
                  <c:y val="-8.17504114878005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7.8392621464252483E-3"/>
                  <c:y val="-2.72501371625998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RDR!$C$24:$G$24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
AL MES DE JULIO</c:v>
                </c:pt>
              </c:strCache>
            </c:strRef>
          </c:cat>
          <c:val>
            <c:numRef>
              <c:f>RDR!$C$26:$G$26</c:f>
              <c:numCache>
                <c:formatCode>#,##0.0</c:formatCode>
                <c:ptCount val="5"/>
                <c:pt idx="0">
                  <c:v>4.8679810000000003</c:v>
                </c:pt>
                <c:pt idx="1">
                  <c:v>5.8679810000000003</c:v>
                </c:pt>
                <c:pt idx="2">
                  <c:v>5.8679810000000003</c:v>
                </c:pt>
                <c:pt idx="3">
                  <c:v>3.5688941600000001</c:v>
                </c:pt>
                <c:pt idx="4">
                  <c:v>3.1137574900000002</c:v>
                </c:pt>
              </c:numCache>
            </c:numRef>
          </c:val>
        </c:ser>
        <c:ser>
          <c:idx val="2"/>
          <c:order val="2"/>
          <c:tx>
            <c:strRef>
              <c:f>RDR!$B$27</c:f>
              <c:strCache>
                <c:ptCount val="1"/>
                <c:pt idx="0">
                  <c:v>123 Programa de Apoyo a la Reforma del Sector Salud PARSALUD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2"/>
              <c:layout>
                <c:manualLayout>
                  <c:x val="8.9591567387717116E-3"/>
                  <c:y val="-8.175041148779855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7.8392621464252483E-3"/>
                  <c:y val="-1.0900054865039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6.7193675540786193E-3"/>
                  <c:y val="-5.450027432520070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RDR!$C$24:$G$24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
AL MES DE JULIO</c:v>
                </c:pt>
              </c:strCache>
            </c:strRef>
          </c:cat>
          <c:val>
            <c:numRef>
              <c:f>RDR!$C$27:$G$27</c:f>
              <c:numCache>
                <c:formatCode>#,##0.0</c:formatCode>
                <c:ptCount val="5"/>
                <c:pt idx="0">
                  <c:v>0.13610700000000001</c:v>
                </c:pt>
                <c:pt idx="1">
                  <c:v>4.136107</c:v>
                </c:pt>
                <c:pt idx="2">
                  <c:v>4.136107</c:v>
                </c:pt>
                <c:pt idx="3">
                  <c:v>2.8750009599999999</c:v>
                </c:pt>
                <c:pt idx="4">
                  <c:v>2.0267202400000004</c:v>
                </c:pt>
              </c:numCache>
            </c:numRef>
          </c:val>
        </c:ser>
        <c:ser>
          <c:idx val="3"/>
          <c:order val="3"/>
          <c:tx>
            <c:strRef>
              <c:f>RDR!$B$28</c:f>
              <c:strCache>
                <c:ptCount val="1"/>
                <c:pt idx="0">
                  <c:v>124 Direcciòn de Abastecimientos de Recursos Estrategicos de Salud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hade val="51000"/>
                    <a:satMod val="130000"/>
                  </a:schemeClr>
                </a:gs>
                <a:gs pos="80000">
                  <a:schemeClr val="accent4">
                    <a:shade val="93000"/>
                    <a:satMod val="130000"/>
                  </a:schemeClr>
                </a:gs>
                <a:gs pos="100000">
                  <a:schemeClr val="accent4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1"/>
              <c:layout>
                <c:manualLayout>
                  <c:x val="8.9591567387717116E-3"/>
                  <c:y val="-5.450027432520070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119894592346464E-2"/>
                  <c:y val="-2.72501371625998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5.5994729617322376E-3"/>
                  <c:y val="-2.72501371625998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5.599472961732156E-3"/>
                  <c:y val="-8.175041148779956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RDR!$C$24:$G$24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
AL MES DE JULIO</c:v>
                </c:pt>
              </c:strCache>
            </c:strRef>
          </c:cat>
          <c:val>
            <c:numRef>
              <c:f>RDR!$C$28:$G$28</c:f>
              <c:numCache>
                <c:formatCode>#,##0.0</c:formatCode>
                <c:ptCount val="5"/>
                <c:pt idx="0">
                  <c:v>0.1</c:v>
                </c:pt>
                <c:pt idx="1">
                  <c:v>22.726198</c:v>
                </c:pt>
                <c:pt idx="2">
                  <c:v>22.726198</c:v>
                </c:pt>
                <c:pt idx="3">
                  <c:v>15.59338966</c:v>
                </c:pt>
                <c:pt idx="4">
                  <c:v>13.765355469999999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-1087148752"/>
        <c:axId val="-1087149840"/>
        <c:axId val="0"/>
      </c:bar3DChart>
      <c:catAx>
        <c:axId val="-10871487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-1087149840"/>
        <c:crosses val="autoZero"/>
        <c:auto val="1"/>
        <c:lblAlgn val="ctr"/>
        <c:lblOffset val="100"/>
        <c:noMultiLvlLbl val="0"/>
      </c:catAx>
      <c:valAx>
        <c:axId val="-1087149840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crossAx val="-108714875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DYT!$B$25</c:f>
              <c:strCache>
                <c:ptCount val="1"/>
                <c:pt idx="0">
                  <c:v>001 Administración Central</c:v>
                </c:pt>
              </c:strCache>
            </c:strRef>
          </c:tx>
          <c:invertIfNegative val="0"/>
          <c:dLbls>
            <c:dLbl>
              <c:idx val="1"/>
              <c:layout>
                <c:manualLayout>
                  <c:x val="5.610561143586058E-3"/>
                  <c:y val="-1.4533639539189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7.8547856010205384E-3"/>
                  <c:y val="-1.45336395391898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5.6105611435860996E-3"/>
                  <c:y val="-1.74403674470278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8.9768978297377587E-3"/>
                  <c:y val="-1.16269116313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DYT!$C$24:$G$24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
AL MES DE JULIO</c:v>
                </c:pt>
              </c:strCache>
            </c:strRef>
          </c:cat>
          <c:val>
            <c:numRef>
              <c:f>DYT!$C$25:$G$25</c:f>
              <c:numCache>
                <c:formatCode>0.0</c:formatCode>
                <c:ptCount val="5"/>
                <c:pt idx="0">
                  <c:v>0</c:v>
                </c:pt>
                <c:pt idx="1">
                  <c:v>0.83899599999999996</c:v>
                </c:pt>
                <c:pt idx="2">
                  <c:v>0.83899599999999996</c:v>
                </c:pt>
                <c:pt idx="3">
                  <c:v>0.10764251999999999</c:v>
                </c:pt>
                <c:pt idx="4">
                  <c:v>0.10764251999999999</c:v>
                </c:pt>
              </c:numCache>
            </c:numRef>
          </c:val>
        </c:ser>
        <c:ser>
          <c:idx val="1"/>
          <c:order val="1"/>
          <c:tx>
            <c:strRef>
              <c:f>DYT!$B$26</c:f>
              <c:strCache>
                <c:ptCount val="1"/>
                <c:pt idx="0">
                  <c:v>022 Dirección de Salud II Lima Sur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1"/>
              <c:layout>
                <c:manualLayout>
                  <c:x val="4.4884489148688386E-3"/>
                  <c:y val="-8.7201837235139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3.3663366861516595E-3"/>
                  <c:y val="-1.16269116313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6.732673372303319E-3"/>
                  <c:y val="-1.16269116313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DYT!$C$24:$G$24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
AL MES DE JULIO</c:v>
                </c:pt>
              </c:strCache>
            </c:strRef>
          </c:cat>
          <c:val>
            <c:numRef>
              <c:f>DYT!$C$26:$G$26</c:f>
              <c:numCache>
                <c:formatCode>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DYT!$B$27</c:f>
              <c:strCache>
                <c:ptCount val="1"/>
                <c:pt idx="0">
                  <c:v>123 Programa de Apoyo a la Reforma del Sector Salud PARSALUD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1"/>
              <c:layout>
                <c:manualLayout>
                  <c:x val="7.8547856010205384E-3"/>
                  <c:y val="-8.720183723513885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0099010058454979E-2"/>
                  <c:y val="-1.74403674470277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6.7326733723034014E-3"/>
                  <c:y val="-5.81345581567591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7.8547856010205384E-3"/>
                  <c:y val="-1.45336395391897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DYT!$C$24:$G$24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
AL MES DE JULIO</c:v>
                </c:pt>
              </c:strCache>
            </c:strRef>
          </c:cat>
          <c:val>
            <c:numRef>
              <c:f>DYT!$C$27:$G$27</c:f>
              <c:numCache>
                <c:formatCode>0.0</c:formatCode>
                <c:ptCount val="5"/>
                <c:pt idx="0">
                  <c:v>0</c:v>
                </c:pt>
                <c:pt idx="1">
                  <c:v>0.74561299999999997</c:v>
                </c:pt>
                <c:pt idx="2">
                  <c:v>0.74561299999999997</c:v>
                </c:pt>
                <c:pt idx="3">
                  <c:v>4.3162499999999999E-2</c:v>
                </c:pt>
                <c:pt idx="4">
                  <c:v>4.3162499999999999E-2</c:v>
                </c:pt>
              </c:numCache>
            </c:numRef>
          </c:val>
        </c:ser>
        <c:ser>
          <c:idx val="3"/>
          <c:order val="3"/>
          <c:tx>
            <c:strRef>
              <c:f>DYT!$B$28</c:f>
              <c:strCache>
                <c:ptCount val="1"/>
                <c:pt idx="0">
                  <c:v>124 Direcciòn de Abastecimientos de Recursos Estrategicos de Salud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hade val="51000"/>
                    <a:satMod val="130000"/>
                  </a:schemeClr>
                </a:gs>
                <a:gs pos="80000">
                  <a:schemeClr val="accent4">
                    <a:shade val="93000"/>
                    <a:satMod val="130000"/>
                  </a:schemeClr>
                </a:gs>
                <a:gs pos="100000">
                  <a:schemeClr val="accent4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1"/>
              <c:layout>
                <c:manualLayout>
                  <c:x val="8.9768978297377587E-3"/>
                  <c:y val="-8.720183723513873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8.9768978297377587E-3"/>
                  <c:y val="-1.74403674470277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8.9768978297377587E-3"/>
                  <c:y val="-1.45336395391898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7.8547856010203736E-3"/>
                  <c:y val="-1.45336395391898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DYT!$C$24:$G$24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
AL MES DE JULIO</c:v>
                </c:pt>
              </c:strCache>
            </c:strRef>
          </c:cat>
          <c:val>
            <c:numRef>
              <c:f>DYT!$C$28:$G$28</c:f>
              <c:numCache>
                <c:formatCode>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-1087151472"/>
        <c:axId val="-1087147120"/>
        <c:axId val="0"/>
      </c:bar3DChart>
      <c:catAx>
        <c:axId val="-10871514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-1087147120"/>
        <c:crosses val="autoZero"/>
        <c:auto val="1"/>
        <c:lblAlgn val="ctr"/>
        <c:lblOffset val="100"/>
        <c:noMultiLvlLbl val="0"/>
      </c:catAx>
      <c:valAx>
        <c:axId val="-1087147120"/>
        <c:scaling>
          <c:orientation val="minMax"/>
        </c:scaling>
        <c:delete val="0"/>
        <c:axPos val="l"/>
        <c:numFmt formatCode="0.0" sourceLinked="1"/>
        <c:majorTickMark val="none"/>
        <c:minorTickMark val="none"/>
        <c:tickLblPos val="nextTo"/>
        <c:crossAx val="-108715147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ROOC!$B$25</c:f>
              <c:strCache>
                <c:ptCount val="1"/>
                <c:pt idx="0">
                  <c:v>001 Administración Central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ROOC!$C$24:$G$24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
AL MES DE JULIO</c:v>
                </c:pt>
              </c:strCache>
            </c:strRef>
          </c:cat>
          <c:val>
            <c:numRef>
              <c:f>ROOC!$C$25:$G$25</c:f>
              <c:numCache>
                <c:formatCode>#,##0.0</c:formatCode>
                <c:ptCount val="5"/>
                <c:pt idx="0">
                  <c:v>630.714878</c:v>
                </c:pt>
                <c:pt idx="1">
                  <c:v>209.595009</c:v>
                </c:pt>
                <c:pt idx="2">
                  <c:v>209.595009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ROOC!$B$26</c:f>
              <c:strCache>
                <c:ptCount val="1"/>
                <c:pt idx="0">
                  <c:v>022 Dirección de Salud II Lima Sur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ROOC!$C$24:$G$24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
AL MES DE JULIO</c:v>
                </c:pt>
              </c:strCache>
            </c:strRef>
          </c:cat>
          <c:val>
            <c:numRef>
              <c:f>ROOC!$C$26:$G$26</c:f>
              <c:numCache>
                <c:formatCode>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ROOC!$B$27</c:f>
              <c:strCache>
                <c:ptCount val="1"/>
                <c:pt idx="0">
                  <c:v>123 Programa de Apoyo a la Reforma del Sector Salud PARSALUD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5.6553560140124581E-3"/>
                  <c:y val="-1.75167374495236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0179640825222425E-2"/>
                  <c:y val="-1.75167374495236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7.9174984196173585E-3"/>
                  <c:y val="-1.75167374495236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0179640825222342E-2"/>
                  <c:y val="-1.0009564256870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0179640825222425E-2"/>
                  <c:y val="-1.5014346385305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ROOC!$C$24:$G$24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
AL MES DE JULIO</c:v>
                </c:pt>
              </c:strCache>
            </c:strRef>
          </c:cat>
          <c:val>
            <c:numRef>
              <c:f>ROOC!$C$27:$G$27</c:f>
              <c:numCache>
                <c:formatCode>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ROOC!$B$28</c:f>
              <c:strCache>
                <c:ptCount val="1"/>
                <c:pt idx="0">
                  <c:v>124 Direcciòn de Abastecimientos de Recursos Estrategicos de Salud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hade val="51000"/>
                    <a:satMod val="130000"/>
                  </a:schemeClr>
                </a:gs>
                <a:gs pos="80000">
                  <a:schemeClr val="accent4">
                    <a:shade val="93000"/>
                    <a:satMod val="130000"/>
                  </a:schemeClr>
                </a:gs>
                <a:gs pos="100000">
                  <a:schemeClr val="accent4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ROOC!$C$24:$G$24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
AL MES DE JULIO</c:v>
                </c:pt>
              </c:strCache>
            </c:strRef>
          </c:cat>
          <c:val>
            <c:numRef>
              <c:f>ROOC!$C$28:$G$28</c:f>
              <c:numCache>
                <c:formatCode>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-1087146576"/>
        <c:axId val="-1087145488"/>
        <c:axId val="0"/>
      </c:bar3DChart>
      <c:catAx>
        <c:axId val="-10871465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-1087145488"/>
        <c:crosses val="autoZero"/>
        <c:auto val="1"/>
        <c:lblAlgn val="ctr"/>
        <c:lblOffset val="100"/>
        <c:noMultiLvlLbl val="0"/>
      </c:catAx>
      <c:valAx>
        <c:axId val="-1087145488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crossAx val="-108714657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RD!$B$25</c:f>
              <c:strCache>
                <c:ptCount val="1"/>
                <c:pt idx="0">
                  <c:v>001 Administración Central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6.7127343477666815E-3"/>
                  <c:y val="-1.23753355469917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7.8315234057277534E-3"/>
                  <c:y val="-1.23753355469917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1187890579611053E-2"/>
                  <c:y val="-1.23753355469917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RD!$C$24:$G$24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
AL MES DE JULIO</c:v>
                </c:pt>
              </c:strCache>
            </c:strRef>
          </c:cat>
          <c:val>
            <c:numRef>
              <c:f>RD!$C$25:$G$25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RD!$B$26</c:f>
              <c:strCache>
                <c:ptCount val="1"/>
                <c:pt idx="0">
                  <c:v>022 Dirección de Salud II Lima Sur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RD!$C$24:$G$24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
AL MES DE JULIO</c:v>
                </c:pt>
              </c:strCache>
            </c:strRef>
          </c:cat>
          <c:val>
            <c:numRef>
              <c:f>RD!$C$26:$G$26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RD!$B$27</c:f>
              <c:strCache>
                <c:ptCount val="1"/>
                <c:pt idx="0">
                  <c:v>123 Programa de Apoyo a la Reforma del Sector Salud PARSALUD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RD!$C$24:$G$24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
AL MES DE JULIO</c:v>
                </c:pt>
              </c:strCache>
            </c:strRef>
          </c:cat>
          <c:val>
            <c:numRef>
              <c:f>RD!$C$27:$G$27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RD!$B$28</c:f>
              <c:strCache>
                <c:ptCount val="1"/>
                <c:pt idx="0">
                  <c:v>124 Direcciòn de Abastecimientos de Recursos Estrategicos de Salud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hade val="51000"/>
                    <a:satMod val="130000"/>
                  </a:schemeClr>
                </a:gs>
                <a:gs pos="80000">
                  <a:schemeClr val="accent4">
                    <a:shade val="93000"/>
                    <a:satMod val="130000"/>
                  </a:schemeClr>
                </a:gs>
                <a:gs pos="100000">
                  <a:schemeClr val="accent4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RD!$C$24:$G$24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
AL MES DE JULIO</c:v>
                </c:pt>
              </c:strCache>
            </c:strRef>
          </c:cat>
          <c:val>
            <c:numRef>
              <c:f>RD!$C$28:$G$28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-1087150928"/>
        <c:axId val="-1087150384"/>
        <c:axId val="0"/>
      </c:bar3DChart>
      <c:catAx>
        <c:axId val="-10871509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-1087150384"/>
        <c:crosses val="autoZero"/>
        <c:auto val="1"/>
        <c:lblAlgn val="ctr"/>
        <c:lblOffset val="100"/>
        <c:noMultiLvlLbl val="0"/>
      </c:catAx>
      <c:valAx>
        <c:axId val="-1087150384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crossAx val="-108715092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369793</xdr:colOff>
      <xdr:row>21</xdr:row>
      <xdr:rowOff>0</xdr:rowOff>
    </xdr:from>
    <xdr:to>
      <xdr:col>12</xdr:col>
      <xdr:colOff>11205</xdr:colOff>
      <xdr:row>46</xdr:row>
      <xdr:rowOff>156883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358587</xdr:colOff>
      <xdr:row>20</xdr:row>
      <xdr:rowOff>179294</xdr:rowOff>
    </xdr:from>
    <xdr:to>
      <xdr:col>11</xdr:col>
      <xdr:colOff>1008528</xdr:colOff>
      <xdr:row>47</xdr:row>
      <xdr:rowOff>11206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369793</xdr:colOff>
      <xdr:row>20</xdr:row>
      <xdr:rowOff>179293</xdr:rowOff>
    </xdr:from>
    <xdr:to>
      <xdr:col>11</xdr:col>
      <xdr:colOff>997322</xdr:colOff>
      <xdr:row>47</xdr:row>
      <xdr:rowOff>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381000</xdr:colOff>
      <xdr:row>21</xdr:row>
      <xdr:rowOff>12326</xdr:rowOff>
    </xdr:from>
    <xdr:to>
      <xdr:col>11</xdr:col>
      <xdr:colOff>918882</xdr:colOff>
      <xdr:row>46</xdr:row>
      <xdr:rowOff>134472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380999</xdr:colOff>
      <xdr:row>21</xdr:row>
      <xdr:rowOff>34738</xdr:rowOff>
    </xdr:from>
    <xdr:to>
      <xdr:col>12</xdr:col>
      <xdr:colOff>22411</xdr:colOff>
      <xdr:row>47</xdr:row>
      <xdr:rowOff>22412</xdr:rowOff>
    </xdr:to>
    <xdr:graphicFrame macro="">
      <xdr:nvGraphicFramePr>
        <xdr:cNvPr id="13" name="1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2:L28"/>
  <sheetViews>
    <sheetView showGridLines="0" tabSelected="1" zoomScale="85" zoomScaleNormal="85" workbookViewId="0">
      <selection activeCell="B19" sqref="B19"/>
    </sheetView>
  </sheetViews>
  <sheetFormatPr baseColWidth="10" defaultRowHeight="15" x14ac:dyDescent="0.25"/>
  <cols>
    <col min="1" max="1" width="5.85546875" style="1" customWidth="1"/>
    <col min="2" max="2" width="65.7109375" style="1" customWidth="1"/>
    <col min="3" max="5" width="14.7109375" style="1" customWidth="1"/>
    <col min="6" max="7" width="15.7109375" style="1" customWidth="1"/>
    <col min="8" max="8" width="15.7109375" style="1" hidden="1" customWidth="1"/>
    <col min="9" max="9" width="12.7109375" style="1" hidden="1" customWidth="1"/>
    <col min="10" max="10" width="12.7109375" style="1" customWidth="1"/>
    <col min="11" max="11" width="12.7109375" style="10" hidden="1" customWidth="1"/>
    <col min="12" max="12" width="15.28515625" style="1" bestFit="1" customWidth="1"/>
    <col min="13" max="16384" width="11.42578125" style="1"/>
  </cols>
  <sheetData>
    <row r="2" spans="1:12" ht="15" customHeight="1" x14ac:dyDescent="0.25">
      <c r="B2" s="50" t="s">
        <v>30</v>
      </c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2" ht="15.75" customHeight="1" x14ac:dyDescent="0.25"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1:12" ht="15" customHeight="1" x14ac:dyDescent="0.25"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</row>
    <row r="5" spans="1:12" ht="15" customHeight="1" x14ac:dyDescent="0.25"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</row>
    <row r="6" spans="1:12" ht="15" customHeight="1" x14ac:dyDescent="0.25"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</row>
    <row r="8" spans="1:12" ht="15.75" x14ac:dyDescent="0.25">
      <c r="B8" s="2" t="s">
        <v>10</v>
      </c>
    </row>
    <row r="9" spans="1:12" x14ac:dyDescent="0.2">
      <c r="B9" s="3" t="s">
        <v>2</v>
      </c>
    </row>
    <row r="10" spans="1:12" x14ac:dyDescent="0.25">
      <c r="A10" s="31">
        <v>1000000</v>
      </c>
    </row>
    <row r="11" spans="1:12" x14ac:dyDescent="0.25">
      <c r="B11" s="4"/>
      <c r="I11" s="56"/>
      <c r="J11" s="56"/>
      <c r="K11" s="56"/>
    </row>
    <row r="12" spans="1:12" s="5" customFormat="1" ht="15" customHeight="1" x14ac:dyDescent="0.25">
      <c r="B12" s="54" t="s">
        <v>1</v>
      </c>
      <c r="C12" s="53" t="s">
        <v>0</v>
      </c>
      <c r="D12" s="53"/>
      <c r="E12" s="51" t="s">
        <v>19</v>
      </c>
      <c r="F12" s="51" t="s">
        <v>14</v>
      </c>
      <c r="G12" s="51" t="s">
        <v>28</v>
      </c>
      <c r="H12" s="51" t="s">
        <v>21</v>
      </c>
      <c r="I12" s="57" t="s">
        <v>23</v>
      </c>
      <c r="J12" s="57"/>
      <c r="K12" s="57"/>
      <c r="L12" s="48" t="s">
        <v>22</v>
      </c>
    </row>
    <row r="13" spans="1:12" s="5" customFormat="1" ht="40.5" customHeight="1" x14ac:dyDescent="0.25">
      <c r="B13" s="55"/>
      <c r="C13" s="21" t="s">
        <v>8</v>
      </c>
      <c r="D13" s="21" t="s">
        <v>7</v>
      </c>
      <c r="E13" s="52"/>
      <c r="F13" s="52"/>
      <c r="G13" s="52"/>
      <c r="H13" s="52"/>
      <c r="I13" s="21" t="s">
        <v>15</v>
      </c>
      <c r="J13" s="21" t="s">
        <v>16</v>
      </c>
      <c r="K13" s="22" t="s">
        <v>17</v>
      </c>
      <c r="L13" s="49"/>
    </row>
    <row r="14" spans="1:12" ht="20.100000000000001" customHeight="1" x14ac:dyDescent="0.25">
      <c r="B14" s="6" t="s">
        <v>3</v>
      </c>
      <c r="C14" s="8">
        <v>2319877349</v>
      </c>
      <c r="D14" s="8">
        <v>1248279581</v>
      </c>
      <c r="E14" s="19">
        <f>+D14*95/100</f>
        <v>1185865601.95</v>
      </c>
      <c r="F14" s="19">
        <v>907984777.71999955</v>
      </c>
      <c r="G14" s="8">
        <v>553675998.86999977</v>
      </c>
      <c r="H14" s="8"/>
      <c r="I14" s="13">
        <f>IF(ISERROR(+#REF!/E14)=TRUE,0,++#REF!/E14)</f>
        <v>0</v>
      </c>
      <c r="J14" s="13">
        <f>IF(ISERROR(+G14/E14)=TRUE,0,++G14/E14)</f>
        <v>0.46689607823985485</v>
      </c>
      <c r="K14" s="13">
        <f>IF(ISERROR(+H14/E14)=TRUE,0,++H14/E14)</f>
        <v>0</v>
      </c>
      <c r="L14" s="16">
        <f>+D14-G14</f>
        <v>694603582.13000023</v>
      </c>
    </row>
    <row r="15" spans="1:12" ht="20.100000000000001" customHeight="1" x14ac:dyDescent="0.25">
      <c r="B15" s="7" t="s">
        <v>4</v>
      </c>
      <c r="C15" s="9">
        <v>65371578</v>
      </c>
      <c r="D15" s="9">
        <v>75129999</v>
      </c>
      <c r="E15" s="20">
        <f>+D15*95/100</f>
        <v>71373499.049999997</v>
      </c>
      <c r="F15" s="20">
        <v>28951095.86999999</v>
      </c>
      <c r="G15" s="9">
        <v>27590551.159999993</v>
      </c>
      <c r="H15" s="9"/>
      <c r="I15" s="14">
        <f>IF(ISERROR(+#REF!/E15)=TRUE,0,++#REF!/E15)</f>
        <v>0</v>
      </c>
      <c r="J15" s="14">
        <f>IF(ISERROR(+G15/E15)=TRUE,0,++G15/E15)</f>
        <v>0.38656576358504863</v>
      </c>
      <c r="K15" s="14">
        <f>IF(ISERROR(+H15/E15)=TRUE,0,++H15/E15)</f>
        <v>0</v>
      </c>
      <c r="L15" s="17">
        <f>+D15-G15</f>
        <v>47539447.840000004</v>
      </c>
    </row>
    <row r="16" spans="1:12" ht="20.100000000000001" customHeight="1" x14ac:dyDescent="0.25">
      <c r="B16" s="7" t="s">
        <v>5</v>
      </c>
      <c r="C16" s="9">
        <v>71531785</v>
      </c>
      <c r="D16" s="9">
        <v>70736621</v>
      </c>
      <c r="E16" s="20">
        <f>+D16*95/100</f>
        <v>67199789.950000003</v>
      </c>
      <c r="F16" s="23">
        <v>30378194.429999996</v>
      </c>
      <c r="G16" s="9">
        <v>19107570.110000003</v>
      </c>
      <c r="H16" s="9"/>
      <c r="I16" s="14">
        <f>IF(ISERROR(+#REF!/E16)=TRUE,0,++#REF!/E16)</f>
        <v>0</v>
      </c>
      <c r="J16" s="14">
        <f>IF(ISERROR(+G16/E16)=TRUE,0,++G16/E16)</f>
        <v>0.28433972969583671</v>
      </c>
      <c r="K16" s="14">
        <f>IF(ISERROR(+H16/E16)=TRUE,0,++H16/E16)</f>
        <v>0</v>
      </c>
      <c r="L16" s="17">
        <f>+D16-G16</f>
        <v>51629050.890000001</v>
      </c>
    </row>
    <row r="17" spans="2:12" ht="20.100000000000001" customHeight="1" x14ac:dyDescent="0.25">
      <c r="B17" s="7" t="s">
        <v>6</v>
      </c>
      <c r="C17" s="9">
        <v>436350000</v>
      </c>
      <c r="D17" s="9">
        <v>441990872</v>
      </c>
      <c r="E17" s="20">
        <f>+D17*95/100</f>
        <v>419891328.39999998</v>
      </c>
      <c r="F17" s="23">
        <v>371287374.53000009</v>
      </c>
      <c r="G17" s="9">
        <v>329413778.94000012</v>
      </c>
      <c r="H17" s="9"/>
      <c r="I17" s="14">
        <f>IF(ISERROR(+#REF!/E17)=TRUE,0,++#REF!/E17)</f>
        <v>0</v>
      </c>
      <c r="J17" s="14">
        <f>IF(ISERROR(+G17/E17)=TRUE,0,++G17/E17)</f>
        <v>0.78452150987550651</v>
      </c>
      <c r="K17" s="14">
        <f>IF(ISERROR(+H17/E17)=TRUE,0,++H17/E17)</f>
        <v>0</v>
      </c>
      <c r="L17" s="17">
        <f>+D17-G17</f>
        <v>112577093.05999988</v>
      </c>
    </row>
    <row r="18" spans="2:12" ht="23.25" customHeight="1" x14ac:dyDescent="0.25">
      <c r="B18" s="30" t="s">
        <v>9</v>
      </c>
      <c r="C18" s="11">
        <f t="shared" ref="C18:H18" si="0">SUM(C14:C17)</f>
        <v>2893130712</v>
      </c>
      <c r="D18" s="11">
        <f t="shared" si="0"/>
        <v>1836137073</v>
      </c>
      <c r="E18" s="11">
        <f t="shared" si="0"/>
        <v>1744330219.3499999</v>
      </c>
      <c r="F18" s="11">
        <f t="shared" si="0"/>
        <v>1338601442.5499997</v>
      </c>
      <c r="G18" s="11">
        <f t="shared" si="0"/>
        <v>929787899.07999992</v>
      </c>
      <c r="H18" s="11">
        <f t="shared" si="0"/>
        <v>0</v>
      </c>
      <c r="I18" s="15">
        <f>IF(ISERROR(+#REF!/E18)=TRUE,0,++#REF!/E18)</f>
        <v>0</v>
      </c>
      <c r="J18" s="15">
        <f>IF(ISERROR(+G18/E18)=TRUE,0,++G18/E18)</f>
        <v>0.53303433533730349</v>
      </c>
      <c r="K18" s="15">
        <f>IF(ISERROR(+H18/E18)=TRUE,0,++H18/E18)</f>
        <v>0</v>
      </c>
      <c r="L18" s="18">
        <f>SUM(L14:L17)</f>
        <v>906349173.92000008</v>
      </c>
    </row>
    <row r="19" spans="2:12" x14ac:dyDescent="0.2">
      <c r="B19" s="12" t="s">
        <v>31</v>
      </c>
    </row>
    <row r="20" spans="2:12" x14ac:dyDescent="0.2">
      <c r="B20" s="12"/>
    </row>
    <row r="24" spans="2:12" ht="44.25" customHeight="1" x14ac:dyDescent="0.25">
      <c r="B24" s="38" t="s">
        <v>1</v>
      </c>
      <c r="C24" s="38" t="s">
        <v>8</v>
      </c>
      <c r="D24" s="38" t="s">
        <v>7</v>
      </c>
      <c r="E24" s="32" t="s">
        <v>26</v>
      </c>
      <c r="F24" s="32" t="s">
        <v>27</v>
      </c>
      <c r="G24" s="32" t="s">
        <v>29</v>
      </c>
      <c r="H24" s="35" t="s">
        <v>21</v>
      </c>
      <c r="I24" s="47"/>
      <c r="J24" s="47"/>
      <c r="K24" s="47"/>
      <c r="L24" s="32"/>
    </row>
    <row r="25" spans="2:12" x14ac:dyDescent="0.25">
      <c r="B25" s="39" t="s">
        <v>3</v>
      </c>
      <c r="C25" s="40">
        <f t="shared" ref="C25:G28" si="1">C14/$A$10</f>
        <v>2319.8773489999999</v>
      </c>
      <c r="D25" s="41">
        <f t="shared" si="1"/>
        <v>1248.279581</v>
      </c>
      <c r="E25" s="41">
        <f t="shared" si="1"/>
        <v>1185.8656019500002</v>
      </c>
      <c r="F25" s="41">
        <f t="shared" si="1"/>
        <v>907.98477771999956</v>
      </c>
      <c r="G25" s="41">
        <f t="shared" si="1"/>
        <v>553.67599886999972</v>
      </c>
      <c r="H25" s="36"/>
      <c r="I25" s="33"/>
      <c r="J25" s="33"/>
      <c r="K25" s="33"/>
      <c r="L25" s="34"/>
    </row>
    <row r="26" spans="2:12" x14ac:dyDescent="0.25">
      <c r="B26" s="39" t="s">
        <v>4</v>
      </c>
      <c r="C26" s="41">
        <f t="shared" si="1"/>
        <v>65.371578</v>
      </c>
      <c r="D26" s="41">
        <f t="shared" si="1"/>
        <v>75.129998999999998</v>
      </c>
      <c r="E26" s="41">
        <f t="shared" si="1"/>
        <v>71.373499049999992</v>
      </c>
      <c r="F26" s="41">
        <f t="shared" si="1"/>
        <v>28.951095869999989</v>
      </c>
      <c r="G26" s="41">
        <f t="shared" si="1"/>
        <v>27.590551159999993</v>
      </c>
      <c r="H26" s="37"/>
      <c r="I26" s="33"/>
      <c r="J26" s="33"/>
      <c r="K26" s="33"/>
      <c r="L26" s="34"/>
    </row>
    <row r="27" spans="2:12" x14ac:dyDescent="0.25">
      <c r="B27" s="39" t="s">
        <v>5</v>
      </c>
      <c r="C27" s="41">
        <f t="shared" si="1"/>
        <v>71.531784999999999</v>
      </c>
      <c r="D27" s="41">
        <f t="shared" si="1"/>
        <v>70.736621</v>
      </c>
      <c r="E27" s="41">
        <f t="shared" si="1"/>
        <v>67.199789949999996</v>
      </c>
      <c r="F27" s="41">
        <f t="shared" si="1"/>
        <v>30.378194429999997</v>
      </c>
      <c r="G27" s="41">
        <f t="shared" si="1"/>
        <v>19.107570110000005</v>
      </c>
      <c r="H27" s="37"/>
      <c r="I27" s="33"/>
      <c r="J27" s="33"/>
      <c r="K27" s="33"/>
      <c r="L27" s="34"/>
    </row>
    <row r="28" spans="2:12" x14ac:dyDescent="0.25">
      <c r="B28" s="39" t="s">
        <v>6</v>
      </c>
      <c r="C28" s="41">
        <f t="shared" si="1"/>
        <v>436.35</v>
      </c>
      <c r="D28" s="41">
        <f t="shared" si="1"/>
        <v>441.99087200000002</v>
      </c>
      <c r="E28" s="41">
        <f t="shared" si="1"/>
        <v>419.89132839999996</v>
      </c>
      <c r="F28" s="41">
        <f t="shared" si="1"/>
        <v>371.28737453000008</v>
      </c>
      <c r="G28" s="41">
        <f t="shared" si="1"/>
        <v>329.4137789400001</v>
      </c>
      <c r="H28" s="37"/>
      <c r="I28" s="33"/>
      <c r="J28" s="33"/>
      <c r="K28" s="33"/>
      <c r="L28" s="34"/>
    </row>
  </sheetData>
  <mergeCells count="11">
    <mergeCell ref="I24:K24"/>
    <mergeCell ref="L12:L13"/>
    <mergeCell ref="B2:L6"/>
    <mergeCell ref="H12:H13"/>
    <mergeCell ref="C12:D12"/>
    <mergeCell ref="B12:B13"/>
    <mergeCell ref="F12:F13"/>
    <mergeCell ref="G12:G13"/>
    <mergeCell ref="I11:K11"/>
    <mergeCell ref="E12:E13"/>
    <mergeCell ref="I12:K12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60" orientation="portrait" r:id="rId1"/>
  <headerFooter>
    <oddFooter>&amp;CPágina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L28"/>
  <sheetViews>
    <sheetView showGridLines="0" zoomScale="85" zoomScaleNormal="85" workbookViewId="0">
      <selection activeCell="B19" sqref="B19"/>
    </sheetView>
  </sheetViews>
  <sheetFormatPr baseColWidth="10" defaultRowHeight="15" x14ac:dyDescent="0.25"/>
  <cols>
    <col min="1" max="1" width="5.85546875" style="1" customWidth="1"/>
    <col min="2" max="2" width="65.7109375" style="1" customWidth="1"/>
    <col min="3" max="5" width="14.7109375" style="1" customWidth="1"/>
    <col min="6" max="7" width="15.7109375" style="1" customWidth="1"/>
    <col min="8" max="8" width="15.7109375" style="1" hidden="1" customWidth="1"/>
    <col min="9" max="9" width="12.7109375" style="1" hidden="1" customWidth="1"/>
    <col min="10" max="10" width="12.7109375" style="1" customWidth="1"/>
    <col min="11" max="11" width="12.7109375" style="10" hidden="1" customWidth="1"/>
    <col min="12" max="12" width="15.28515625" style="1" bestFit="1" customWidth="1"/>
    <col min="13" max="16384" width="11.42578125" style="1"/>
  </cols>
  <sheetData>
    <row r="1" spans="1:12" x14ac:dyDescent="0.25">
      <c r="A1" s="31">
        <v>1000000</v>
      </c>
    </row>
    <row r="2" spans="1:12" ht="15" customHeight="1" x14ac:dyDescent="0.25">
      <c r="B2" s="50" t="s">
        <v>30</v>
      </c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2" ht="15.75" customHeight="1" x14ac:dyDescent="0.25"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1:12" ht="15" customHeight="1" x14ac:dyDescent="0.25"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</row>
    <row r="5" spans="1:12" ht="15" customHeight="1" x14ac:dyDescent="0.25"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</row>
    <row r="6" spans="1:12" ht="15" customHeight="1" x14ac:dyDescent="0.25"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</row>
    <row r="8" spans="1:12" ht="15.75" x14ac:dyDescent="0.25">
      <c r="B8" s="2" t="s">
        <v>11</v>
      </c>
    </row>
    <row r="9" spans="1:12" x14ac:dyDescent="0.2">
      <c r="B9" s="3" t="s">
        <v>2</v>
      </c>
    </row>
    <row r="11" spans="1:12" x14ac:dyDescent="0.25">
      <c r="B11" s="4"/>
      <c r="I11" s="56"/>
      <c r="J11" s="56"/>
      <c r="K11" s="56"/>
    </row>
    <row r="12" spans="1:12" s="5" customFormat="1" ht="15" customHeight="1" x14ac:dyDescent="0.25">
      <c r="B12" s="54" t="s">
        <v>1</v>
      </c>
      <c r="C12" s="53" t="s">
        <v>0</v>
      </c>
      <c r="D12" s="53"/>
      <c r="E12" s="51" t="s">
        <v>13</v>
      </c>
      <c r="F12" s="51" t="s">
        <v>14</v>
      </c>
      <c r="G12" s="51" t="s">
        <v>28</v>
      </c>
      <c r="H12" s="51" t="s">
        <v>21</v>
      </c>
      <c r="I12" s="57" t="s">
        <v>23</v>
      </c>
      <c r="J12" s="57"/>
      <c r="K12" s="57"/>
      <c r="L12" s="48" t="s">
        <v>22</v>
      </c>
    </row>
    <row r="13" spans="1:12" s="5" customFormat="1" ht="40.5" customHeight="1" x14ac:dyDescent="0.25">
      <c r="B13" s="55"/>
      <c r="C13" s="21" t="s">
        <v>8</v>
      </c>
      <c r="D13" s="21" t="s">
        <v>7</v>
      </c>
      <c r="E13" s="52"/>
      <c r="F13" s="52"/>
      <c r="G13" s="52"/>
      <c r="H13" s="52"/>
      <c r="I13" s="21" t="s">
        <v>15</v>
      </c>
      <c r="J13" s="21" t="s">
        <v>16</v>
      </c>
      <c r="K13" s="22" t="s">
        <v>17</v>
      </c>
      <c r="L13" s="49"/>
    </row>
    <row r="14" spans="1:12" ht="20.100000000000001" customHeight="1" x14ac:dyDescent="0.25">
      <c r="B14" s="6" t="s">
        <v>3</v>
      </c>
      <c r="C14" s="8">
        <v>57681394</v>
      </c>
      <c r="D14" s="8">
        <v>71463949</v>
      </c>
      <c r="E14" s="19">
        <f>+D14*100/100</f>
        <v>71463949</v>
      </c>
      <c r="F14" s="19">
        <v>63330866.230000012</v>
      </c>
      <c r="G14" s="8">
        <v>40881807.149999999</v>
      </c>
      <c r="H14" s="8"/>
      <c r="I14" s="13">
        <f>IF(ISERROR(+#REF!/E14)=TRUE,0,++#REF!/E14)</f>
        <v>0</v>
      </c>
      <c r="J14" s="13">
        <f>IF(ISERROR(+G14/E14)=TRUE,0,++G14/E14)</f>
        <v>0.57206196581719826</v>
      </c>
      <c r="K14" s="13">
        <f>IF(ISERROR(+H14/E14)=TRUE,0,++H14/E14)</f>
        <v>0</v>
      </c>
      <c r="L14" s="16">
        <f>+D14-G14</f>
        <v>30582141.850000001</v>
      </c>
    </row>
    <row r="15" spans="1:12" ht="20.100000000000001" customHeight="1" x14ac:dyDescent="0.25">
      <c r="B15" s="7" t="s">
        <v>4</v>
      </c>
      <c r="C15" s="9">
        <v>4867981</v>
      </c>
      <c r="D15" s="9">
        <v>5867981</v>
      </c>
      <c r="E15" s="20">
        <f>+D15*100/100</f>
        <v>5867981</v>
      </c>
      <c r="F15" s="23">
        <v>3568894.16</v>
      </c>
      <c r="G15" s="9">
        <v>3113757.49</v>
      </c>
      <c r="H15" s="9"/>
      <c r="I15" s="14">
        <f>IF(ISERROR(+#REF!/E15)=TRUE,0,++#REF!/E15)</f>
        <v>0</v>
      </c>
      <c r="J15" s="14">
        <f>IF(ISERROR(+G15/E15)=TRUE,0,++G15/E15)</f>
        <v>0.53063523723065908</v>
      </c>
      <c r="K15" s="14">
        <f>IF(ISERROR(+H15/E15)=TRUE,0,++H15/E15)</f>
        <v>0</v>
      </c>
      <c r="L15" s="17">
        <f>+D15-G15</f>
        <v>2754223.51</v>
      </c>
    </row>
    <row r="16" spans="1:12" ht="20.100000000000001" customHeight="1" x14ac:dyDescent="0.25">
      <c r="B16" s="7" t="s">
        <v>5</v>
      </c>
      <c r="C16" s="9">
        <v>136107</v>
      </c>
      <c r="D16" s="9">
        <v>4136107</v>
      </c>
      <c r="E16" s="20">
        <f>+D16*100/100</f>
        <v>4136107</v>
      </c>
      <c r="F16" s="23">
        <v>2875000.96</v>
      </c>
      <c r="G16" s="9">
        <v>2026720.2400000002</v>
      </c>
      <c r="H16" s="9"/>
      <c r="I16" s="14">
        <f>IF(ISERROR(+#REF!/E16)=TRUE,0,++#REF!/E16)</f>
        <v>0</v>
      </c>
      <c r="J16" s="14">
        <f>IF(ISERROR(+G16/E16)=TRUE,0,++G16/E16)</f>
        <v>0.49000672371386916</v>
      </c>
      <c r="K16" s="14">
        <f>IF(ISERROR(+H16/E16)=TRUE,0,++H16/E16)</f>
        <v>0</v>
      </c>
      <c r="L16" s="17">
        <f>+D16-G16</f>
        <v>2109386.7599999998</v>
      </c>
    </row>
    <row r="17" spans="2:12" ht="20.100000000000001" customHeight="1" x14ac:dyDescent="0.25">
      <c r="B17" s="7" t="s">
        <v>6</v>
      </c>
      <c r="C17" s="9">
        <v>100000</v>
      </c>
      <c r="D17" s="9">
        <v>22726198</v>
      </c>
      <c r="E17" s="20">
        <f>+D17*100/100</f>
        <v>22726198</v>
      </c>
      <c r="F17" s="23">
        <v>15593389.66</v>
      </c>
      <c r="G17" s="9">
        <v>13765355.469999999</v>
      </c>
      <c r="H17" s="9"/>
      <c r="I17" s="14">
        <f>IF(ISERROR(+#REF!/E17)=TRUE,0,++#REF!/E17)</f>
        <v>0</v>
      </c>
      <c r="J17" s="14">
        <f>IF(ISERROR(+G17/E17)=TRUE,0,++G17/E17)</f>
        <v>0.60570428322414505</v>
      </c>
      <c r="K17" s="14">
        <f>IF(ISERROR(+H17/E17)=TRUE,0,++H17/E17)</f>
        <v>0</v>
      </c>
      <c r="L17" s="17">
        <f>+D17-G17</f>
        <v>8960842.5300000012</v>
      </c>
    </row>
    <row r="18" spans="2:12" ht="23.25" customHeight="1" x14ac:dyDescent="0.25">
      <c r="B18" s="30" t="s">
        <v>9</v>
      </c>
      <c r="C18" s="11">
        <f t="shared" ref="C18:H18" si="0">SUM(C14:C17)</f>
        <v>62785482</v>
      </c>
      <c r="D18" s="11">
        <f t="shared" si="0"/>
        <v>104194235</v>
      </c>
      <c r="E18" s="11">
        <f t="shared" si="0"/>
        <v>104194235</v>
      </c>
      <c r="F18" s="11">
        <f t="shared" si="0"/>
        <v>85368151.010000005</v>
      </c>
      <c r="G18" s="11">
        <f t="shared" si="0"/>
        <v>59787640.350000001</v>
      </c>
      <c r="H18" s="11">
        <f t="shared" si="0"/>
        <v>0</v>
      </c>
      <c r="I18" s="15">
        <f>IF(ISERROR(+#REF!/E18)=TRUE,0,++#REF!/E18)</f>
        <v>0</v>
      </c>
      <c r="J18" s="15">
        <f>IF(ISERROR(+G18/E18)=TRUE,0,++G18/E18)</f>
        <v>0.57380948523687514</v>
      </c>
      <c r="K18" s="15">
        <f>IF(ISERROR(+H18/E18)=TRUE,0,++H18/E18)</f>
        <v>0</v>
      </c>
      <c r="L18" s="18">
        <f>SUM(L14:L17)</f>
        <v>44406594.649999999</v>
      </c>
    </row>
    <row r="19" spans="2:12" x14ac:dyDescent="0.2">
      <c r="B19" s="12" t="s">
        <v>31</v>
      </c>
    </row>
    <row r="24" spans="2:12" ht="30" x14ac:dyDescent="0.25">
      <c r="B24" s="42" t="s">
        <v>1</v>
      </c>
      <c r="C24" s="42" t="s">
        <v>8</v>
      </c>
      <c r="D24" s="42" t="s">
        <v>7</v>
      </c>
      <c r="E24" s="43" t="s">
        <v>26</v>
      </c>
      <c r="F24" s="43" t="s">
        <v>27</v>
      </c>
      <c r="G24" s="43" t="s">
        <v>29</v>
      </c>
    </row>
    <row r="25" spans="2:12" x14ac:dyDescent="0.25">
      <c r="B25" s="1" t="s">
        <v>3</v>
      </c>
      <c r="C25" s="44">
        <f>C14/$A$1</f>
        <v>57.681393999999997</v>
      </c>
      <c r="D25" s="44">
        <f t="shared" ref="D25:G25" si="1">D14/$A$1</f>
        <v>71.463949</v>
      </c>
      <c r="E25" s="44">
        <f t="shared" si="1"/>
        <v>71.463949</v>
      </c>
      <c r="F25" s="44">
        <f t="shared" si="1"/>
        <v>63.330866230000012</v>
      </c>
      <c r="G25" s="44">
        <f t="shared" si="1"/>
        <v>40.88180715</v>
      </c>
    </row>
    <row r="26" spans="2:12" x14ac:dyDescent="0.25">
      <c r="B26" s="1" t="s">
        <v>4</v>
      </c>
      <c r="C26" s="44">
        <f t="shared" ref="C26:G26" si="2">C15/$A$1</f>
        <v>4.8679810000000003</v>
      </c>
      <c r="D26" s="44">
        <f t="shared" si="2"/>
        <v>5.8679810000000003</v>
      </c>
      <c r="E26" s="44">
        <f t="shared" si="2"/>
        <v>5.8679810000000003</v>
      </c>
      <c r="F26" s="44">
        <f t="shared" si="2"/>
        <v>3.5688941600000001</v>
      </c>
      <c r="G26" s="44">
        <f t="shared" si="2"/>
        <v>3.1137574900000002</v>
      </c>
    </row>
    <row r="27" spans="2:12" x14ac:dyDescent="0.25">
      <c r="B27" s="1" t="s">
        <v>5</v>
      </c>
      <c r="C27" s="44">
        <f t="shared" ref="C27:G27" si="3">C16/$A$1</f>
        <v>0.13610700000000001</v>
      </c>
      <c r="D27" s="44">
        <f t="shared" si="3"/>
        <v>4.136107</v>
      </c>
      <c r="E27" s="44">
        <f t="shared" si="3"/>
        <v>4.136107</v>
      </c>
      <c r="F27" s="44">
        <f t="shared" si="3"/>
        <v>2.8750009599999999</v>
      </c>
      <c r="G27" s="44">
        <f t="shared" si="3"/>
        <v>2.0267202400000004</v>
      </c>
    </row>
    <row r="28" spans="2:12" x14ac:dyDescent="0.25">
      <c r="B28" s="1" t="s">
        <v>6</v>
      </c>
      <c r="C28" s="44">
        <f t="shared" ref="C28:G28" si="4">C17/$A$1</f>
        <v>0.1</v>
      </c>
      <c r="D28" s="44">
        <f t="shared" si="4"/>
        <v>22.726198</v>
      </c>
      <c r="E28" s="44">
        <f t="shared" si="4"/>
        <v>22.726198</v>
      </c>
      <c r="F28" s="44">
        <f t="shared" si="4"/>
        <v>15.59338966</v>
      </c>
      <c r="G28" s="44">
        <f t="shared" si="4"/>
        <v>13.765355469999999</v>
      </c>
    </row>
  </sheetData>
  <mergeCells count="10">
    <mergeCell ref="B2:L6"/>
    <mergeCell ref="I11:K11"/>
    <mergeCell ref="I12:K12"/>
    <mergeCell ref="L12:L13"/>
    <mergeCell ref="H12:H13"/>
    <mergeCell ref="B12:B13"/>
    <mergeCell ref="C12:D12"/>
    <mergeCell ref="F12:F13"/>
    <mergeCell ref="G12:G13"/>
    <mergeCell ref="E12:E13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65" orientation="portrait" r:id="rId1"/>
  <headerFooter>
    <oddFooter>&amp;CPágina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L28"/>
  <sheetViews>
    <sheetView showGridLines="0" zoomScale="85" zoomScaleNormal="85" workbookViewId="0">
      <selection activeCell="B19" sqref="B19"/>
    </sheetView>
  </sheetViews>
  <sheetFormatPr baseColWidth="10" defaultRowHeight="15" x14ac:dyDescent="0.25"/>
  <cols>
    <col min="1" max="1" width="5.85546875" style="1" customWidth="1"/>
    <col min="2" max="2" width="65.7109375" style="1" customWidth="1"/>
    <col min="3" max="5" width="14.7109375" style="1" customWidth="1"/>
    <col min="6" max="7" width="15.7109375" style="1" customWidth="1"/>
    <col min="8" max="8" width="15.7109375" style="1" hidden="1" customWidth="1"/>
    <col min="9" max="9" width="12.7109375" style="1" hidden="1" customWidth="1"/>
    <col min="10" max="10" width="12.7109375" style="1" customWidth="1"/>
    <col min="11" max="11" width="12.7109375" style="10" hidden="1" customWidth="1"/>
    <col min="12" max="12" width="15.28515625" style="1" bestFit="1" customWidth="1"/>
    <col min="13" max="16384" width="11.42578125" style="1"/>
  </cols>
  <sheetData>
    <row r="1" spans="1:12" x14ac:dyDescent="0.25">
      <c r="A1" s="31">
        <v>1000000</v>
      </c>
    </row>
    <row r="2" spans="1:12" ht="15" customHeight="1" x14ac:dyDescent="0.25">
      <c r="B2" s="50" t="s">
        <v>30</v>
      </c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2" ht="15.75" customHeight="1" x14ac:dyDescent="0.25"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1:12" ht="15" customHeight="1" x14ac:dyDescent="0.25"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</row>
    <row r="5" spans="1:12" ht="15" customHeight="1" x14ac:dyDescent="0.25"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</row>
    <row r="6" spans="1:12" ht="15" customHeight="1" x14ac:dyDescent="0.25"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</row>
    <row r="8" spans="1:12" ht="15.75" x14ac:dyDescent="0.25">
      <c r="B8" s="2" t="s">
        <v>12</v>
      </c>
    </row>
    <row r="9" spans="1:12" x14ac:dyDescent="0.2">
      <c r="B9" s="3" t="s">
        <v>2</v>
      </c>
    </row>
    <row r="11" spans="1:12" x14ac:dyDescent="0.25">
      <c r="B11" s="4"/>
      <c r="I11" s="56"/>
      <c r="J11" s="56"/>
      <c r="K11" s="56"/>
    </row>
    <row r="12" spans="1:12" s="5" customFormat="1" ht="15" customHeight="1" x14ac:dyDescent="0.25">
      <c r="B12" s="54" t="s">
        <v>1</v>
      </c>
      <c r="C12" s="53" t="s">
        <v>0</v>
      </c>
      <c r="D12" s="53"/>
      <c r="E12" s="51" t="s">
        <v>13</v>
      </c>
      <c r="F12" s="51" t="s">
        <v>14</v>
      </c>
      <c r="G12" s="51" t="s">
        <v>28</v>
      </c>
      <c r="H12" s="51" t="s">
        <v>21</v>
      </c>
      <c r="I12" s="57" t="s">
        <v>23</v>
      </c>
      <c r="J12" s="57"/>
      <c r="K12" s="57"/>
      <c r="L12" s="48" t="s">
        <v>22</v>
      </c>
    </row>
    <row r="13" spans="1:12" s="5" customFormat="1" ht="40.5" customHeight="1" x14ac:dyDescent="0.25">
      <c r="B13" s="55"/>
      <c r="C13" s="21" t="s">
        <v>8</v>
      </c>
      <c r="D13" s="21" t="s">
        <v>7</v>
      </c>
      <c r="E13" s="52"/>
      <c r="F13" s="52"/>
      <c r="G13" s="52"/>
      <c r="H13" s="52"/>
      <c r="I13" s="21" t="s">
        <v>15</v>
      </c>
      <c r="J13" s="21" t="s">
        <v>16</v>
      </c>
      <c r="K13" s="22" t="s">
        <v>17</v>
      </c>
      <c r="L13" s="49"/>
    </row>
    <row r="14" spans="1:12" ht="20.100000000000001" customHeight="1" x14ac:dyDescent="0.25">
      <c r="B14" s="25" t="s">
        <v>3</v>
      </c>
      <c r="C14" s="26">
        <v>0</v>
      </c>
      <c r="D14" s="26">
        <v>838996</v>
      </c>
      <c r="E14" s="27">
        <f>+D14*100/100</f>
        <v>838996</v>
      </c>
      <c r="F14" s="27">
        <v>107642.51999999999</v>
      </c>
      <c r="G14" s="8">
        <v>107642.51999999999</v>
      </c>
      <c r="H14" s="8"/>
      <c r="I14" s="13">
        <f>IF(ISERROR(+#REF!/E14)=TRUE,0,++#REF!/E14)</f>
        <v>0</v>
      </c>
      <c r="J14" s="13">
        <f>IF(ISERROR(+G14/E14)=TRUE,0,++G14/E14)</f>
        <v>0.12829920524054941</v>
      </c>
      <c r="K14" s="13">
        <f>IF(ISERROR(+H14/E14)=TRUE,0,++H14/E14)</f>
        <v>0</v>
      </c>
      <c r="L14" s="16">
        <f>+D14-G14</f>
        <v>731353.48</v>
      </c>
    </row>
    <row r="15" spans="1:12" ht="20.100000000000001" customHeight="1" x14ac:dyDescent="0.25">
      <c r="B15" s="24" t="s">
        <v>4</v>
      </c>
      <c r="C15" s="28">
        <v>0</v>
      </c>
      <c r="D15" s="28">
        <v>0</v>
      </c>
      <c r="E15" s="23">
        <f t="shared" ref="E15:E17" si="0">+D15*85/100</f>
        <v>0</v>
      </c>
      <c r="F15" s="23">
        <v>0</v>
      </c>
      <c r="G15" s="9">
        <v>0</v>
      </c>
      <c r="H15" s="9"/>
      <c r="I15" s="14">
        <f>IF(ISERROR(+#REF!/E15)=TRUE,0,++#REF!/E15)</f>
        <v>0</v>
      </c>
      <c r="J15" s="14">
        <f>IF(ISERROR(+G15/E15)=TRUE,0,++G15/E15)</f>
        <v>0</v>
      </c>
      <c r="K15" s="14">
        <f>IF(ISERROR(+H15/E15)=TRUE,0,++H15/E15)</f>
        <v>0</v>
      </c>
      <c r="L15" s="17">
        <f>+D15-G15</f>
        <v>0</v>
      </c>
    </row>
    <row r="16" spans="1:12" ht="20.100000000000001" customHeight="1" x14ac:dyDescent="0.25">
      <c r="B16" s="24" t="s">
        <v>5</v>
      </c>
      <c r="C16" s="28">
        <v>0</v>
      </c>
      <c r="D16" s="29">
        <v>745613</v>
      </c>
      <c r="E16" s="23">
        <f>+D16*100/100</f>
        <v>745613</v>
      </c>
      <c r="F16" s="23">
        <v>43162.5</v>
      </c>
      <c r="G16" s="9">
        <v>43162.5</v>
      </c>
      <c r="H16" s="9"/>
      <c r="I16" s="14">
        <f>IF(ISERROR(+#REF!/E16)=TRUE,0,++#REF!/E16)</f>
        <v>0</v>
      </c>
      <c r="J16" s="14">
        <f>IF(ISERROR(+G16/E16)=TRUE,0,++G16/E16)</f>
        <v>5.7888609774775925E-2</v>
      </c>
      <c r="K16" s="14">
        <f>IF(ISERROR(+H16/E16)=TRUE,0,++H16/E16)</f>
        <v>0</v>
      </c>
      <c r="L16" s="17">
        <f>+D16-G16</f>
        <v>702450.5</v>
      </c>
    </row>
    <row r="17" spans="2:12" ht="20.100000000000001" customHeight="1" x14ac:dyDescent="0.25">
      <c r="B17" s="24" t="s">
        <v>6</v>
      </c>
      <c r="C17" s="28">
        <v>0</v>
      </c>
      <c r="D17" s="28">
        <v>0</v>
      </c>
      <c r="E17" s="23">
        <f t="shared" si="0"/>
        <v>0</v>
      </c>
      <c r="F17" s="23">
        <v>0</v>
      </c>
      <c r="G17" s="9">
        <v>0</v>
      </c>
      <c r="H17" s="9"/>
      <c r="I17" s="14">
        <f>IF(ISERROR(+#REF!/E17)=TRUE,0,++#REF!/E17)</f>
        <v>0</v>
      </c>
      <c r="J17" s="14">
        <f>IF(ISERROR(+G17/E17)=TRUE,0,++G17/E17)</f>
        <v>0</v>
      </c>
      <c r="K17" s="14">
        <f>IF(ISERROR(+H17/E17)=TRUE,0,++H17/E17)</f>
        <v>0</v>
      </c>
      <c r="L17" s="17">
        <f>+D17-G17</f>
        <v>0</v>
      </c>
    </row>
    <row r="18" spans="2:12" ht="23.25" customHeight="1" x14ac:dyDescent="0.25">
      <c r="B18" s="30" t="s">
        <v>9</v>
      </c>
      <c r="C18" s="11">
        <f t="shared" ref="C18:H18" si="1">SUM(C14:C17)</f>
        <v>0</v>
      </c>
      <c r="D18" s="11">
        <f t="shared" si="1"/>
        <v>1584609</v>
      </c>
      <c r="E18" s="11">
        <f t="shared" si="1"/>
        <v>1584609</v>
      </c>
      <c r="F18" s="11">
        <f t="shared" si="1"/>
        <v>150805.01999999999</v>
      </c>
      <c r="G18" s="11">
        <f t="shared" si="1"/>
        <v>150805.01999999999</v>
      </c>
      <c r="H18" s="11">
        <f t="shared" si="1"/>
        <v>0</v>
      </c>
      <c r="I18" s="15">
        <f>IF(ISERROR(+#REF!/E18)=TRUE,0,++#REF!/E18)</f>
        <v>0</v>
      </c>
      <c r="J18" s="15">
        <f>IF(ISERROR(+G18/E18)=TRUE,0,++G18/E18)</f>
        <v>9.5168599951155133E-2</v>
      </c>
      <c r="K18" s="15">
        <f>IF(ISERROR(+H18/E18)=TRUE,0,++H18/E18)</f>
        <v>0</v>
      </c>
      <c r="L18" s="18">
        <f>SUM(L14:L17)</f>
        <v>1433803.98</v>
      </c>
    </row>
    <row r="19" spans="2:12" x14ac:dyDescent="0.2">
      <c r="B19" s="12" t="s">
        <v>31</v>
      </c>
    </row>
    <row r="24" spans="2:12" ht="30" x14ac:dyDescent="0.25">
      <c r="B24" s="42" t="s">
        <v>1</v>
      </c>
      <c r="C24" s="42" t="s">
        <v>8</v>
      </c>
      <c r="D24" s="42" t="s">
        <v>7</v>
      </c>
      <c r="E24" s="43" t="s">
        <v>26</v>
      </c>
      <c r="F24" s="43" t="s">
        <v>27</v>
      </c>
      <c r="G24" s="43" t="s">
        <v>29</v>
      </c>
    </row>
    <row r="25" spans="2:12" x14ac:dyDescent="0.25">
      <c r="B25" s="1" t="s">
        <v>3</v>
      </c>
      <c r="C25" s="45">
        <f>C14/$A$1</f>
        <v>0</v>
      </c>
      <c r="D25" s="45">
        <f t="shared" ref="D25:G25" si="2">D14/$A$1</f>
        <v>0.83899599999999996</v>
      </c>
      <c r="E25" s="45">
        <f t="shared" si="2"/>
        <v>0.83899599999999996</v>
      </c>
      <c r="F25" s="45">
        <f t="shared" si="2"/>
        <v>0.10764251999999999</v>
      </c>
      <c r="G25" s="45">
        <f t="shared" si="2"/>
        <v>0.10764251999999999</v>
      </c>
      <c r="H25" s="1">
        <v>1373981</v>
      </c>
    </row>
    <row r="26" spans="2:12" x14ac:dyDescent="0.25">
      <c r="B26" s="1" t="s">
        <v>4</v>
      </c>
      <c r="C26" s="45">
        <f t="shared" ref="C26:G26" si="3">C15/$A$1</f>
        <v>0</v>
      </c>
      <c r="D26" s="45">
        <f t="shared" si="3"/>
        <v>0</v>
      </c>
      <c r="E26" s="45">
        <f t="shared" si="3"/>
        <v>0</v>
      </c>
      <c r="F26" s="45">
        <f t="shared" si="3"/>
        <v>0</v>
      </c>
      <c r="G26" s="45">
        <f t="shared" si="3"/>
        <v>0</v>
      </c>
      <c r="H26" s="1">
        <v>5072</v>
      </c>
    </row>
    <row r="27" spans="2:12" x14ac:dyDescent="0.25">
      <c r="B27" s="1" t="s">
        <v>5</v>
      </c>
      <c r="C27" s="45">
        <f t="shared" ref="C27:G27" si="4">C16/$A$1</f>
        <v>0</v>
      </c>
      <c r="D27" s="45">
        <f t="shared" si="4"/>
        <v>0.74561299999999997</v>
      </c>
      <c r="E27" s="45">
        <f t="shared" si="4"/>
        <v>0.74561299999999997</v>
      </c>
      <c r="F27" s="45">
        <f t="shared" si="4"/>
        <v>4.3162499999999999E-2</v>
      </c>
      <c r="G27" s="45">
        <f t="shared" si="4"/>
        <v>4.3162499999999999E-2</v>
      </c>
      <c r="H27" s="1">
        <v>3078714.9799999995</v>
      </c>
    </row>
    <row r="28" spans="2:12" x14ac:dyDescent="0.25">
      <c r="B28" s="1" t="s">
        <v>6</v>
      </c>
      <c r="C28" s="45">
        <f t="shared" ref="C28:G28" si="5">C17/$A$1</f>
        <v>0</v>
      </c>
      <c r="D28" s="45">
        <f t="shared" si="5"/>
        <v>0</v>
      </c>
      <c r="E28" s="45">
        <f t="shared" si="5"/>
        <v>0</v>
      </c>
      <c r="F28" s="45">
        <f t="shared" si="5"/>
        <v>0</v>
      </c>
      <c r="G28" s="45">
        <f t="shared" si="5"/>
        <v>0</v>
      </c>
      <c r="H28" s="1">
        <v>0</v>
      </c>
    </row>
  </sheetData>
  <mergeCells count="10">
    <mergeCell ref="B2:L6"/>
    <mergeCell ref="I11:K11"/>
    <mergeCell ref="I12:K12"/>
    <mergeCell ref="L12:L13"/>
    <mergeCell ref="H12:H13"/>
    <mergeCell ref="B12:B13"/>
    <mergeCell ref="C12:D12"/>
    <mergeCell ref="F12:F13"/>
    <mergeCell ref="G12:G13"/>
    <mergeCell ref="E12:E13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65" orientation="portrait" r:id="rId1"/>
  <headerFooter>
    <oddFooter>&amp;CPágina 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L29"/>
  <sheetViews>
    <sheetView showGridLines="0" zoomScale="85" zoomScaleNormal="85" workbookViewId="0">
      <selection activeCell="B19" sqref="B19"/>
    </sheetView>
  </sheetViews>
  <sheetFormatPr baseColWidth="10" defaultRowHeight="15" x14ac:dyDescent="0.25"/>
  <cols>
    <col min="1" max="1" width="5.85546875" style="1" customWidth="1"/>
    <col min="2" max="2" width="65.7109375" style="1" customWidth="1"/>
    <col min="3" max="5" width="14.7109375" style="1" customWidth="1"/>
    <col min="6" max="7" width="15.7109375" style="1" customWidth="1"/>
    <col min="8" max="8" width="15.7109375" style="1" hidden="1" customWidth="1"/>
    <col min="9" max="9" width="12.7109375" style="1" hidden="1" customWidth="1"/>
    <col min="10" max="10" width="12.7109375" style="1" customWidth="1"/>
    <col min="11" max="11" width="12.7109375" style="10" hidden="1" customWidth="1"/>
    <col min="12" max="12" width="15.28515625" style="1" bestFit="1" customWidth="1"/>
    <col min="13" max="16384" width="11.42578125" style="1"/>
  </cols>
  <sheetData>
    <row r="1" spans="1:12" x14ac:dyDescent="0.25">
      <c r="A1" s="31">
        <v>1000000</v>
      </c>
    </row>
    <row r="2" spans="1:12" ht="15" customHeight="1" x14ac:dyDescent="0.25">
      <c r="B2" s="50" t="s">
        <v>30</v>
      </c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2" ht="15.75" customHeight="1" x14ac:dyDescent="0.25"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1:12" ht="15" customHeight="1" x14ac:dyDescent="0.25"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</row>
    <row r="5" spans="1:12" ht="15" customHeight="1" x14ac:dyDescent="0.25"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</row>
    <row r="6" spans="1:12" ht="15" customHeight="1" x14ac:dyDescent="0.25"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</row>
    <row r="8" spans="1:12" ht="15.75" x14ac:dyDescent="0.25">
      <c r="B8" s="2" t="s">
        <v>18</v>
      </c>
    </row>
    <row r="9" spans="1:12" x14ac:dyDescent="0.2">
      <c r="B9" s="3" t="s">
        <v>2</v>
      </c>
    </row>
    <row r="11" spans="1:12" x14ac:dyDescent="0.25">
      <c r="B11" s="4"/>
      <c r="I11" s="56"/>
      <c r="J11" s="56"/>
      <c r="K11" s="56"/>
    </row>
    <row r="12" spans="1:12" s="5" customFormat="1" ht="15" customHeight="1" x14ac:dyDescent="0.25">
      <c r="B12" s="54" t="s">
        <v>1</v>
      </c>
      <c r="C12" s="53" t="s">
        <v>0</v>
      </c>
      <c r="D12" s="53"/>
      <c r="E12" s="51" t="s">
        <v>13</v>
      </c>
      <c r="F12" s="51" t="s">
        <v>14</v>
      </c>
      <c r="G12" s="51" t="s">
        <v>28</v>
      </c>
      <c r="H12" s="51" t="s">
        <v>21</v>
      </c>
      <c r="I12" s="57" t="s">
        <v>23</v>
      </c>
      <c r="J12" s="57"/>
      <c r="K12" s="57"/>
      <c r="L12" s="48" t="s">
        <v>22</v>
      </c>
    </row>
    <row r="13" spans="1:12" s="5" customFormat="1" ht="40.5" customHeight="1" x14ac:dyDescent="0.25">
      <c r="B13" s="55"/>
      <c r="C13" s="21" t="s">
        <v>8</v>
      </c>
      <c r="D13" s="21" t="s">
        <v>7</v>
      </c>
      <c r="E13" s="52"/>
      <c r="F13" s="52"/>
      <c r="G13" s="52"/>
      <c r="H13" s="52"/>
      <c r="I13" s="21" t="s">
        <v>15</v>
      </c>
      <c r="J13" s="21" t="s">
        <v>16</v>
      </c>
      <c r="K13" s="22" t="s">
        <v>17</v>
      </c>
      <c r="L13" s="49"/>
    </row>
    <row r="14" spans="1:12" ht="20.100000000000001" customHeight="1" x14ac:dyDescent="0.25">
      <c r="B14" s="6" t="s">
        <v>3</v>
      </c>
      <c r="C14" s="8">
        <v>630714878</v>
      </c>
      <c r="D14" s="8">
        <v>209595009</v>
      </c>
      <c r="E14" s="19">
        <f>+D14*100/100</f>
        <v>209595009</v>
      </c>
      <c r="F14" s="19">
        <v>0</v>
      </c>
      <c r="G14" s="8">
        <v>0</v>
      </c>
      <c r="H14" s="8"/>
      <c r="I14" s="13">
        <f>IF(ISERROR(+#REF!/E14)=TRUE,0,++#REF!/E14)</f>
        <v>0</v>
      </c>
      <c r="J14" s="13">
        <f>IF(ISERROR(+G14/E14)=TRUE,0,++G14/E14)</f>
        <v>0</v>
      </c>
      <c r="K14" s="13">
        <f>IF(ISERROR(+H14/E14)=TRUE,0,++H14/E14)</f>
        <v>0</v>
      </c>
      <c r="L14" s="16">
        <f>+D14-G14</f>
        <v>209595009</v>
      </c>
    </row>
    <row r="15" spans="1:12" ht="20.100000000000001" customHeight="1" x14ac:dyDescent="0.25">
      <c r="B15" s="7" t="s">
        <v>4</v>
      </c>
      <c r="C15" s="9">
        <v>0</v>
      </c>
      <c r="D15" s="9">
        <v>0</v>
      </c>
      <c r="E15" s="20">
        <f t="shared" ref="E15:E17" si="0">+D15*85/100</f>
        <v>0</v>
      </c>
      <c r="F15" s="20">
        <v>0</v>
      </c>
      <c r="G15" s="9">
        <v>0</v>
      </c>
      <c r="H15" s="9"/>
      <c r="I15" s="14">
        <f>IF(ISERROR(+#REF!/E15)=TRUE,0,++#REF!/E15)</f>
        <v>0</v>
      </c>
      <c r="J15" s="14">
        <f>IF(ISERROR(+G15/E15)=TRUE,0,++G15/E15)</f>
        <v>0</v>
      </c>
      <c r="K15" s="14">
        <f>IF(ISERROR(+H15/E15)=TRUE,0,++H15/E15)</f>
        <v>0</v>
      </c>
      <c r="L15" s="17">
        <f>+D15-G15</f>
        <v>0</v>
      </c>
    </row>
    <row r="16" spans="1:12" ht="20.100000000000001" customHeight="1" x14ac:dyDescent="0.25">
      <c r="B16" s="7" t="s">
        <v>5</v>
      </c>
      <c r="C16" s="9">
        <v>0</v>
      </c>
      <c r="D16" s="9">
        <v>0</v>
      </c>
      <c r="E16" s="20">
        <f t="shared" si="0"/>
        <v>0</v>
      </c>
      <c r="F16" s="20">
        <v>0</v>
      </c>
      <c r="G16" s="9">
        <v>0</v>
      </c>
      <c r="H16" s="9"/>
      <c r="I16" s="14">
        <f>IF(ISERROR(+#REF!/E16)=TRUE,0,++#REF!/E16)</f>
        <v>0</v>
      </c>
      <c r="J16" s="14">
        <f>IF(ISERROR(+G16/E16)=TRUE,0,++G16/E16)</f>
        <v>0</v>
      </c>
      <c r="K16" s="14">
        <f>IF(ISERROR(+H16/E16)=TRUE,0,++H16/E16)</f>
        <v>0</v>
      </c>
      <c r="L16" s="17">
        <f>+D16-G16</f>
        <v>0</v>
      </c>
    </row>
    <row r="17" spans="2:12" ht="20.100000000000001" customHeight="1" x14ac:dyDescent="0.25">
      <c r="B17" s="7" t="s">
        <v>6</v>
      </c>
      <c r="C17" s="9">
        <v>0</v>
      </c>
      <c r="D17" s="9">
        <v>0</v>
      </c>
      <c r="E17" s="20">
        <f t="shared" si="0"/>
        <v>0</v>
      </c>
      <c r="F17" s="20">
        <v>0</v>
      </c>
      <c r="G17" s="9">
        <v>0</v>
      </c>
      <c r="H17" s="9"/>
      <c r="I17" s="14">
        <f>IF(ISERROR(+#REF!/E17)=TRUE,0,++#REF!/E17)</f>
        <v>0</v>
      </c>
      <c r="J17" s="14">
        <f>IF(ISERROR(+G17/E17)=TRUE,0,++G17/E17)</f>
        <v>0</v>
      </c>
      <c r="K17" s="14">
        <f>IF(ISERROR(+H17/E17)=TRUE,0,++H17/E17)</f>
        <v>0</v>
      </c>
      <c r="L17" s="17">
        <f>+D17-G17</f>
        <v>0</v>
      </c>
    </row>
    <row r="18" spans="2:12" ht="23.25" customHeight="1" x14ac:dyDescent="0.25">
      <c r="B18" s="30" t="s">
        <v>9</v>
      </c>
      <c r="C18" s="11">
        <f t="shared" ref="C18:H18" si="1">SUM(C14:C17)</f>
        <v>630714878</v>
      </c>
      <c r="D18" s="11">
        <f t="shared" si="1"/>
        <v>209595009</v>
      </c>
      <c r="E18" s="11">
        <f t="shared" si="1"/>
        <v>209595009</v>
      </c>
      <c r="F18" s="11">
        <f t="shared" si="1"/>
        <v>0</v>
      </c>
      <c r="G18" s="11">
        <f t="shared" si="1"/>
        <v>0</v>
      </c>
      <c r="H18" s="11">
        <f t="shared" si="1"/>
        <v>0</v>
      </c>
      <c r="I18" s="15">
        <f>IF(ISERROR(+#REF!/E18)=TRUE,0,++#REF!/E18)</f>
        <v>0</v>
      </c>
      <c r="J18" s="15">
        <f>IF(ISERROR(+G18/E18)=TRUE,0,++G18/E18)</f>
        <v>0</v>
      </c>
      <c r="K18" s="15">
        <f>IF(ISERROR(+H18/E18)=TRUE,0,++H18/E18)</f>
        <v>0</v>
      </c>
      <c r="L18" s="18">
        <f>SUM(L14:L17)</f>
        <v>209595009</v>
      </c>
    </row>
    <row r="19" spans="2:12" x14ac:dyDescent="0.2">
      <c r="B19" s="12" t="s">
        <v>31</v>
      </c>
    </row>
    <row r="24" spans="2:12" ht="30" x14ac:dyDescent="0.25">
      <c r="B24" s="38" t="s">
        <v>1</v>
      </c>
      <c r="C24" s="38" t="s">
        <v>8</v>
      </c>
      <c r="D24" s="38" t="s">
        <v>7</v>
      </c>
      <c r="E24" s="32" t="s">
        <v>26</v>
      </c>
      <c r="F24" s="32" t="s">
        <v>27</v>
      </c>
      <c r="G24" s="32" t="s">
        <v>29</v>
      </c>
    </row>
    <row r="25" spans="2:12" x14ac:dyDescent="0.25">
      <c r="B25" s="31" t="s">
        <v>3</v>
      </c>
      <c r="C25" s="46">
        <f>C14/$A$1</f>
        <v>630.714878</v>
      </c>
      <c r="D25" s="46">
        <f t="shared" ref="D25:G25" si="2">D14/$A$1</f>
        <v>209.595009</v>
      </c>
      <c r="E25" s="46">
        <f t="shared" si="2"/>
        <v>209.595009</v>
      </c>
      <c r="F25" s="46">
        <f t="shared" si="2"/>
        <v>0</v>
      </c>
      <c r="G25" s="46">
        <f t="shared" si="2"/>
        <v>0</v>
      </c>
    </row>
    <row r="26" spans="2:12" x14ac:dyDescent="0.25">
      <c r="B26" s="31" t="s">
        <v>4</v>
      </c>
      <c r="C26" s="46">
        <f t="shared" ref="C26:G26" si="3">C15/$A$1</f>
        <v>0</v>
      </c>
      <c r="D26" s="46">
        <f t="shared" si="3"/>
        <v>0</v>
      </c>
      <c r="E26" s="46">
        <f t="shared" si="3"/>
        <v>0</v>
      </c>
      <c r="F26" s="46">
        <f t="shared" si="3"/>
        <v>0</v>
      </c>
      <c r="G26" s="46">
        <f t="shared" si="3"/>
        <v>0</v>
      </c>
    </row>
    <row r="27" spans="2:12" x14ac:dyDescent="0.25">
      <c r="B27" s="31" t="s">
        <v>5</v>
      </c>
      <c r="C27" s="46">
        <f t="shared" ref="C27:G27" si="4">C16/$A$1</f>
        <v>0</v>
      </c>
      <c r="D27" s="46">
        <f t="shared" si="4"/>
        <v>0</v>
      </c>
      <c r="E27" s="46">
        <f t="shared" si="4"/>
        <v>0</v>
      </c>
      <c r="F27" s="46">
        <f t="shared" si="4"/>
        <v>0</v>
      </c>
      <c r="G27" s="46">
        <f t="shared" si="4"/>
        <v>0</v>
      </c>
    </row>
    <row r="28" spans="2:12" x14ac:dyDescent="0.25">
      <c r="B28" s="31" t="s">
        <v>6</v>
      </c>
      <c r="C28" s="46">
        <f t="shared" ref="C28:G28" si="5">C17/$A$1</f>
        <v>0</v>
      </c>
      <c r="D28" s="46">
        <f t="shared" si="5"/>
        <v>0</v>
      </c>
      <c r="E28" s="46">
        <f t="shared" si="5"/>
        <v>0</v>
      </c>
      <c r="F28" s="46">
        <f t="shared" si="5"/>
        <v>0</v>
      </c>
      <c r="G28" s="46">
        <f t="shared" si="5"/>
        <v>0</v>
      </c>
    </row>
    <row r="29" spans="2:12" x14ac:dyDescent="0.25">
      <c r="B29" s="31"/>
      <c r="C29" s="31"/>
      <c r="D29" s="31"/>
      <c r="E29" s="31"/>
      <c r="F29" s="31"/>
      <c r="G29" s="31"/>
    </row>
  </sheetData>
  <mergeCells count="10">
    <mergeCell ref="B2:L6"/>
    <mergeCell ref="I11:K11"/>
    <mergeCell ref="I12:K12"/>
    <mergeCell ref="L12:L13"/>
    <mergeCell ref="H12:H13"/>
    <mergeCell ref="B12:B13"/>
    <mergeCell ref="C12:D12"/>
    <mergeCell ref="F12:F13"/>
    <mergeCell ref="G12:G13"/>
    <mergeCell ref="E12:E13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65" orientation="portrait" r:id="rId1"/>
  <headerFooter>
    <oddFooter>&amp;CPágina &amp;P de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L28"/>
  <sheetViews>
    <sheetView showGridLines="0" zoomScale="85" zoomScaleNormal="85" workbookViewId="0">
      <selection activeCell="E14" sqref="E14"/>
    </sheetView>
  </sheetViews>
  <sheetFormatPr baseColWidth="10" defaultRowHeight="15" x14ac:dyDescent="0.25"/>
  <cols>
    <col min="1" max="1" width="5.85546875" style="1" customWidth="1"/>
    <col min="2" max="2" width="65.7109375" style="1" customWidth="1"/>
    <col min="3" max="5" width="14.7109375" style="1" customWidth="1"/>
    <col min="6" max="7" width="15.7109375" style="1" customWidth="1"/>
    <col min="8" max="8" width="15.7109375" style="1" hidden="1" customWidth="1"/>
    <col min="9" max="9" width="12.7109375" style="1" hidden="1" customWidth="1"/>
    <col min="10" max="10" width="12.7109375" style="1" customWidth="1"/>
    <col min="11" max="11" width="12.7109375" style="10" hidden="1" customWidth="1"/>
    <col min="12" max="12" width="15.28515625" style="1" bestFit="1" customWidth="1"/>
    <col min="13" max="16384" width="11.42578125" style="1"/>
  </cols>
  <sheetData>
    <row r="1" spans="1:12" x14ac:dyDescent="0.25">
      <c r="A1" s="31">
        <v>1000000</v>
      </c>
    </row>
    <row r="2" spans="1:12" ht="15" customHeight="1" x14ac:dyDescent="0.25">
      <c r="B2" s="50" t="s">
        <v>30</v>
      </c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2" ht="15.75" customHeight="1" x14ac:dyDescent="0.25"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1:12" ht="15" customHeight="1" x14ac:dyDescent="0.25"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</row>
    <row r="5" spans="1:12" ht="15" customHeight="1" x14ac:dyDescent="0.25"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</row>
    <row r="6" spans="1:12" ht="15" customHeight="1" x14ac:dyDescent="0.25"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</row>
    <row r="8" spans="1:12" ht="15.75" x14ac:dyDescent="0.25">
      <c r="B8" s="2" t="s">
        <v>20</v>
      </c>
    </row>
    <row r="9" spans="1:12" x14ac:dyDescent="0.2">
      <c r="B9" s="3" t="s">
        <v>2</v>
      </c>
    </row>
    <row r="11" spans="1:12" x14ac:dyDescent="0.25">
      <c r="B11" s="4"/>
      <c r="I11" s="56"/>
      <c r="J11" s="56"/>
      <c r="K11" s="56"/>
    </row>
    <row r="12" spans="1:12" s="5" customFormat="1" ht="15" customHeight="1" x14ac:dyDescent="0.25">
      <c r="B12" s="54" t="s">
        <v>1</v>
      </c>
      <c r="C12" s="53" t="s">
        <v>0</v>
      </c>
      <c r="D12" s="53"/>
      <c r="E12" s="51" t="s">
        <v>13</v>
      </c>
      <c r="F12" s="51" t="s">
        <v>14</v>
      </c>
      <c r="G12" s="51" t="s">
        <v>28</v>
      </c>
      <c r="H12" s="51" t="s">
        <v>21</v>
      </c>
      <c r="I12" s="57" t="s">
        <v>23</v>
      </c>
      <c r="J12" s="57"/>
      <c r="K12" s="57"/>
      <c r="L12" s="48" t="s">
        <v>22</v>
      </c>
    </row>
    <row r="13" spans="1:12" s="5" customFormat="1" ht="40.5" customHeight="1" x14ac:dyDescent="0.25">
      <c r="B13" s="55"/>
      <c r="C13" s="21" t="s">
        <v>8</v>
      </c>
      <c r="D13" s="21" t="s">
        <v>7</v>
      </c>
      <c r="E13" s="52"/>
      <c r="F13" s="52"/>
      <c r="G13" s="52"/>
      <c r="H13" s="52"/>
      <c r="I13" s="21" t="s">
        <v>15</v>
      </c>
      <c r="J13" s="21" t="s">
        <v>16</v>
      </c>
      <c r="K13" s="22" t="s">
        <v>17</v>
      </c>
      <c r="L13" s="49"/>
    </row>
    <row r="14" spans="1:12" ht="20.100000000000001" customHeight="1" x14ac:dyDescent="0.25">
      <c r="B14" s="25" t="s">
        <v>3</v>
      </c>
      <c r="C14" s="26"/>
      <c r="D14" s="26"/>
      <c r="E14" s="27">
        <f>+D14*85/100</f>
        <v>0</v>
      </c>
      <c r="F14" s="27"/>
      <c r="G14" s="8"/>
      <c r="H14" s="8"/>
      <c r="I14" s="13">
        <f>IF(ISERROR(+#REF!/E14)=TRUE,0,++#REF!/E14)</f>
        <v>0</v>
      </c>
      <c r="J14" s="13">
        <f>IF(ISERROR(+G14/E14)=TRUE,0,++G14/E14)</f>
        <v>0</v>
      </c>
      <c r="K14" s="13">
        <f>IF(ISERROR(+H14/E14)=TRUE,0,++H14/E14)</f>
        <v>0</v>
      </c>
      <c r="L14" s="16">
        <f>+D14-G14</f>
        <v>0</v>
      </c>
    </row>
    <row r="15" spans="1:12" ht="20.100000000000001" customHeight="1" x14ac:dyDescent="0.25">
      <c r="B15" s="24" t="s">
        <v>4</v>
      </c>
      <c r="C15" s="28"/>
      <c r="D15" s="28"/>
      <c r="E15" s="23">
        <f t="shared" ref="E15:E17" si="0">+D15*85/100</f>
        <v>0</v>
      </c>
      <c r="F15" s="23"/>
      <c r="G15" s="9"/>
      <c r="H15" s="9"/>
      <c r="I15" s="14">
        <f>IF(ISERROR(+#REF!/E15)=TRUE,0,++#REF!/E15)</f>
        <v>0</v>
      </c>
      <c r="J15" s="14">
        <f>IF(ISERROR(+G15/E15)=TRUE,0,++G15/E15)</f>
        <v>0</v>
      </c>
      <c r="K15" s="14">
        <f>IF(ISERROR(+H15/E15)=TRUE,0,++H15/E15)</f>
        <v>0</v>
      </c>
      <c r="L15" s="17">
        <f>+D15-G15</f>
        <v>0</v>
      </c>
    </row>
    <row r="16" spans="1:12" ht="20.100000000000001" customHeight="1" x14ac:dyDescent="0.25">
      <c r="B16" s="24" t="s">
        <v>5</v>
      </c>
      <c r="C16" s="28"/>
      <c r="D16" s="28"/>
      <c r="E16" s="23">
        <f t="shared" si="0"/>
        <v>0</v>
      </c>
      <c r="F16" s="23"/>
      <c r="G16" s="9"/>
      <c r="H16" s="9"/>
      <c r="I16" s="14">
        <f>IF(ISERROR(+#REF!/E16)=TRUE,0,++#REF!/E16)</f>
        <v>0</v>
      </c>
      <c r="J16" s="14">
        <f>IF(ISERROR(+G16/E16)=TRUE,0,++G16/E16)</f>
        <v>0</v>
      </c>
      <c r="K16" s="14">
        <f>IF(ISERROR(+H16/E16)=TRUE,0,++H16/E16)</f>
        <v>0</v>
      </c>
      <c r="L16" s="17">
        <f>+D16-G16</f>
        <v>0</v>
      </c>
    </row>
    <row r="17" spans="2:12" ht="20.100000000000001" customHeight="1" x14ac:dyDescent="0.25">
      <c r="B17" s="24" t="s">
        <v>6</v>
      </c>
      <c r="C17" s="28"/>
      <c r="D17" s="28"/>
      <c r="E17" s="23">
        <f t="shared" si="0"/>
        <v>0</v>
      </c>
      <c r="F17" s="23"/>
      <c r="G17" s="9"/>
      <c r="H17" s="9"/>
      <c r="I17" s="14">
        <f>IF(ISERROR(+#REF!/E17)=TRUE,0,++#REF!/E17)</f>
        <v>0</v>
      </c>
      <c r="J17" s="14">
        <f>IF(ISERROR(+G17/E17)=TRUE,0,++G17/E17)</f>
        <v>0</v>
      </c>
      <c r="K17" s="14">
        <f>IF(ISERROR(+H17/E17)=TRUE,0,++H17/E17)</f>
        <v>0</v>
      </c>
      <c r="L17" s="17">
        <f>+D17-G17</f>
        <v>0</v>
      </c>
    </row>
    <row r="18" spans="2:12" ht="23.25" customHeight="1" x14ac:dyDescent="0.25">
      <c r="B18" s="30" t="s">
        <v>9</v>
      </c>
      <c r="C18" s="11">
        <f t="shared" ref="C18:H18" si="1">SUM(C14:C17)</f>
        <v>0</v>
      </c>
      <c r="D18" s="11">
        <f t="shared" si="1"/>
        <v>0</v>
      </c>
      <c r="E18" s="11">
        <f t="shared" si="1"/>
        <v>0</v>
      </c>
      <c r="F18" s="11">
        <f t="shared" si="1"/>
        <v>0</v>
      </c>
      <c r="G18" s="11">
        <f t="shared" si="1"/>
        <v>0</v>
      </c>
      <c r="H18" s="11">
        <f t="shared" si="1"/>
        <v>0</v>
      </c>
      <c r="I18" s="15">
        <f>IF(ISERROR(+#REF!/E18)=TRUE,0,++#REF!/E18)</f>
        <v>0</v>
      </c>
      <c r="J18" s="15">
        <f>IF(ISERROR(+G18/E18)=TRUE,0,++G18/E18)</f>
        <v>0</v>
      </c>
      <c r="K18" s="15">
        <f>IF(ISERROR(+H18/E18)=TRUE,0,++H18/E18)</f>
        <v>0</v>
      </c>
      <c r="L18" s="18">
        <f>SUM(L14:L17)</f>
        <v>0</v>
      </c>
    </row>
    <row r="19" spans="2:12" x14ac:dyDescent="0.25">
      <c r="B19" s="1" t="s">
        <v>24</v>
      </c>
    </row>
    <row r="20" spans="2:12" x14ac:dyDescent="0.2">
      <c r="B20" s="12" t="s">
        <v>25</v>
      </c>
    </row>
    <row r="24" spans="2:12" ht="30" x14ac:dyDescent="0.25">
      <c r="B24" s="38" t="s">
        <v>1</v>
      </c>
      <c r="C24" s="38" t="s">
        <v>8</v>
      </c>
      <c r="D24" s="38" t="s">
        <v>7</v>
      </c>
      <c r="E24" s="32" t="s">
        <v>26</v>
      </c>
      <c r="F24" s="32" t="s">
        <v>27</v>
      </c>
      <c r="G24" s="32" t="s">
        <v>29</v>
      </c>
    </row>
    <row r="25" spans="2:12" x14ac:dyDescent="0.25">
      <c r="B25" s="31" t="s">
        <v>3</v>
      </c>
      <c r="C25" s="31">
        <f>+C14/$A$1</f>
        <v>0</v>
      </c>
      <c r="D25" s="31">
        <f t="shared" ref="D25:G25" si="2">+D14/$A$1</f>
        <v>0</v>
      </c>
      <c r="E25" s="31">
        <f t="shared" si="2"/>
        <v>0</v>
      </c>
      <c r="F25" s="31">
        <f t="shared" si="2"/>
        <v>0</v>
      </c>
      <c r="G25" s="31">
        <f t="shared" si="2"/>
        <v>0</v>
      </c>
    </row>
    <row r="26" spans="2:12" x14ac:dyDescent="0.25">
      <c r="B26" s="31" t="s">
        <v>4</v>
      </c>
      <c r="C26" s="31">
        <f t="shared" ref="C26:G26" si="3">+C15/$A$1</f>
        <v>0</v>
      </c>
      <c r="D26" s="31">
        <f t="shared" si="3"/>
        <v>0</v>
      </c>
      <c r="E26" s="31">
        <f t="shared" si="3"/>
        <v>0</v>
      </c>
      <c r="F26" s="31">
        <f t="shared" si="3"/>
        <v>0</v>
      </c>
      <c r="G26" s="31">
        <f t="shared" si="3"/>
        <v>0</v>
      </c>
    </row>
    <row r="27" spans="2:12" x14ac:dyDescent="0.25">
      <c r="B27" s="31" t="s">
        <v>5</v>
      </c>
      <c r="C27" s="31">
        <f t="shared" ref="C27:G27" si="4">+C16/$A$1</f>
        <v>0</v>
      </c>
      <c r="D27" s="31">
        <f t="shared" si="4"/>
        <v>0</v>
      </c>
      <c r="E27" s="31">
        <f t="shared" si="4"/>
        <v>0</v>
      </c>
      <c r="F27" s="31">
        <f t="shared" si="4"/>
        <v>0</v>
      </c>
      <c r="G27" s="31">
        <f t="shared" si="4"/>
        <v>0</v>
      </c>
    </row>
    <row r="28" spans="2:12" x14ac:dyDescent="0.25">
      <c r="B28" s="31" t="s">
        <v>6</v>
      </c>
      <c r="C28" s="31">
        <f t="shared" ref="C28:G28" si="5">+C17/$A$1</f>
        <v>0</v>
      </c>
      <c r="D28" s="31">
        <f t="shared" si="5"/>
        <v>0</v>
      </c>
      <c r="E28" s="31">
        <f t="shared" si="5"/>
        <v>0</v>
      </c>
      <c r="F28" s="31">
        <f t="shared" si="5"/>
        <v>0</v>
      </c>
      <c r="G28" s="31">
        <f t="shared" si="5"/>
        <v>0</v>
      </c>
    </row>
  </sheetData>
  <mergeCells count="10">
    <mergeCell ref="L12:L13"/>
    <mergeCell ref="B2:L6"/>
    <mergeCell ref="I11:K11"/>
    <mergeCell ref="B12:B13"/>
    <mergeCell ref="C12:D12"/>
    <mergeCell ref="E12:E13"/>
    <mergeCell ref="F12:F13"/>
    <mergeCell ref="G12:G13"/>
    <mergeCell ref="H12:H13"/>
    <mergeCell ref="I12:K12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65" orientation="portrait" r:id="rId1"/>
  <headerFooter>
    <oddFooter>&amp;CPágina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RO</vt:lpstr>
      <vt:lpstr>RDR</vt:lpstr>
      <vt:lpstr>DYT</vt:lpstr>
      <vt:lpstr>ROOC</vt:lpstr>
      <vt:lpstr>RD</vt:lpstr>
      <vt:lpstr>DYT!Área_de_impresión</vt:lpstr>
      <vt:lpstr>RD!Área_de_impresión</vt:lpstr>
      <vt:lpstr>RDR!Área_de_impresión</vt:lpstr>
      <vt:lpstr>RO!Área_de_impresión</vt:lpstr>
      <vt:lpstr>ROOC!Área_de_impresión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dvicente</dc:creator>
  <cp:lastModifiedBy>DAMIAN VICENTE GALLO</cp:lastModifiedBy>
  <cp:lastPrinted>2014-05-15T17:44:28Z</cp:lastPrinted>
  <dcterms:created xsi:type="dcterms:W3CDTF">2011-03-09T14:32:28Z</dcterms:created>
  <dcterms:modified xsi:type="dcterms:W3CDTF">2016-08-09T22:13:31Z</dcterms:modified>
</cp:coreProperties>
</file>