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8\1.- INFORMACION A COMUNICACIONES\PCA - 2018\5. Mayo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_FilterDatabase" localSheetId="0" hidden="1">RO!$B$12:$L$45</definedName>
    <definedName name="_xlnm.Print_Area" localSheetId="2">DYT!$B$2:$L$45</definedName>
    <definedName name="_xlnm.Print_Area" localSheetId="4">RD!$B$2:$L$20</definedName>
    <definedName name="_xlnm.Print_Area" localSheetId="1">RDR!$B$2:$L$48</definedName>
    <definedName name="_xlnm.Print_Area" localSheetId="0">RO!$B$2:$L$48</definedName>
    <definedName name="_xlnm.Print_Area" localSheetId="3">ROOC!$B$2:$L$25</definedName>
  </definedNames>
  <calcPr calcId="152511"/>
</workbook>
</file>

<file path=xl/calcChain.xml><?xml version="1.0" encoding="utf-8"?>
<calcChain xmlns="http://schemas.openxmlformats.org/spreadsheetml/2006/main">
  <c r="C23" i="5" l="1"/>
  <c r="D23" i="5"/>
  <c r="L21" i="5" l="1"/>
  <c r="K21" i="5"/>
  <c r="J21" i="5"/>
  <c r="L20" i="5"/>
  <c r="K20" i="5"/>
  <c r="J20" i="5"/>
  <c r="L18" i="5"/>
  <c r="K18" i="5"/>
  <c r="J18" i="5"/>
  <c r="L17" i="5"/>
  <c r="K17" i="5"/>
  <c r="J17" i="5"/>
  <c r="L16" i="5"/>
  <c r="K16" i="5"/>
  <c r="J16" i="5"/>
  <c r="L15" i="5"/>
  <c r="K15" i="5"/>
  <c r="J15" i="5"/>
  <c r="E23" i="5"/>
  <c r="L42" i="6" l="1"/>
  <c r="K42" i="6"/>
  <c r="J42" i="6"/>
  <c r="L41" i="6"/>
  <c r="K41" i="6"/>
  <c r="J41" i="6"/>
  <c r="L40" i="6"/>
  <c r="K40" i="6"/>
  <c r="J40" i="6"/>
  <c r="L39" i="6"/>
  <c r="K39" i="6"/>
  <c r="J39" i="6"/>
  <c r="L38" i="6"/>
  <c r="K38" i="6"/>
  <c r="J38" i="6"/>
  <c r="L37" i="6"/>
  <c r="K37" i="6"/>
  <c r="J37" i="6"/>
  <c r="L36" i="6"/>
  <c r="K36" i="6"/>
  <c r="J36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C43" i="6"/>
  <c r="D43" i="6"/>
  <c r="L45" i="4" l="1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K45" i="1"/>
  <c r="K43" i="1"/>
  <c r="K41" i="1"/>
  <c r="J40" i="1"/>
  <c r="K39" i="1"/>
  <c r="J38" i="1"/>
  <c r="K37" i="1"/>
  <c r="K35" i="1"/>
  <c r="J33" i="1"/>
  <c r="J32" i="1"/>
  <c r="K31" i="1"/>
  <c r="K30" i="1"/>
  <c r="K29" i="1"/>
  <c r="K27" i="1"/>
  <c r="K25" i="1"/>
  <c r="J24" i="1"/>
  <c r="J23" i="1"/>
  <c r="K22" i="1"/>
  <c r="K21" i="1"/>
  <c r="K19" i="1"/>
  <c r="J17" i="1"/>
  <c r="J16" i="1"/>
  <c r="J15" i="1"/>
  <c r="L45" i="1"/>
  <c r="L44" i="1"/>
  <c r="K44" i="1"/>
  <c r="J44" i="1"/>
  <c r="L43" i="1"/>
  <c r="L42" i="1"/>
  <c r="K42" i="1"/>
  <c r="J42" i="1"/>
  <c r="L41" i="1"/>
  <c r="J41" i="1"/>
  <c r="L40" i="1"/>
  <c r="K40" i="1"/>
  <c r="L39" i="1"/>
  <c r="L38" i="1"/>
  <c r="L37" i="1"/>
  <c r="L36" i="1"/>
  <c r="K36" i="1"/>
  <c r="J36" i="1"/>
  <c r="L35" i="1"/>
  <c r="L34" i="1"/>
  <c r="K34" i="1"/>
  <c r="J34" i="1"/>
  <c r="L33" i="1"/>
  <c r="K33" i="1"/>
  <c r="L32" i="1"/>
  <c r="L31" i="1"/>
  <c r="L30" i="1"/>
  <c r="J30" i="1"/>
  <c r="L29" i="1"/>
  <c r="L28" i="1"/>
  <c r="K28" i="1"/>
  <c r="J28" i="1"/>
  <c r="L27" i="1"/>
  <c r="L26" i="1"/>
  <c r="K26" i="1"/>
  <c r="J26" i="1"/>
  <c r="L25" i="1"/>
  <c r="J25" i="1"/>
  <c r="L24" i="1"/>
  <c r="K24" i="1"/>
  <c r="L23" i="1"/>
  <c r="L22" i="1"/>
  <c r="J22" i="1"/>
  <c r="L21" i="1"/>
  <c r="L20" i="1"/>
  <c r="K20" i="1"/>
  <c r="J20" i="1"/>
  <c r="L19" i="1"/>
  <c r="L18" i="1"/>
  <c r="K18" i="1"/>
  <c r="J18" i="1"/>
  <c r="L17" i="1"/>
  <c r="K17" i="1"/>
  <c r="L16" i="1"/>
  <c r="L15" i="1"/>
  <c r="K15" i="1"/>
  <c r="J19" i="1" l="1"/>
  <c r="J27" i="1"/>
  <c r="J35" i="1"/>
  <c r="J43" i="1"/>
  <c r="K23" i="1"/>
  <c r="K32" i="1"/>
  <c r="J39" i="1"/>
  <c r="J31" i="1"/>
  <c r="K16" i="1"/>
  <c r="K38" i="1"/>
  <c r="J21" i="1"/>
  <c r="J29" i="1"/>
  <c r="J37" i="1"/>
  <c r="J45" i="1"/>
  <c r="C46" i="1"/>
  <c r="C53" i="1" s="1"/>
  <c r="D46" i="1"/>
  <c r="D53" i="1" s="1"/>
  <c r="C46" i="4" l="1"/>
  <c r="C53" i="4" s="1"/>
  <c r="G28" i="7" l="1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E17" i="7" l="1"/>
  <c r="E28" i="7" s="1"/>
  <c r="E16" i="7"/>
  <c r="E27" i="7" s="1"/>
  <c r="E15" i="7"/>
  <c r="E26" i="7" s="1"/>
  <c r="E14" i="7"/>
  <c r="E25" i="7" s="1"/>
  <c r="G46" i="4" l="1"/>
  <c r="G53" i="4" s="1"/>
  <c r="F46" i="4"/>
  <c r="F53" i="4" s="1"/>
  <c r="D46" i="4"/>
  <c r="D53" i="4" s="1"/>
  <c r="G43" i="6"/>
  <c r="G50" i="6" s="1"/>
  <c r="F43" i="6"/>
  <c r="F50" i="6" s="1"/>
  <c r="D50" i="6"/>
  <c r="G23" i="5"/>
  <c r="G30" i="5" s="1"/>
  <c r="F23" i="5"/>
  <c r="F30" i="5" s="1"/>
  <c r="D30" i="5"/>
  <c r="G18" i="7"/>
  <c r="F18" i="7"/>
  <c r="E18" i="7"/>
  <c r="D18" i="7"/>
  <c r="G46" i="1"/>
  <c r="G53" i="1" s="1"/>
  <c r="F46" i="1"/>
  <c r="F53" i="1" s="1"/>
  <c r="C50" i="6"/>
  <c r="C30" i="5"/>
  <c r="C18" i="7"/>
  <c r="L22" i="5" l="1"/>
  <c r="L19" i="5"/>
  <c r="L17" i="7"/>
  <c r="L16" i="7"/>
  <c r="L15" i="7"/>
  <c r="L14" i="4"/>
  <c r="L14" i="6"/>
  <c r="L14" i="5"/>
  <c r="L14" i="7"/>
  <c r="L14" i="1"/>
  <c r="E30" i="5"/>
  <c r="E46" i="4"/>
  <c r="E53" i="4" s="1"/>
  <c r="E46" i="1" l="1"/>
  <c r="E53" i="1" s="1"/>
  <c r="E43" i="6"/>
  <c r="E50" i="6" s="1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46" i="1"/>
  <c r="I14" i="1"/>
  <c r="H43" i="6"/>
  <c r="K14" i="6"/>
  <c r="J14" i="6"/>
  <c r="I14" i="6"/>
  <c r="H23" i="5"/>
  <c r="K22" i="5"/>
  <c r="J22" i="5"/>
  <c r="I22" i="5"/>
  <c r="I21" i="5"/>
  <c r="K19" i="5"/>
  <c r="J19" i="5"/>
  <c r="I19" i="5"/>
  <c r="K14" i="5"/>
  <c r="J14" i="5"/>
  <c r="I14" i="5"/>
  <c r="H46" i="4"/>
  <c r="I15" i="4"/>
  <c r="K14" i="4"/>
  <c r="J14" i="4"/>
  <c r="I14" i="4"/>
  <c r="K14" i="1"/>
  <c r="J14" i="1"/>
  <c r="L23" i="5" l="1"/>
  <c r="L43" i="6"/>
  <c r="L46" i="4"/>
  <c r="L46" i="1"/>
  <c r="I18" i="7"/>
  <c r="K18" i="7"/>
  <c r="J18" i="7"/>
  <c r="J43" i="6"/>
  <c r="I43" i="6"/>
  <c r="K43" i="6"/>
  <c r="I23" i="5"/>
  <c r="K23" i="5"/>
  <c r="J23" i="5"/>
  <c r="I46" i="4"/>
  <c r="K46" i="4"/>
  <c r="J46" i="4"/>
  <c r="K46" i="1"/>
  <c r="I46" i="1" l="1"/>
  <c r="J46" i="1"/>
</calcChain>
</file>

<file path=xl/sharedStrings.xml><?xml version="1.0" encoding="utf-8"?>
<sst xmlns="http://schemas.openxmlformats.org/spreadsheetml/2006/main" count="239" uniqueCount="70">
  <si>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</si>
  <si>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</si>
  <si>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</si>
  <si>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</si>
  <si>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</si>
  <si>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</si>
  <si>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</si>
  <si>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</si>
  <si>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</si>
  <si>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</si>
  <si>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</si>
  <si>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</si>
  <si>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</si>
  <si>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</si>
  <si>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</si>
  <si>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</si>
  <si>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</si>
  <si>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</si>
  <si>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</si>
  <si>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</si>
  <si>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</si>
  <si>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</si>
  <si>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</si>
  <si>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</si>
  <si>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</si>
  <si>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DEVENGADO
AL MES DE JULIO
(4)</t>
  </si>
  <si>
    <t>DEVENG
AL MES DE JULIO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</si>
  <si>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</si>
  <si>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</si>
  <si>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</si>
  <si>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</si>
  <si>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</si>
  <si>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</si>
  <si>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</si>
  <si>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</si>
  <si>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</si>
  <si>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</si>
  <si>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</si>
  <si>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</si>
  <si>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</si>
  <si>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</si>
  <si>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</si>
  <si>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</si>
  <si>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</si>
  <si>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</si>
  <si>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</si>
  <si>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</si>
  <si>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</si>
  <si>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</si>
  <si>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</si>
  <si>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</si>
  <si>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</si>
  <si>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</si>
  <si>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</si>
  <si>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</si>
  <si>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</si>
  <si>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</si>
  <si>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</si>
  <si>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</si>
  <si>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</si>
  <si>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</si>
  <si>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</si>
  <si>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</si>
  <si>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</si>
  <si>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EJECUCION PRESUPUESTAL MENSUALIZADA DE GASTOS 
MINISTERIO DE SALUD 2018
MES DE FEBRERO</t>
  </si>
  <si>
    <t>Fuente: Consulta Amigable y Base de Datos al 28 de Febrero del 2018</t>
  </si>
  <si>
    <t>DEV. FEBRERO</t>
  </si>
  <si>
    <t>EJECUCION PRESUPUESTAL MENSUALIZADA DE GASTOS 
MINISTERIO DE SALUD 2018
MES DE MAYO</t>
  </si>
  <si>
    <t>Fuente: SIAF, Consulta Amigable y Base de Datos al 31 de Mayo del 2018</t>
  </si>
  <si>
    <t>DEVENGADO
MES DE MAYO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</si>
</sst>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 * #,##0_ ;_ * \-#,##0_ ;_ * &quot;-&quot;_ ;_ @_ "/>
    <numFmt numFmtId="165" formatCode="_ * #,##0.00_ ;_ * \-#,##0.00_ ;_ * &quot;-&quot;??_ ;_ @_ "/>
    <numFmt numFmtId="166" formatCode="0.0%"/>
    <numFmt numFmtId="167" formatCode="#,##0.0"/>
    <numFmt numFmtId="168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7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6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6" fontId="1" fillId="33" borderId="2" xfId="1" applyNumberFormat="1" applyFont="1" applyFill="1" applyBorder="1" applyAlignment="1">
      <alignment vertical="center"/>
    </xf>
    <xf numFmtId="166" fontId="1" fillId="33" borderId="3" xfId="1" applyNumberFormat="1" applyFont="1" applyFill="1" applyBorder="1" applyAlignment="1">
      <alignment vertical="center"/>
    </xf>
    <xf numFmtId="166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164" fontId="0" fillId="34" borderId="2" xfId="0" applyNumberFormat="1" applyFill="1" applyBorder="1" applyAlignment="1">
      <alignment vertical="center"/>
    </xf>
    <xf numFmtId="164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6" fontId="19" fillId="35" borderId="18" xfId="1" applyNumberFormat="1" applyFont="1" applyFill="1" applyBorder="1" applyAlignment="1">
      <alignment horizontal="center" vertical="center" wrapText="1"/>
    </xf>
    <xf numFmtId="164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34" borderId="2" xfId="0" applyNumberFormat="1" applyFont="1" applyFill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6" fontId="23" fillId="0" borderId="0" xfId="1" applyNumberFormat="1" applyFont="1" applyAlignment="1">
      <alignment vertical="center"/>
    </xf>
    <xf numFmtId="166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34" borderId="23" xfId="0" applyNumberFormat="1" applyFill="1" applyBorder="1" applyAlignment="1">
      <alignment vertical="center"/>
    </xf>
    <xf numFmtId="166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6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7" fontId="23" fillId="0" borderId="0" xfId="0" applyNumberFormat="1" applyFont="1" applyAlignment="1">
      <alignment vertical="center"/>
    </xf>
    <xf numFmtId="168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34" borderId="23" xfId="0" applyNumberFormat="1" applyFill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41" fontId="23" fillId="34" borderId="23" xfId="0" applyNumberFormat="1" applyFont="1" applyFill="1" applyBorder="1" applyAlignment="1">
      <alignment vertical="center"/>
    </xf>
    <xf numFmtId="166" fontId="24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6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FEBRERO</c:v>
                </c:pt>
              </c:strCache>
            </c:strRef>
          </c:cat>
          <c:val>
            <c:numRef>
              <c:f>RO!$C$53:$G$53</c:f>
              <c:numCache>
                <c:formatCode>_ * #,##0_ ;_ * \-#,##0_ ;_ * "-"_ ;_ @_ </c:formatCode>
                <c:ptCount val="5"/>
                <c:pt idx="0" formatCode="_ * #,##0.00_ ;_ * \-#,##0.00_ ;_ * &quot;-&quot;??_ ;_ @_ ">
                  <c:v>6882.7593470000002</c:v>
                </c:pt>
                <c:pt idx="1">
                  <c:v>5513.2095179999997</c:v>
                </c:pt>
                <c:pt idx="2">
                  <c:v>4261.4026379999996</c:v>
                </c:pt>
                <c:pt idx="3">
                  <c:v>3245.5019316099992</c:v>
                </c:pt>
                <c:pt idx="4">
                  <c:v>1591.4997609699994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985269808"/>
        <c:axId val="-982596464"/>
        <c:axId val="0"/>
      </c:bar3DChart>
      <c:catAx>
        <c:axId val="-985269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982596464"/>
        <c:crosses val="autoZero"/>
        <c:auto val="1"/>
        <c:lblAlgn val="ctr"/>
        <c:lblOffset val="100"/>
        <c:noMultiLvlLbl val="0"/>
      </c:catAx>
      <c:valAx>
        <c:axId val="-982596464"/>
        <c:scaling>
          <c:orientation val="minMax"/>
        </c:scaling>
        <c:delete val="0"/>
        <c:axPos val="l"/>
        <c:numFmt formatCode="_ * #,##0.00_ ;_ * \-#,##0.00_ ;_ * &quot;-&quot;??_ ;_ @_ " sourceLinked="1"/>
        <c:majorTickMark val="none"/>
        <c:minorTickMark val="none"/>
        <c:tickLblPos val="nextTo"/>
        <c:crossAx val="-985269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216771227397666"/>
          <c:y val="0.93717246800920673"/>
          <c:w val="0.40023540674855251"/>
          <c:h val="5.082188574481705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FEBRERO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265.37835000000001</c:v>
                </c:pt>
                <c:pt idx="1">
                  <c:v>289.40552200000002</c:v>
                </c:pt>
                <c:pt idx="2">
                  <c:v>171.570685</c:v>
                </c:pt>
                <c:pt idx="3">
                  <c:v>78.487606359999987</c:v>
                </c:pt>
                <c:pt idx="4">
                  <c:v>42.206572309999991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593134848"/>
        <c:axId val="-1285207312"/>
        <c:axId val="0"/>
      </c:bar3DChart>
      <c:catAx>
        <c:axId val="-593134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85207312"/>
        <c:crosses val="autoZero"/>
        <c:auto val="1"/>
        <c:lblAlgn val="ctr"/>
        <c:lblOffset val="100"/>
        <c:noMultiLvlLbl val="0"/>
      </c:catAx>
      <c:valAx>
        <c:axId val="-128520731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5931348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DYT!$B$50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DYT!$C$49:$G$49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FEBRERO</c:v>
                </c:pt>
              </c:strCache>
            </c:strRef>
          </c:cat>
          <c:val>
            <c:numRef>
              <c:f>DYT!$C$50:$G$50</c:f>
              <c:numCache>
                <c:formatCode>0.0</c:formatCode>
                <c:ptCount val="5"/>
                <c:pt idx="0">
                  <c:v>0</c:v>
                </c:pt>
                <c:pt idx="1">
                  <c:v>499.19349199999999</c:v>
                </c:pt>
                <c:pt idx="2">
                  <c:v>497.86038300000001</c:v>
                </c:pt>
                <c:pt idx="3">
                  <c:v>171.41988275</c:v>
                </c:pt>
                <c:pt idx="4">
                  <c:v>97.779309409999996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03073728"/>
        <c:axId val="-564422704"/>
        <c:axId val="0"/>
      </c:bar3DChart>
      <c:catAx>
        <c:axId val="-1203073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564422704"/>
        <c:crosses val="autoZero"/>
        <c:auto val="1"/>
        <c:lblAlgn val="ctr"/>
        <c:lblOffset val="100"/>
        <c:noMultiLvlLbl val="0"/>
      </c:catAx>
      <c:valAx>
        <c:axId val="-56442270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-1203073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ROOC!$B$30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ROOC!$C$29:$G$29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FEBRERO</c:v>
                </c:pt>
              </c:strCache>
            </c:strRef>
          </c:cat>
          <c:val>
            <c:numRef>
              <c:f>ROOC!$C$30:$G$30</c:f>
              <c:numCache>
                <c:formatCode>#,##0.0</c:formatCode>
                <c:ptCount val="5"/>
                <c:pt idx="0">
                  <c:v>0</c:v>
                </c:pt>
                <c:pt idx="1">
                  <c:v>82.281003999999996</c:v>
                </c:pt>
                <c:pt idx="2">
                  <c:v>54.280799999999999</c:v>
                </c:pt>
                <c:pt idx="3">
                  <c:v>7.83881111</c:v>
                </c:pt>
                <c:pt idx="4">
                  <c:v>7.5444708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564434128"/>
        <c:axId val="-564441200"/>
        <c:axId val="0"/>
      </c:bar3DChart>
      <c:catAx>
        <c:axId val="-56443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564441200"/>
        <c:crosses val="autoZero"/>
        <c:auto val="1"/>
        <c:lblAlgn val="ctr"/>
        <c:lblOffset val="100"/>
        <c:noMultiLvlLbl val="0"/>
      </c:catAx>
      <c:valAx>
        <c:axId val="-56444120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5644341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564422160"/>
        <c:axId val="-564429776"/>
        <c:axId val="0"/>
      </c:bar3DChart>
      <c:catAx>
        <c:axId val="-564422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564429776"/>
        <c:crosses val="autoZero"/>
        <c:auto val="1"/>
        <c:lblAlgn val="ctr"/>
        <c:lblOffset val="100"/>
        <c:noMultiLvlLbl val="0"/>
      </c:catAx>
      <c:valAx>
        <c:axId val="-5644297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5644221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358587</xdr:colOff>
      <xdr:row>47</xdr:row>
      <xdr:rowOff>145677</xdr:rowOff>
    </xdr:from>
    <xdr:to>
      <xdr:col>11</xdr:col>
      <xdr:colOff>1019734</xdr:colOff>
      <xdr:row>73</xdr:row>
      <xdr:rowOff>112060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358587</xdr:colOff>
      <xdr:row>47</xdr:row>
      <xdr:rowOff>100852</xdr:rowOff>
    </xdr:from>
    <xdr:to>
      <xdr:col>11</xdr:col>
      <xdr:colOff>1008528</xdr:colOff>
      <xdr:row>90</xdr:row>
      <xdr:rowOff>67235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369793</xdr:colOff>
      <xdr:row>44</xdr:row>
      <xdr:rowOff>156882</xdr:rowOff>
    </xdr:from>
    <xdr:to>
      <xdr:col>11</xdr:col>
      <xdr:colOff>997322</xdr:colOff>
      <xdr:row>71</xdr:row>
      <xdr:rowOff>168089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336177</xdr:colOff>
      <xdr:row>24</xdr:row>
      <xdr:rowOff>90766</xdr:rowOff>
    </xdr:from>
    <xdr:to>
      <xdr:col>12</xdr:col>
      <xdr:colOff>11206</xdr:colOff>
      <xdr:row>51</xdr:row>
      <xdr:rowOff>22412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72"/>
  <sheetViews>
    <sheetView showGridLines="0" tabSelected="1" zoomScale="85" zoomScaleNormal="85" workbookViewId="0">
      <selection activeCell="F32" sqref="F3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69" t="s">
        <v>67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 customHeight="1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 customHeight="1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" customHeight="1" x14ac:dyDescent="0.2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 customHeight="1" x14ac:dyDescent="0.2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30">
        <v>1000000</v>
      </c>
    </row>
    <row r="11" spans="1:12" x14ac:dyDescent="0.25">
      <c r="B11" s="4"/>
      <c r="I11" s="75"/>
      <c r="J11" s="75"/>
      <c r="K11" s="75"/>
      <c r="L11" s="33" t="s">
        <v>28</v>
      </c>
    </row>
    <row r="12" spans="1:12" s="5" customFormat="1" ht="15" customHeight="1" x14ac:dyDescent="0.25">
      <c r="B12" s="73" t="s">
        <v>27</v>
      </c>
      <c r="C12" s="72" t="s">
        <v>0</v>
      </c>
      <c r="D12" s="72"/>
      <c r="E12" s="70" t="s">
        <v>18</v>
      </c>
      <c r="F12" s="70" t="s">
        <v>29</v>
      </c>
      <c r="G12" s="70" t="s">
        <v>69</v>
      </c>
      <c r="H12" s="70" t="s">
        <v>20</v>
      </c>
      <c r="I12" s="76" t="s">
        <v>22</v>
      </c>
      <c r="J12" s="76"/>
      <c r="K12" s="76"/>
      <c r="L12" s="67" t="s">
        <v>21</v>
      </c>
    </row>
    <row r="13" spans="1:12" s="5" customFormat="1" ht="40.5" customHeight="1" x14ac:dyDescent="0.25">
      <c r="B13" s="74"/>
      <c r="C13" s="21" t="s">
        <v>8</v>
      </c>
      <c r="D13" s="21" t="s">
        <v>7</v>
      </c>
      <c r="E13" s="71"/>
      <c r="F13" s="71"/>
      <c r="G13" s="71"/>
      <c r="H13" s="71"/>
      <c r="I13" s="21" t="s">
        <v>14</v>
      </c>
      <c r="J13" s="21" t="s">
        <v>15</v>
      </c>
      <c r="K13" s="22" t="s">
        <v>16</v>
      </c>
      <c r="L13" s="68"/>
    </row>
    <row r="14" spans="1:12" ht="20.100000000000001" customHeight="1" x14ac:dyDescent="0.25">
      <c r="B14" s="6" t="s">
        <v>30</v>
      </c>
      <c r="C14" s="8">
        <v>3099047511</v>
      </c>
      <c r="D14" s="8">
        <v>1512905590</v>
      </c>
      <c r="E14" s="19">
        <v>1281383327</v>
      </c>
      <c r="F14" s="19">
        <v>1010903665.0500002</v>
      </c>
      <c r="G14" s="8">
        <v>392456889.28999984</v>
      </c>
      <c r="H14" s="8"/>
      <c r="I14" s="13">
        <f>IF(ISERROR(+#REF!/E14)=TRUE,0,++#REF!/E14)</f>
        <v>0</v>
      </c>
      <c r="J14" s="13">
        <f>IF(ISERROR(+G14/E14)=TRUE,0,++G14/E14)</f>
        <v>0.30627594492650978</v>
      </c>
      <c r="K14" s="13">
        <f>IF(ISERROR(+H14/E14)=TRUE,0,++H14/E14)</f>
        <v>0</v>
      </c>
      <c r="L14" s="16">
        <f>+D14-G14</f>
        <v>1120448700.71</v>
      </c>
    </row>
    <row r="15" spans="1:12" ht="20.100000000000001" customHeight="1" x14ac:dyDescent="0.25">
      <c r="B15" s="37" t="s">
        <v>31</v>
      </c>
      <c r="C15" s="38">
        <v>35861323</v>
      </c>
      <c r="D15" s="38">
        <v>37594577</v>
      </c>
      <c r="E15" s="39">
        <v>32244037</v>
      </c>
      <c r="F15" s="39">
        <v>30144750.22000001</v>
      </c>
      <c r="G15" s="38">
        <v>12264277.84</v>
      </c>
      <c r="H15" s="38"/>
      <c r="I15" s="40"/>
      <c r="J15" s="40">
        <f t="shared" ref="J15:J45" si="0">IF(ISERROR(+G15/E15)=TRUE,0,++G15/E15)</f>
        <v>0.3803580128629675</v>
      </c>
      <c r="K15" s="40">
        <f t="shared" ref="K15:K45" si="1">IF(ISERROR(+H15/E15)=TRUE,0,++H15/E15)</f>
        <v>0</v>
      </c>
      <c r="L15" s="41">
        <f t="shared" ref="L15:L45" si="2">+D15-G15</f>
        <v>25330299.16</v>
      </c>
    </row>
    <row r="16" spans="1:12" ht="20.100000000000001" customHeight="1" x14ac:dyDescent="0.25">
      <c r="B16" s="37" t="s">
        <v>32</v>
      </c>
      <c r="C16" s="38">
        <v>43685591</v>
      </c>
      <c r="D16" s="38">
        <v>45864508</v>
      </c>
      <c r="E16" s="39">
        <v>38152383</v>
      </c>
      <c r="F16" s="39">
        <v>37095802.050000004</v>
      </c>
      <c r="G16" s="38">
        <v>17055071.720000006</v>
      </c>
      <c r="H16" s="38"/>
      <c r="I16" s="40"/>
      <c r="J16" s="40">
        <f t="shared" si="0"/>
        <v>0.44702507101587879</v>
      </c>
      <c r="K16" s="40">
        <f t="shared" si="1"/>
        <v>0</v>
      </c>
      <c r="L16" s="41">
        <f t="shared" si="2"/>
        <v>28809436.279999994</v>
      </c>
    </row>
    <row r="17" spans="2:12" ht="20.100000000000001" customHeight="1" x14ac:dyDescent="0.25">
      <c r="B17" s="37" t="s">
        <v>33</v>
      </c>
      <c r="C17" s="38">
        <v>30290272</v>
      </c>
      <c r="D17" s="38">
        <v>31370868</v>
      </c>
      <c r="E17" s="39">
        <v>21288978</v>
      </c>
      <c r="F17" s="39">
        <v>20394465.580000002</v>
      </c>
      <c r="G17" s="38">
        <v>12894205.800000003</v>
      </c>
      <c r="H17" s="38"/>
      <c r="I17" s="40"/>
      <c r="J17" s="40">
        <f t="shared" si="0"/>
        <v>0.60567519023224148</v>
      </c>
      <c r="K17" s="40">
        <f t="shared" si="1"/>
        <v>0</v>
      </c>
      <c r="L17" s="41">
        <f t="shared" si="2"/>
        <v>18476662.199999996</v>
      </c>
    </row>
    <row r="18" spans="2:12" ht="20.100000000000001" customHeight="1" x14ac:dyDescent="0.25">
      <c r="B18" s="37" t="s">
        <v>34</v>
      </c>
      <c r="C18" s="38">
        <v>33114255</v>
      </c>
      <c r="D18" s="38">
        <v>35298750</v>
      </c>
      <c r="E18" s="39">
        <v>27477840</v>
      </c>
      <c r="F18" s="39">
        <v>24986098.419999994</v>
      </c>
      <c r="G18" s="38">
        <v>12908210.76</v>
      </c>
      <c r="H18" s="38"/>
      <c r="I18" s="40"/>
      <c r="J18" s="40">
        <f t="shared" si="0"/>
        <v>0.46976802980146909</v>
      </c>
      <c r="K18" s="40">
        <f t="shared" si="1"/>
        <v>0</v>
      </c>
      <c r="L18" s="41">
        <f t="shared" si="2"/>
        <v>22390539.240000002</v>
      </c>
    </row>
    <row r="19" spans="2:12" ht="20.100000000000001" customHeight="1" x14ac:dyDescent="0.25">
      <c r="B19" s="37" t="s">
        <v>35</v>
      </c>
      <c r="C19" s="38">
        <v>163324343</v>
      </c>
      <c r="D19" s="38">
        <v>173083255</v>
      </c>
      <c r="E19" s="39">
        <v>152583440</v>
      </c>
      <c r="F19" s="39">
        <v>129864835.18000002</v>
      </c>
      <c r="G19" s="38">
        <v>65215224.589999989</v>
      </c>
      <c r="H19" s="38"/>
      <c r="I19" s="40"/>
      <c r="J19" s="40">
        <f t="shared" si="0"/>
        <v>0.42740696231517644</v>
      </c>
      <c r="K19" s="40">
        <f t="shared" si="1"/>
        <v>0</v>
      </c>
      <c r="L19" s="41">
        <f t="shared" si="2"/>
        <v>107868030.41000001</v>
      </c>
    </row>
    <row r="20" spans="2:12" ht="20.100000000000001" customHeight="1" x14ac:dyDescent="0.25">
      <c r="B20" s="37" t="s">
        <v>36</v>
      </c>
      <c r="C20" s="38">
        <v>110261668</v>
      </c>
      <c r="D20" s="38">
        <v>116860938</v>
      </c>
      <c r="E20" s="39">
        <v>102036453</v>
      </c>
      <c r="F20" s="39">
        <v>83790413.780000001</v>
      </c>
      <c r="G20" s="38">
        <v>44219283.540000014</v>
      </c>
      <c r="H20" s="38"/>
      <c r="I20" s="40"/>
      <c r="J20" s="40">
        <f t="shared" si="0"/>
        <v>0.43336750974673743</v>
      </c>
      <c r="K20" s="40">
        <f t="shared" si="1"/>
        <v>0</v>
      </c>
      <c r="L20" s="41">
        <f t="shared" si="2"/>
        <v>72641654.459999979</v>
      </c>
    </row>
    <row r="21" spans="2:12" ht="20.100000000000001" customHeight="1" x14ac:dyDescent="0.25">
      <c r="B21" s="37" t="s">
        <v>37</v>
      </c>
      <c r="C21" s="38">
        <v>130602019</v>
      </c>
      <c r="D21" s="38">
        <v>137226748</v>
      </c>
      <c r="E21" s="39">
        <v>117891178</v>
      </c>
      <c r="F21" s="39">
        <v>64673135.50000003</v>
      </c>
      <c r="G21" s="38">
        <v>53702248.070000038</v>
      </c>
      <c r="H21" s="38"/>
      <c r="I21" s="40"/>
      <c r="J21" s="40">
        <f t="shared" si="0"/>
        <v>0.45552389060019433</v>
      </c>
      <c r="K21" s="40">
        <f t="shared" si="1"/>
        <v>0</v>
      </c>
      <c r="L21" s="41">
        <f t="shared" si="2"/>
        <v>83524499.929999962</v>
      </c>
    </row>
    <row r="22" spans="2:12" ht="20.100000000000001" customHeight="1" x14ac:dyDescent="0.25">
      <c r="B22" s="37" t="s">
        <v>38</v>
      </c>
      <c r="C22" s="38">
        <v>34112983</v>
      </c>
      <c r="D22" s="38">
        <v>35939279</v>
      </c>
      <c r="E22" s="39">
        <v>30170422</v>
      </c>
      <c r="F22" s="39">
        <v>17154395.600000005</v>
      </c>
      <c r="G22" s="38">
        <v>13459897.880000003</v>
      </c>
      <c r="H22" s="38"/>
      <c r="I22" s="40"/>
      <c r="J22" s="40">
        <f t="shared" si="0"/>
        <v>0.44612892322155795</v>
      </c>
      <c r="K22" s="40">
        <f t="shared" si="1"/>
        <v>0</v>
      </c>
      <c r="L22" s="41">
        <f t="shared" si="2"/>
        <v>22479381.119999997</v>
      </c>
    </row>
    <row r="23" spans="2:12" ht="20.100000000000001" customHeight="1" x14ac:dyDescent="0.25">
      <c r="B23" s="37" t="s">
        <v>39</v>
      </c>
      <c r="C23" s="38">
        <v>75542443</v>
      </c>
      <c r="D23" s="38">
        <v>79968811</v>
      </c>
      <c r="E23" s="39">
        <v>68705362</v>
      </c>
      <c r="F23" s="39">
        <v>32271684.41</v>
      </c>
      <c r="G23" s="38">
        <v>30597377.719999991</v>
      </c>
      <c r="H23" s="38"/>
      <c r="I23" s="40"/>
      <c r="J23" s="40">
        <f t="shared" si="0"/>
        <v>0.44534191843716642</v>
      </c>
      <c r="K23" s="40">
        <f t="shared" si="1"/>
        <v>0</v>
      </c>
      <c r="L23" s="41">
        <f t="shared" si="2"/>
        <v>49371433.280000009</v>
      </c>
    </row>
    <row r="24" spans="2:12" ht="20.100000000000001" customHeight="1" x14ac:dyDescent="0.25">
      <c r="B24" s="37" t="s">
        <v>40</v>
      </c>
      <c r="C24" s="38">
        <v>136143663</v>
      </c>
      <c r="D24" s="38">
        <v>142894769</v>
      </c>
      <c r="E24" s="39">
        <v>123208613</v>
      </c>
      <c r="F24" s="39">
        <v>109998794.74999996</v>
      </c>
      <c r="G24" s="38">
        <v>59324272.090000041</v>
      </c>
      <c r="H24" s="38"/>
      <c r="I24" s="40"/>
      <c r="J24" s="40">
        <f t="shared" si="0"/>
        <v>0.48149452092281925</v>
      </c>
      <c r="K24" s="40">
        <f t="shared" si="1"/>
        <v>0</v>
      </c>
      <c r="L24" s="41">
        <f t="shared" si="2"/>
        <v>83570496.909999967</v>
      </c>
    </row>
    <row r="25" spans="2:12" ht="20.100000000000001" customHeight="1" x14ac:dyDescent="0.25">
      <c r="B25" s="37" t="s">
        <v>41</v>
      </c>
      <c r="C25" s="38">
        <v>116404536</v>
      </c>
      <c r="D25" s="38">
        <v>123419327</v>
      </c>
      <c r="E25" s="39">
        <v>102939531</v>
      </c>
      <c r="F25" s="39">
        <v>97602595.149999976</v>
      </c>
      <c r="G25" s="38">
        <v>44414007.359999985</v>
      </c>
      <c r="H25" s="38"/>
      <c r="I25" s="40"/>
      <c r="J25" s="40">
        <f t="shared" si="0"/>
        <v>0.43145725387072131</v>
      </c>
      <c r="K25" s="40">
        <f t="shared" si="1"/>
        <v>0</v>
      </c>
      <c r="L25" s="41">
        <f t="shared" si="2"/>
        <v>79005319.640000015</v>
      </c>
    </row>
    <row r="26" spans="2:12" ht="20.100000000000001" customHeight="1" x14ac:dyDescent="0.25">
      <c r="B26" s="37" t="s">
        <v>42</v>
      </c>
      <c r="C26" s="38">
        <v>178411998</v>
      </c>
      <c r="D26" s="38">
        <v>188443355</v>
      </c>
      <c r="E26" s="39">
        <v>169504949</v>
      </c>
      <c r="F26" s="39">
        <v>159841317.02999997</v>
      </c>
      <c r="G26" s="38">
        <v>73352101.969999984</v>
      </c>
      <c r="H26" s="38"/>
      <c r="I26" s="40"/>
      <c r="J26" s="40">
        <f t="shared" si="0"/>
        <v>0.4327431287566712</v>
      </c>
      <c r="K26" s="40">
        <f t="shared" si="1"/>
        <v>0</v>
      </c>
      <c r="L26" s="41">
        <f t="shared" si="2"/>
        <v>115091253.03000002</v>
      </c>
    </row>
    <row r="27" spans="2:12" ht="20.100000000000001" customHeight="1" x14ac:dyDescent="0.25">
      <c r="B27" s="37" t="s">
        <v>43</v>
      </c>
      <c r="C27" s="38">
        <v>164010013</v>
      </c>
      <c r="D27" s="38">
        <v>172460857</v>
      </c>
      <c r="E27" s="39">
        <v>150027548</v>
      </c>
      <c r="F27" s="39">
        <v>142534239.59</v>
      </c>
      <c r="G27" s="38">
        <v>62971078.019999996</v>
      </c>
      <c r="H27" s="38"/>
      <c r="I27" s="40"/>
      <c r="J27" s="40">
        <f t="shared" si="0"/>
        <v>0.41973010196767324</v>
      </c>
      <c r="K27" s="40">
        <f t="shared" si="1"/>
        <v>0</v>
      </c>
      <c r="L27" s="41">
        <f t="shared" si="2"/>
        <v>109489778.98</v>
      </c>
    </row>
    <row r="28" spans="2:12" ht="20.100000000000001" customHeight="1" x14ac:dyDescent="0.25">
      <c r="B28" s="37" t="s">
        <v>44</v>
      </c>
      <c r="C28" s="38">
        <v>75183718</v>
      </c>
      <c r="D28" s="38">
        <v>79426360</v>
      </c>
      <c r="E28" s="39">
        <v>72849780</v>
      </c>
      <c r="F28" s="39">
        <v>64136849.439999998</v>
      </c>
      <c r="G28" s="38">
        <v>31853117.940000009</v>
      </c>
      <c r="H28" s="38"/>
      <c r="I28" s="40"/>
      <c r="J28" s="40">
        <f t="shared" si="0"/>
        <v>0.43724384534860655</v>
      </c>
      <c r="K28" s="40">
        <f t="shared" si="1"/>
        <v>0</v>
      </c>
      <c r="L28" s="41">
        <f t="shared" si="2"/>
        <v>47573242.059999987</v>
      </c>
    </row>
    <row r="29" spans="2:12" ht="20.100000000000001" customHeight="1" x14ac:dyDescent="0.25">
      <c r="B29" s="37" t="s">
        <v>45</v>
      </c>
      <c r="C29" s="38">
        <v>57310738</v>
      </c>
      <c r="D29" s="38">
        <v>60146361</v>
      </c>
      <c r="E29" s="39">
        <v>52741431</v>
      </c>
      <c r="F29" s="39">
        <v>49632758.700000018</v>
      </c>
      <c r="G29" s="38">
        <v>21249316.690000005</v>
      </c>
      <c r="H29" s="38"/>
      <c r="I29" s="40"/>
      <c r="J29" s="40">
        <f t="shared" si="0"/>
        <v>0.40289609680859828</v>
      </c>
      <c r="K29" s="40">
        <f t="shared" si="1"/>
        <v>0</v>
      </c>
      <c r="L29" s="41">
        <f t="shared" si="2"/>
        <v>38897044.309999995</v>
      </c>
    </row>
    <row r="30" spans="2:12" ht="20.100000000000001" customHeight="1" x14ac:dyDescent="0.25">
      <c r="B30" s="37" t="s">
        <v>46</v>
      </c>
      <c r="C30" s="38">
        <v>41868976</v>
      </c>
      <c r="D30" s="38">
        <v>43765307</v>
      </c>
      <c r="E30" s="39">
        <v>36935567</v>
      </c>
      <c r="F30" s="39">
        <v>31347135.449999996</v>
      </c>
      <c r="G30" s="38">
        <v>13959889.639999995</v>
      </c>
      <c r="H30" s="38"/>
      <c r="I30" s="40"/>
      <c r="J30" s="40">
        <f t="shared" si="0"/>
        <v>0.37795249332438824</v>
      </c>
      <c r="K30" s="40">
        <f t="shared" si="1"/>
        <v>0</v>
      </c>
      <c r="L30" s="41">
        <f t="shared" si="2"/>
        <v>29805417.360000007</v>
      </c>
    </row>
    <row r="31" spans="2:12" ht="20.100000000000001" customHeight="1" x14ac:dyDescent="0.25">
      <c r="B31" s="37" t="s">
        <v>47</v>
      </c>
      <c r="C31" s="38">
        <v>52915978</v>
      </c>
      <c r="D31" s="38">
        <v>55798372</v>
      </c>
      <c r="E31" s="39">
        <v>48427202</v>
      </c>
      <c r="F31" s="39">
        <v>23623233.450000003</v>
      </c>
      <c r="G31" s="38">
        <v>20971656.879999999</v>
      </c>
      <c r="H31" s="38"/>
      <c r="I31" s="40"/>
      <c r="J31" s="40">
        <f t="shared" si="0"/>
        <v>0.43305530804773729</v>
      </c>
      <c r="K31" s="40">
        <f t="shared" si="1"/>
        <v>0</v>
      </c>
      <c r="L31" s="41">
        <f t="shared" si="2"/>
        <v>34826715.120000005</v>
      </c>
    </row>
    <row r="32" spans="2:12" ht="20.100000000000001" customHeight="1" x14ac:dyDescent="0.25">
      <c r="B32" s="37" t="s">
        <v>48</v>
      </c>
      <c r="C32" s="38">
        <v>84541195</v>
      </c>
      <c r="D32" s="38">
        <v>89350082</v>
      </c>
      <c r="E32" s="39">
        <v>78902058</v>
      </c>
      <c r="F32" s="39">
        <v>76824241.930000007</v>
      </c>
      <c r="G32" s="38">
        <v>34327654.86999999</v>
      </c>
      <c r="H32" s="38"/>
      <c r="I32" s="40"/>
      <c r="J32" s="40">
        <f t="shared" si="0"/>
        <v>0.43506666036518327</v>
      </c>
      <c r="K32" s="40">
        <f t="shared" si="1"/>
        <v>0</v>
      </c>
      <c r="L32" s="41">
        <f t="shared" si="2"/>
        <v>55022427.13000001</v>
      </c>
    </row>
    <row r="33" spans="2:12" ht="20.100000000000001" customHeight="1" x14ac:dyDescent="0.25">
      <c r="B33" s="37" t="s">
        <v>49</v>
      </c>
      <c r="C33" s="38">
        <v>39157066</v>
      </c>
      <c r="D33" s="38">
        <v>41206765</v>
      </c>
      <c r="E33" s="39">
        <v>37924554</v>
      </c>
      <c r="F33" s="39">
        <v>33561804.86999999</v>
      </c>
      <c r="G33" s="38">
        <v>16300899.920000002</v>
      </c>
      <c r="H33" s="38"/>
      <c r="I33" s="40"/>
      <c r="J33" s="40">
        <f t="shared" si="0"/>
        <v>0.42982443300453849</v>
      </c>
      <c r="K33" s="40">
        <f t="shared" si="1"/>
        <v>0</v>
      </c>
      <c r="L33" s="41">
        <f t="shared" si="2"/>
        <v>24905865.079999998</v>
      </c>
    </row>
    <row r="34" spans="2:12" ht="20.100000000000001" customHeight="1" x14ac:dyDescent="0.25">
      <c r="B34" s="37" t="s">
        <v>50</v>
      </c>
      <c r="C34" s="38">
        <v>21683919</v>
      </c>
      <c r="D34" s="38">
        <v>22778853</v>
      </c>
      <c r="E34" s="39">
        <v>19861752</v>
      </c>
      <c r="F34" s="39">
        <v>15276405.410000004</v>
      </c>
      <c r="G34" s="38">
        <v>10194862.339999994</v>
      </c>
      <c r="H34" s="38"/>
      <c r="I34" s="40"/>
      <c r="J34" s="40">
        <f t="shared" si="0"/>
        <v>0.51329119102886767</v>
      </c>
      <c r="K34" s="40">
        <f t="shared" si="1"/>
        <v>0</v>
      </c>
      <c r="L34" s="41">
        <f t="shared" si="2"/>
        <v>12583990.660000006</v>
      </c>
    </row>
    <row r="35" spans="2:12" ht="20.100000000000001" customHeight="1" x14ac:dyDescent="0.25">
      <c r="B35" s="37" t="s">
        <v>51</v>
      </c>
      <c r="C35" s="38">
        <v>49771012</v>
      </c>
      <c r="D35" s="38">
        <v>55987117</v>
      </c>
      <c r="E35" s="39">
        <v>43257686</v>
      </c>
      <c r="F35" s="39">
        <v>23538351.36999999</v>
      </c>
      <c r="G35" s="38">
        <v>20494495.879999999</v>
      </c>
      <c r="H35" s="38"/>
      <c r="I35" s="40"/>
      <c r="J35" s="40">
        <f t="shared" si="0"/>
        <v>0.47377698104332255</v>
      </c>
      <c r="K35" s="40">
        <f t="shared" si="1"/>
        <v>0</v>
      </c>
      <c r="L35" s="41">
        <f t="shared" si="2"/>
        <v>35492621.120000005</v>
      </c>
    </row>
    <row r="36" spans="2:12" ht="20.100000000000001" customHeight="1" x14ac:dyDescent="0.25">
      <c r="B36" s="37" t="s">
        <v>52</v>
      </c>
      <c r="C36" s="38">
        <v>49911887</v>
      </c>
      <c r="D36" s="38">
        <v>52152787</v>
      </c>
      <c r="E36" s="39">
        <v>48239140</v>
      </c>
      <c r="F36" s="39">
        <v>44312458.640000001</v>
      </c>
      <c r="G36" s="38">
        <v>21426286.639999986</v>
      </c>
      <c r="H36" s="38"/>
      <c r="I36" s="40"/>
      <c r="J36" s="40">
        <f t="shared" si="0"/>
        <v>0.4441680892321046</v>
      </c>
      <c r="K36" s="40">
        <f t="shared" si="1"/>
        <v>0</v>
      </c>
      <c r="L36" s="41">
        <f t="shared" si="2"/>
        <v>30726500.360000014</v>
      </c>
    </row>
    <row r="37" spans="2:12" ht="20.100000000000001" customHeight="1" x14ac:dyDescent="0.25">
      <c r="B37" s="37" t="s">
        <v>53</v>
      </c>
      <c r="C37" s="38">
        <v>954000000</v>
      </c>
      <c r="D37" s="38">
        <v>954000000</v>
      </c>
      <c r="E37" s="39">
        <v>365718985</v>
      </c>
      <c r="F37" s="39">
        <v>182806713.01999998</v>
      </c>
      <c r="G37" s="38">
        <v>82668235.719999969</v>
      </c>
      <c r="H37" s="38"/>
      <c r="I37" s="40"/>
      <c r="J37" s="40">
        <f t="shared" si="0"/>
        <v>0.22604305248194859</v>
      </c>
      <c r="K37" s="40">
        <f t="shared" si="1"/>
        <v>0</v>
      </c>
      <c r="L37" s="41">
        <f t="shared" si="2"/>
        <v>871331764.27999997</v>
      </c>
    </row>
    <row r="38" spans="2:12" ht="20.100000000000001" customHeight="1" x14ac:dyDescent="0.25">
      <c r="B38" s="37" t="s">
        <v>54</v>
      </c>
      <c r="C38" s="38">
        <v>149332500</v>
      </c>
      <c r="D38" s="38">
        <v>156046809</v>
      </c>
      <c r="E38" s="39">
        <v>142173322</v>
      </c>
      <c r="F38" s="39">
        <v>93307749.020000026</v>
      </c>
      <c r="G38" s="38">
        <v>47419707.079999998</v>
      </c>
      <c r="H38" s="38"/>
      <c r="I38" s="40"/>
      <c r="J38" s="40">
        <f t="shared" si="0"/>
        <v>0.33353449446725314</v>
      </c>
      <c r="K38" s="40">
        <f t="shared" si="1"/>
        <v>0</v>
      </c>
      <c r="L38" s="41">
        <f t="shared" si="2"/>
        <v>108627101.92</v>
      </c>
    </row>
    <row r="39" spans="2:12" ht="20.100000000000001" customHeight="1" x14ac:dyDescent="0.25">
      <c r="B39" s="37" t="s">
        <v>55</v>
      </c>
      <c r="C39" s="38">
        <v>127652181</v>
      </c>
      <c r="D39" s="38">
        <v>171956065</v>
      </c>
      <c r="E39" s="39">
        <v>19616373</v>
      </c>
      <c r="F39" s="39">
        <v>107941050.27000004</v>
      </c>
      <c r="G39" s="38">
        <v>56742219.659999967</v>
      </c>
      <c r="H39" s="38"/>
      <c r="I39" s="40"/>
      <c r="J39" s="40">
        <f t="shared" si="0"/>
        <v>2.8925948573673619</v>
      </c>
      <c r="K39" s="40">
        <f t="shared" si="1"/>
        <v>0</v>
      </c>
      <c r="L39" s="41">
        <f t="shared" si="2"/>
        <v>115213845.34000003</v>
      </c>
    </row>
    <row r="40" spans="2:12" ht="20.100000000000001" customHeight="1" x14ac:dyDescent="0.25">
      <c r="B40" s="37" t="s">
        <v>56</v>
      </c>
      <c r="C40" s="38">
        <v>22180202</v>
      </c>
      <c r="D40" s="38">
        <v>23033474</v>
      </c>
      <c r="E40" s="39">
        <v>136168941</v>
      </c>
      <c r="F40" s="39">
        <v>14946691.770000001</v>
      </c>
      <c r="G40" s="38">
        <v>7786057.2800000031</v>
      </c>
      <c r="H40" s="38"/>
      <c r="I40" s="40"/>
      <c r="J40" s="40">
        <f t="shared" si="0"/>
        <v>5.7179392178720131E-2</v>
      </c>
      <c r="K40" s="40">
        <f t="shared" si="1"/>
        <v>0</v>
      </c>
      <c r="L40" s="41">
        <f t="shared" si="2"/>
        <v>15247416.719999997</v>
      </c>
    </row>
    <row r="41" spans="2:12" ht="20.100000000000001" customHeight="1" x14ac:dyDescent="0.25">
      <c r="B41" s="37" t="s">
        <v>57</v>
      </c>
      <c r="C41" s="38">
        <v>85087148</v>
      </c>
      <c r="D41" s="38">
        <v>85452749</v>
      </c>
      <c r="E41" s="39">
        <v>51689723</v>
      </c>
      <c r="F41" s="39">
        <v>36557392.480000004</v>
      </c>
      <c r="G41" s="38">
        <v>24730564.610000011</v>
      </c>
      <c r="H41" s="38"/>
      <c r="I41" s="40"/>
      <c r="J41" s="40">
        <f t="shared" si="0"/>
        <v>0.47844258345125995</v>
      </c>
      <c r="K41" s="40">
        <f t="shared" si="1"/>
        <v>0</v>
      </c>
      <c r="L41" s="41">
        <f t="shared" si="2"/>
        <v>60722184.389999986</v>
      </c>
    </row>
    <row r="42" spans="2:12" ht="20.100000000000001" customHeight="1" x14ac:dyDescent="0.25">
      <c r="B42" s="37" t="s">
        <v>58</v>
      </c>
      <c r="C42" s="38">
        <v>166220204</v>
      </c>
      <c r="D42" s="38">
        <v>183962278</v>
      </c>
      <c r="E42" s="39">
        <v>162158560</v>
      </c>
      <c r="F42" s="39">
        <v>79781111.950000003</v>
      </c>
      <c r="G42" s="38">
        <v>68213047.069999993</v>
      </c>
      <c r="H42" s="38"/>
      <c r="I42" s="40"/>
      <c r="J42" s="40">
        <f t="shared" si="0"/>
        <v>0.42065646778067095</v>
      </c>
      <c r="K42" s="40">
        <f t="shared" si="1"/>
        <v>0</v>
      </c>
      <c r="L42" s="41">
        <f t="shared" si="2"/>
        <v>115749230.93000001</v>
      </c>
    </row>
    <row r="43" spans="2:12" ht="20.100000000000001" customHeight="1" x14ac:dyDescent="0.25">
      <c r="B43" s="37" t="s">
        <v>59</v>
      </c>
      <c r="C43" s="38">
        <v>197918429</v>
      </c>
      <c r="D43" s="38">
        <v>215104247</v>
      </c>
      <c r="E43" s="39">
        <v>193737623</v>
      </c>
      <c r="F43" s="39">
        <v>158654113.78999993</v>
      </c>
      <c r="G43" s="38">
        <v>83174105.209999993</v>
      </c>
      <c r="H43" s="38"/>
      <c r="I43" s="40"/>
      <c r="J43" s="40">
        <f t="shared" si="0"/>
        <v>0.42931312938633504</v>
      </c>
      <c r="K43" s="40">
        <f t="shared" si="1"/>
        <v>0</v>
      </c>
      <c r="L43" s="41">
        <f t="shared" si="2"/>
        <v>131930141.79000001</v>
      </c>
    </row>
    <row r="44" spans="2:12" ht="20.100000000000001" customHeight="1" x14ac:dyDescent="0.25">
      <c r="B44" s="37" t="s">
        <v>60</v>
      </c>
      <c r="C44" s="38">
        <v>246782330</v>
      </c>
      <c r="D44" s="38">
        <v>266843822</v>
      </c>
      <c r="E44" s="39">
        <v>233846642</v>
      </c>
      <c r="F44" s="39">
        <v>201535321.84999987</v>
      </c>
      <c r="G44" s="38">
        <v>92041237.779999956</v>
      </c>
      <c r="H44" s="38"/>
      <c r="I44" s="40"/>
      <c r="J44" s="40">
        <f t="shared" si="0"/>
        <v>0.3935965767684616</v>
      </c>
      <c r="K44" s="40">
        <f t="shared" si="1"/>
        <v>0</v>
      </c>
      <c r="L44" s="41">
        <f t="shared" si="2"/>
        <v>174802584.22000003</v>
      </c>
    </row>
    <row r="45" spans="2:12" ht="20.100000000000001" customHeight="1" x14ac:dyDescent="0.25">
      <c r="B45" s="37" t="s">
        <v>61</v>
      </c>
      <c r="C45" s="38">
        <v>110429246</v>
      </c>
      <c r="D45" s="38">
        <v>122866438</v>
      </c>
      <c r="E45" s="39">
        <v>99539238</v>
      </c>
      <c r="F45" s="39">
        <v>46462355.889999993</v>
      </c>
      <c r="G45" s="38">
        <v>43112259.109999985</v>
      </c>
      <c r="H45" s="38"/>
      <c r="I45" s="40"/>
      <c r="J45" s="40">
        <f t="shared" si="0"/>
        <v>0.43311823534353344</v>
      </c>
      <c r="K45" s="40">
        <f t="shared" si="1"/>
        <v>0</v>
      </c>
      <c r="L45" s="41">
        <f t="shared" si="2"/>
        <v>79754178.890000015</v>
      </c>
    </row>
    <row r="46" spans="2:12" ht="23.25" customHeight="1" x14ac:dyDescent="0.25">
      <c r="B46" s="29" t="s">
        <v>9</v>
      </c>
      <c r="C46" s="11">
        <f t="shared" ref="C46:H46" si="3">SUM(C14:C45)</f>
        <v>6882759347</v>
      </c>
      <c r="D46" s="11">
        <f t="shared" si="3"/>
        <v>5513209518</v>
      </c>
      <c r="E46" s="11">
        <f t="shared" si="3"/>
        <v>4261402638</v>
      </c>
      <c r="F46" s="11">
        <f t="shared" si="3"/>
        <v>3245501931.6099992</v>
      </c>
      <c r="G46" s="11">
        <f t="shared" si="3"/>
        <v>1591499760.9699996</v>
      </c>
      <c r="H46" s="11">
        <f t="shared" si="3"/>
        <v>0</v>
      </c>
      <c r="I46" s="15">
        <f>IF(ISERROR(+#REF!/E46)=TRUE,0,++#REF!/E46)</f>
        <v>0</v>
      </c>
      <c r="J46" s="15">
        <f>IF(ISERROR(+G46/E46)=TRUE,0,++G46/E46)</f>
        <v>0.37346852578026668</v>
      </c>
      <c r="K46" s="15">
        <f>IF(ISERROR(+H46/E46)=TRUE,0,++H46/E46)</f>
        <v>0</v>
      </c>
      <c r="L46" s="18">
        <f>SUM(L14:L45)</f>
        <v>3921709757.0299993</v>
      </c>
    </row>
    <row r="47" spans="2:12" x14ac:dyDescent="0.2">
      <c r="B47" s="12" t="s">
        <v>68</v>
      </c>
    </row>
    <row r="48" spans="2:12" s="34" customFormat="1" x14ac:dyDescent="0.2">
      <c r="B48" s="12"/>
    </row>
    <row r="49" spans="2:12" s="34" customFormat="1" x14ac:dyDescent="0.25">
      <c r="K49" s="35"/>
    </row>
    <row r="50" spans="2:12" s="34" customFormat="1" x14ac:dyDescent="0.25">
      <c r="K50" s="35"/>
    </row>
    <row r="51" spans="2:12" s="34" customFormat="1" x14ac:dyDescent="0.25">
      <c r="K51" s="35"/>
    </row>
    <row r="52" spans="2:12" s="34" customFormat="1" ht="44.25" customHeight="1" x14ac:dyDescent="0.25">
      <c r="B52" s="43" t="s">
        <v>62</v>
      </c>
      <c r="C52" s="43" t="s">
        <v>8</v>
      </c>
      <c r="D52" s="43" t="s">
        <v>7</v>
      </c>
      <c r="E52" s="44" t="s">
        <v>23</v>
      </c>
      <c r="F52" s="44" t="s">
        <v>24</v>
      </c>
      <c r="G52" s="44" t="s">
        <v>66</v>
      </c>
      <c r="H52" s="45" t="s">
        <v>20</v>
      </c>
      <c r="I52" s="66"/>
      <c r="J52" s="66"/>
      <c r="K52" s="66"/>
      <c r="L52" s="44"/>
    </row>
    <row r="53" spans="2:12" s="34" customFormat="1" x14ac:dyDescent="0.25">
      <c r="B53" s="46" t="s">
        <v>63</v>
      </c>
      <c r="C53" s="47">
        <f>C46/$A$10</f>
        <v>6882.7593470000002</v>
      </c>
      <c r="D53" s="48">
        <f>D46/$A$10</f>
        <v>5513.2095179999997</v>
      </c>
      <c r="E53" s="48">
        <f>E46/$A$10</f>
        <v>4261.4026379999996</v>
      </c>
      <c r="F53" s="48">
        <f>F46/$A$10</f>
        <v>3245.5019316099992</v>
      </c>
      <c r="G53" s="48">
        <f>G46/$A$10</f>
        <v>1591.4997609699994</v>
      </c>
      <c r="H53" s="49"/>
      <c r="I53" s="50"/>
      <c r="J53" s="50"/>
      <c r="K53" s="50"/>
      <c r="L53" s="51"/>
    </row>
    <row r="54" spans="2:12" s="34" customFormat="1" x14ac:dyDescent="0.25">
      <c r="B54" s="46"/>
      <c r="C54" s="48"/>
      <c r="D54" s="48"/>
      <c r="E54" s="48"/>
      <c r="F54" s="48"/>
      <c r="G54" s="48"/>
      <c r="H54" s="52"/>
      <c r="I54" s="50"/>
      <c r="J54" s="50"/>
      <c r="K54" s="50"/>
      <c r="L54" s="51"/>
    </row>
    <row r="55" spans="2:12" s="34" customFormat="1" x14ac:dyDescent="0.25">
      <c r="B55" s="46"/>
      <c r="C55" s="48"/>
      <c r="D55" s="48"/>
      <c r="E55" s="48"/>
      <c r="F55" s="48"/>
      <c r="G55" s="48"/>
      <c r="H55" s="52"/>
      <c r="I55" s="50"/>
      <c r="J55" s="50"/>
      <c r="K55" s="50"/>
      <c r="L55" s="51"/>
    </row>
    <row r="56" spans="2:12" s="34" customFormat="1" x14ac:dyDescent="0.25">
      <c r="B56" s="46"/>
      <c r="C56" s="48"/>
      <c r="D56" s="48"/>
      <c r="E56" s="48"/>
      <c r="F56" s="48"/>
      <c r="G56" s="48"/>
      <c r="H56" s="52"/>
      <c r="I56" s="50"/>
      <c r="J56" s="50"/>
      <c r="K56" s="50"/>
      <c r="L56" s="51"/>
    </row>
    <row r="57" spans="2:12" s="34" customFormat="1" x14ac:dyDescent="0.25">
      <c r="K57" s="35"/>
    </row>
    <row r="58" spans="2:12" s="34" customFormat="1" x14ac:dyDescent="0.25">
      <c r="K58" s="35"/>
    </row>
    <row r="59" spans="2:12" s="34" customFormat="1" x14ac:dyDescent="0.25">
      <c r="K59" s="35"/>
    </row>
    <row r="60" spans="2:12" s="34" customFormat="1" x14ac:dyDescent="0.25">
      <c r="K60" s="35"/>
    </row>
    <row r="61" spans="2:12" s="34" customFormat="1" x14ac:dyDescent="0.25">
      <c r="K61" s="35"/>
    </row>
    <row r="62" spans="2:12" s="34" customFormat="1" x14ac:dyDescent="0.25">
      <c r="K62" s="35"/>
    </row>
    <row r="63" spans="2:12" s="34" customFormat="1" x14ac:dyDescent="0.25">
      <c r="K63" s="35"/>
    </row>
    <row r="64" spans="2:12" s="34" customFormat="1" x14ac:dyDescent="0.25">
      <c r="K64" s="35"/>
    </row>
    <row r="65" spans="11:11" s="34" customFormat="1" x14ac:dyDescent="0.25">
      <c r="K65" s="35"/>
    </row>
    <row r="66" spans="11:11" s="34" customFormat="1" x14ac:dyDescent="0.25">
      <c r="K66" s="35"/>
    </row>
    <row r="67" spans="11:11" s="34" customFormat="1" x14ac:dyDescent="0.25">
      <c r="K67" s="35"/>
    </row>
    <row r="68" spans="11:11" s="34" customFormat="1" x14ac:dyDescent="0.25">
      <c r="K68" s="35"/>
    </row>
    <row r="69" spans="11:11" s="34" customFormat="1" x14ac:dyDescent="0.25">
      <c r="K69" s="35"/>
    </row>
    <row r="70" spans="11:11" s="34" customFormat="1" x14ac:dyDescent="0.25">
      <c r="K70" s="35"/>
    </row>
    <row r="71" spans="11:11" s="34" customFormat="1" x14ac:dyDescent="0.25">
      <c r="K71" s="35"/>
    </row>
    <row r="72" spans="11:11" s="34" customFormat="1" x14ac:dyDescent="0.25">
      <c r="K72" s="35"/>
    </row>
  </sheetData>
  <mergeCells count="11">
    <mergeCell ref="I52:K52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61"/>
  <sheetViews>
    <sheetView showGridLines="0" zoomScale="85" zoomScaleNormal="85" workbookViewId="0">
      <selection activeCell="G14" sqref="G14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69" t="s">
        <v>67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 customHeight="1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 customHeight="1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" customHeight="1" x14ac:dyDescent="0.2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 customHeight="1" x14ac:dyDescent="0.2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75"/>
      <c r="J11" s="75"/>
      <c r="K11" s="75"/>
      <c r="L11" s="33" t="s">
        <v>28</v>
      </c>
    </row>
    <row r="12" spans="1:12" s="5" customFormat="1" ht="15" customHeight="1" x14ac:dyDescent="0.25">
      <c r="B12" s="73" t="s">
        <v>27</v>
      </c>
      <c r="C12" s="72" t="s">
        <v>0</v>
      </c>
      <c r="D12" s="72"/>
      <c r="E12" s="70" t="s">
        <v>13</v>
      </c>
      <c r="F12" s="70" t="s">
        <v>29</v>
      </c>
      <c r="G12" s="70" t="s">
        <v>69</v>
      </c>
      <c r="H12" s="70" t="s">
        <v>20</v>
      </c>
      <c r="I12" s="76" t="s">
        <v>22</v>
      </c>
      <c r="J12" s="76"/>
      <c r="K12" s="76"/>
      <c r="L12" s="67" t="s">
        <v>21</v>
      </c>
    </row>
    <row r="13" spans="1:12" s="5" customFormat="1" ht="40.5" customHeight="1" x14ac:dyDescent="0.25">
      <c r="B13" s="74"/>
      <c r="C13" s="21" t="s">
        <v>8</v>
      </c>
      <c r="D13" s="21" t="s">
        <v>7</v>
      </c>
      <c r="E13" s="71"/>
      <c r="F13" s="71"/>
      <c r="G13" s="71"/>
      <c r="H13" s="71"/>
      <c r="I13" s="21" t="s">
        <v>14</v>
      </c>
      <c r="J13" s="21" t="s">
        <v>15</v>
      </c>
      <c r="K13" s="22" t="s">
        <v>16</v>
      </c>
      <c r="L13" s="68"/>
    </row>
    <row r="14" spans="1:12" ht="20.100000000000001" customHeight="1" x14ac:dyDescent="0.25">
      <c r="B14" s="6" t="s">
        <v>30</v>
      </c>
      <c r="C14" s="8">
        <v>71826330</v>
      </c>
      <c r="D14" s="8">
        <v>71826330</v>
      </c>
      <c r="E14" s="19">
        <v>41529517</v>
      </c>
      <c r="F14" s="19">
        <v>27611522.509999994</v>
      </c>
      <c r="G14" s="8">
        <v>12075219.329999996</v>
      </c>
      <c r="H14" s="8"/>
      <c r="I14" s="13">
        <f>IF(ISERROR(+#REF!/E14)=TRUE,0,++#REF!/E14)</f>
        <v>0</v>
      </c>
      <c r="J14" s="13">
        <f>IF(ISERROR(+G14/E14)=TRUE,0,++G14/E14)</f>
        <v>0.29076233489544306</v>
      </c>
      <c r="K14" s="13">
        <f>IF(ISERROR(+H14/E14)=TRUE,0,++H14/E14)</f>
        <v>0</v>
      </c>
      <c r="L14" s="16">
        <f>+D14-G14</f>
        <v>59751110.670000002</v>
      </c>
    </row>
    <row r="15" spans="1:12" ht="20.100000000000001" customHeight="1" x14ac:dyDescent="0.25">
      <c r="B15" s="7" t="s">
        <v>31</v>
      </c>
      <c r="C15" s="9">
        <v>4240076</v>
      </c>
      <c r="D15" s="9">
        <v>5777439</v>
      </c>
      <c r="E15" s="20">
        <v>2307439</v>
      </c>
      <c r="F15" s="23">
        <v>595953.31999999995</v>
      </c>
      <c r="G15" s="9">
        <v>412440.43</v>
      </c>
      <c r="H15" s="9"/>
      <c r="I15" s="14">
        <f>IF(ISERROR(+#REF!/E15)=TRUE,0,++#REF!/E15)</f>
        <v>0</v>
      </c>
      <c r="J15" s="14">
        <f t="shared" ref="J15:J45" si="0">IF(ISERROR(+G15/E15)=TRUE,0,++G15/E15)</f>
        <v>0.17874380644515411</v>
      </c>
      <c r="K15" s="14">
        <f t="shared" ref="K15:K45" si="1">IF(ISERROR(+H15/E15)=TRUE,0,++H15/E15)</f>
        <v>0</v>
      </c>
      <c r="L15" s="17">
        <f t="shared" ref="L15:L45" si="2">+D15-G15</f>
        <v>5364998.57</v>
      </c>
    </row>
    <row r="16" spans="1:12" ht="20.100000000000001" customHeight="1" x14ac:dyDescent="0.25">
      <c r="B16" s="7" t="s">
        <v>32</v>
      </c>
      <c r="C16" s="9">
        <v>5734517</v>
      </c>
      <c r="D16" s="9">
        <v>6150512</v>
      </c>
      <c r="E16" s="20">
        <v>5150512</v>
      </c>
      <c r="F16" s="23">
        <v>1168025.81</v>
      </c>
      <c r="G16" s="9">
        <v>723435.57000000007</v>
      </c>
      <c r="H16" s="9"/>
      <c r="I16" s="14"/>
      <c r="J16" s="14">
        <f t="shared" si="0"/>
        <v>0.14045896213813308</v>
      </c>
      <c r="K16" s="14">
        <f t="shared" si="1"/>
        <v>0</v>
      </c>
      <c r="L16" s="17">
        <f t="shared" si="2"/>
        <v>5427076.4299999997</v>
      </c>
    </row>
    <row r="17" spans="2:12" ht="20.100000000000001" customHeight="1" x14ac:dyDescent="0.25">
      <c r="B17" s="7" t="s">
        <v>33</v>
      </c>
      <c r="C17" s="9">
        <v>20371200</v>
      </c>
      <c r="D17" s="9">
        <v>20385408</v>
      </c>
      <c r="E17" s="20">
        <v>9354006</v>
      </c>
      <c r="F17" s="23">
        <v>3291226.2500000009</v>
      </c>
      <c r="G17" s="9">
        <v>2814419.93</v>
      </c>
      <c r="H17" s="9"/>
      <c r="I17" s="14"/>
      <c r="J17" s="14">
        <f t="shared" si="0"/>
        <v>0.3008785679632876</v>
      </c>
      <c r="K17" s="14">
        <f t="shared" si="1"/>
        <v>0</v>
      </c>
      <c r="L17" s="17">
        <f t="shared" si="2"/>
        <v>17570988.07</v>
      </c>
    </row>
    <row r="18" spans="2:12" ht="20.100000000000001" customHeight="1" x14ac:dyDescent="0.25">
      <c r="B18" s="7" t="s">
        <v>34</v>
      </c>
      <c r="C18" s="9">
        <v>4272321</v>
      </c>
      <c r="D18" s="9">
        <v>2213380</v>
      </c>
      <c r="E18" s="20">
        <v>1714625</v>
      </c>
      <c r="F18" s="23">
        <v>502715.41999999993</v>
      </c>
      <c r="G18" s="9">
        <v>412334.73</v>
      </c>
      <c r="H18" s="9"/>
      <c r="I18" s="14"/>
      <c r="J18" s="14">
        <f t="shared" si="0"/>
        <v>0.24048099730261718</v>
      </c>
      <c r="K18" s="14">
        <f t="shared" si="1"/>
        <v>0</v>
      </c>
      <c r="L18" s="17">
        <f t="shared" si="2"/>
        <v>1801045.27</v>
      </c>
    </row>
    <row r="19" spans="2:12" ht="20.100000000000001" customHeight="1" x14ac:dyDescent="0.25">
      <c r="B19" s="7" t="s">
        <v>35</v>
      </c>
      <c r="C19" s="9">
        <v>15647775</v>
      </c>
      <c r="D19" s="9">
        <v>15647775</v>
      </c>
      <c r="E19" s="20">
        <v>7227495</v>
      </c>
      <c r="F19" s="23">
        <v>4336636.83</v>
      </c>
      <c r="G19" s="9">
        <v>3006549.19</v>
      </c>
      <c r="H19" s="9"/>
      <c r="I19" s="14"/>
      <c r="J19" s="14">
        <f t="shared" si="0"/>
        <v>0.41598772327064909</v>
      </c>
      <c r="K19" s="14">
        <f t="shared" si="1"/>
        <v>0</v>
      </c>
      <c r="L19" s="17">
        <f t="shared" si="2"/>
        <v>12641225.810000001</v>
      </c>
    </row>
    <row r="20" spans="2:12" ht="20.100000000000001" customHeight="1" x14ac:dyDescent="0.25">
      <c r="B20" s="7" t="s">
        <v>36</v>
      </c>
      <c r="C20" s="9">
        <v>16500000</v>
      </c>
      <c r="D20" s="9">
        <v>16500000</v>
      </c>
      <c r="E20" s="20">
        <v>4500000</v>
      </c>
      <c r="F20" s="23">
        <v>2709966.92</v>
      </c>
      <c r="G20" s="9">
        <v>2012181.42</v>
      </c>
      <c r="H20" s="9"/>
      <c r="I20" s="14"/>
      <c r="J20" s="14">
        <f t="shared" si="0"/>
        <v>0.44715142666666663</v>
      </c>
      <c r="K20" s="14">
        <f t="shared" si="1"/>
        <v>0</v>
      </c>
      <c r="L20" s="17">
        <f t="shared" si="2"/>
        <v>14487818.58</v>
      </c>
    </row>
    <row r="21" spans="2:12" ht="20.100000000000001" customHeight="1" x14ac:dyDescent="0.25">
      <c r="B21" s="7" t="s">
        <v>37</v>
      </c>
      <c r="C21" s="9">
        <v>10500000</v>
      </c>
      <c r="D21" s="9">
        <v>12302382</v>
      </c>
      <c r="E21" s="20">
        <v>7302382</v>
      </c>
      <c r="F21" s="23">
        <v>1030441.2800000001</v>
      </c>
      <c r="G21" s="9">
        <v>685982.05</v>
      </c>
      <c r="H21" s="9"/>
      <c r="I21" s="14"/>
      <c r="J21" s="14">
        <f t="shared" si="0"/>
        <v>9.3939491250937035E-2</v>
      </c>
      <c r="K21" s="14">
        <f t="shared" si="1"/>
        <v>0</v>
      </c>
      <c r="L21" s="17">
        <f t="shared" si="2"/>
        <v>11616399.949999999</v>
      </c>
    </row>
    <row r="22" spans="2:12" ht="20.100000000000001" customHeight="1" x14ac:dyDescent="0.25">
      <c r="B22" s="7" t="s">
        <v>38</v>
      </c>
      <c r="C22" s="9">
        <v>5218754</v>
      </c>
      <c r="D22" s="9">
        <v>5218754</v>
      </c>
      <c r="E22" s="20">
        <v>3118754</v>
      </c>
      <c r="F22" s="23">
        <v>931144.22</v>
      </c>
      <c r="G22" s="9">
        <v>853373.51</v>
      </c>
      <c r="H22" s="9"/>
      <c r="I22" s="14"/>
      <c r="J22" s="14">
        <f t="shared" si="0"/>
        <v>0.27362642580979457</v>
      </c>
      <c r="K22" s="14">
        <f t="shared" si="1"/>
        <v>0</v>
      </c>
      <c r="L22" s="17">
        <f t="shared" si="2"/>
        <v>4365380.49</v>
      </c>
    </row>
    <row r="23" spans="2:12" ht="20.100000000000001" customHeight="1" x14ac:dyDescent="0.25">
      <c r="B23" s="7" t="s">
        <v>39</v>
      </c>
      <c r="C23" s="9">
        <v>3341800</v>
      </c>
      <c r="D23" s="9">
        <v>4805598</v>
      </c>
      <c r="E23" s="20">
        <v>4636598</v>
      </c>
      <c r="F23" s="23">
        <v>1360719.0600000005</v>
      </c>
      <c r="G23" s="9">
        <v>846709.06</v>
      </c>
      <c r="H23" s="9"/>
      <c r="I23" s="14"/>
      <c r="J23" s="14">
        <f t="shared" si="0"/>
        <v>0.18261429177168262</v>
      </c>
      <c r="K23" s="14">
        <f t="shared" si="1"/>
        <v>0</v>
      </c>
      <c r="L23" s="17">
        <f t="shared" si="2"/>
        <v>3958888.94</v>
      </c>
    </row>
    <row r="24" spans="2:12" ht="20.100000000000001" customHeight="1" x14ac:dyDescent="0.25">
      <c r="B24" s="7" t="s">
        <v>40</v>
      </c>
      <c r="C24" s="9">
        <v>12640000</v>
      </c>
      <c r="D24" s="9">
        <v>12640000</v>
      </c>
      <c r="E24" s="20">
        <v>7664019</v>
      </c>
      <c r="F24" s="23">
        <v>1827663.59</v>
      </c>
      <c r="G24" s="9">
        <v>1378535.95</v>
      </c>
      <c r="H24" s="9"/>
      <c r="I24" s="14"/>
      <c r="J24" s="14">
        <f t="shared" si="0"/>
        <v>0.17987115506890053</v>
      </c>
      <c r="K24" s="14">
        <f t="shared" si="1"/>
        <v>0</v>
      </c>
      <c r="L24" s="17">
        <f t="shared" si="2"/>
        <v>11261464.050000001</v>
      </c>
    </row>
    <row r="25" spans="2:12" ht="20.100000000000001" customHeight="1" x14ac:dyDescent="0.25">
      <c r="B25" s="7" t="s">
        <v>41</v>
      </c>
      <c r="C25" s="9">
        <v>5399077</v>
      </c>
      <c r="D25" s="9">
        <v>7076149</v>
      </c>
      <c r="E25" s="20">
        <v>4018549</v>
      </c>
      <c r="F25" s="23">
        <v>789958.22</v>
      </c>
      <c r="G25" s="9">
        <v>273757.31</v>
      </c>
      <c r="H25" s="9"/>
      <c r="I25" s="14"/>
      <c r="J25" s="14">
        <f t="shared" si="0"/>
        <v>6.8123422160585825E-2</v>
      </c>
      <c r="K25" s="14">
        <f t="shared" si="1"/>
        <v>0</v>
      </c>
      <c r="L25" s="17">
        <f t="shared" si="2"/>
        <v>6802391.6900000004</v>
      </c>
    </row>
    <row r="26" spans="2:12" ht="20.100000000000001" customHeight="1" x14ac:dyDescent="0.25">
      <c r="B26" s="7" t="s">
        <v>42</v>
      </c>
      <c r="C26" s="9">
        <v>12970307</v>
      </c>
      <c r="D26" s="9">
        <v>18262574</v>
      </c>
      <c r="E26" s="20">
        <v>11142728</v>
      </c>
      <c r="F26" s="23">
        <v>3128906.2399999998</v>
      </c>
      <c r="G26" s="9">
        <v>2052075.0999999999</v>
      </c>
      <c r="H26" s="9"/>
      <c r="I26" s="14"/>
      <c r="J26" s="14">
        <f t="shared" si="0"/>
        <v>0.18416272029614292</v>
      </c>
      <c r="K26" s="14">
        <f t="shared" si="1"/>
        <v>0</v>
      </c>
      <c r="L26" s="17">
        <f t="shared" si="2"/>
        <v>16210498.9</v>
      </c>
    </row>
    <row r="27" spans="2:12" ht="20.100000000000001" customHeight="1" x14ac:dyDescent="0.25">
      <c r="B27" s="7" t="s">
        <v>43</v>
      </c>
      <c r="C27" s="9">
        <v>9600000</v>
      </c>
      <c r="D27" s="9">
        <v>11678574</v>
      </c>
      <c r="E27" s="20">
        <v>9503603</v>
      </c>
      <c r="F27" s="23">
        <v>2687290.76</v>
      </c>
      <c r="G27" s="9">
        <v>1856972.2900000003</v>
      </c>
      <c r="H27" s="9"/>
      <c r="I27" s="14"/>
      <c r="J27" s="14">
        <f t="shared" si="0"/>
        <v>0.19539666061387459</v>
      </c>
      <c r="K27" s="14">
        <f t="shared" si="1"/>
        <v>0</v>
      </c>
      <c r="L27" s="17">
        <f t="shared" si="2"/>
        <v>9821601.709999999</v>
      </c>
    </row>
    <row r="28" spans="2:12" ht="20.100000000000001" customHeight="1" x14ac:dyDescent="0.25">
      <c r="B28" s="7" t="s">
        <v>44</v>
      </c>
      <c r="C28" s="9">
        <v>6100000</v>
      </c>
      <c r="D28" s="9">
        <v>7198398</v>
      </c>
      <c r="E28" s="20">
        <v>6215392</v>
      </c>
      <c r="F28" s="23">
        <v>1481646.4300000002</v>
      </c>
      <c r="G28" s="9">
        <v>388593.08</v>
      </c>
      <c r="H28" s="9"/>
      <c r="I28" s="14"/>
      <c r="J28" s="14">
        <f t="shared" si="0"/>
        <v>6.2521089578903469E-2</v>
      </c>
      <c r="K28" s="14">
        <f t="shared" si="1"/>
        <v>0</v>
      </c>
      <c r="L28" s="17">
        <f t="shared" si="2"/>
        <v>6809804.9199999999</v>
      </c>
    </row>
    <row r="29" spans="2:12" ht="20.100000000000001" customHeight="1" x14ac:dyDescent="0.25">
      <c r="B29" s="7" t="s">
        <v>45</v>
      </c>
      <c r="C29" s="9">
        <v>7665813</v>
      </c>
      <c r="D29" s="9">
        <v>8000000</v>
      </c>
      <c r="E29" s="20">
        <v>6000000</v>
      </c>
      <c r="F29" s="23">
        <v>4483739.2699999996</v>
      </c>
      <c r="G29" s="9">
        <v>2348956.02</v>
      </c>
      <c r="H29" s="9"/>
      <c r="I29" s="14"/>
      <c r="J29" s="14">
        <f t="shared" si="0"/>
        <v>0.39149266999999999</v>
      </c>
      <c r="K29" s="14">
        <f t="shared" si="1"/>
        <v>0</v>
      </c>
      <c r="L29" s="17">
        <f t="shared" si="2"/>
        <v>5651043.9800000004</v>
      </c>
    </row>
    <row r="30" spans="2:12" ht="20.100000000000001" customHeight="1" x14ac:dyDescent="0.25">
      <c r="B30" s="7" t="s">
        <v>46</v>
      </c>
      <c r="C30" s="9">
        <v>1838084</v>
      </c>
      <c r="D30" s="9">
        <v>2873446</v>
      </c>
      <c r="E30" s="20">
        <v>1873446</v>
      </c>
      <c r="F30" s="23">
        <v>462500</v>
      </c>
      <c r="G30" s="9">
        <v>326984.68000000005</v>
      </c>
      <c r="H30" s="9"/>
      <c r="I30" s="14"/>
      <c r="J30" s="14">
        <f t="shared" si="0"/>
        <v>0.17453648517224413</v>
      </c>
      <c r="K30" s="14">
        <f t="shared" si="1"/>
        <v>0</v>
      </c>
      <c r="L30" s="17">
        <f t="shared" si="2"/>
        <v>2546461.3199999998</v>
      </c>
    </row>
    <row r="31" spans="2:12" ht="20.100000000000001" customHeight="1" x14ac:dyDescent="0.25">
      <c r="B31" s="7" t="s">
        <v>47</v>
      </c>
      <c r="C31" s="9">
        <v>3770850</v>
      </c>
      <c r="D31" s="9">
        <v>3285413</v>
      </c>
      <c r="E31" s="20">
        <v>3183196</v>
      </c>
      <c r="F31" s="23">
        <v>1506541.4</v>
      </c>
      <c r="G31" s="9">
        <v>542737.19000000006</v>
      </c>
      <c r="H31" s="9"/>
      <c r="I31" s="14"/>
      <c r="J31" s="14">
        <f t="shared" si="0"/>
        <v>0.17050071374806958</v>
      </c>
      <c r="K31" s="14">
        <f t="shared" si="1"/>
        <v>0</v>
      </c>
      <c r="L31" s="17">
        <f t="shared" si="2"/>
        <v>2742675.81</v>
      </c>
    </row>
    <row r="32" spans="2:12" ht="20.100000000000001" customHeight="1" x14ac:dyDescent="0.25">
      <c r="B32" s="7" t="s">
        <v>48</v>
      </c>
      <c r="C32" s="9">
        <v>3713223</v>
      </c>
      <c r="D32" s="9">
        <v>4762893</v>
      </c>
      <c r="E32" s="20">
        <v>3876112</v>
      </c>
      <c r="F32" s="23">
        <v>419209.96</v>
      </c>
      <c r="G32" s="9">
        <v>281228.75</v>
      </c>
      <c r="H32" s="9"/>
      <c r="I32" s="14"/>
      <c r="J32" s="14">
        <f t="shared" si="0"/>
        <v>7.2554340535051623E-2</v>
      </c>
      <c r="K32" s="14">
        <f t="shared" si="1"/>
        <v>0</v>
      </c>
      <c r="L32" s="17">
        <f t="shared" si="2"/>
        <v>4481664.25</v>
      </c>
    </row>
    <row r="33" spans="2:12" ht="20.100000000000001" customHeight="1" x14ac:dyDescent="0.25">
      <c r="B33" s="7" t="s">
        <v>49</v>
      </c>
      <c r="C33" s="9">
        <v>2582004</v>
      </c>
      <c r="D33" s="9">
        <v>2582004</v>
      </c>
      <c r="E33" s="20">
        <v>1433303</v>
      </c>
      <c r="F33" s="23">
        <v>657339.07000000007</v>
      </c>
      <c r="G33" s="9">
        <v>645339.07000000007</v>
      </c>
      <c r="H33" s="9"/>
      <c r="I33" s="14"/>
      <c r="J33" s="14">
        <f t="shared" si="0"/>
        <v>0.45024608892885876</v>
      </c>
      <c r="K33" s="14">
        <f t="shared" si="1"/>
        <v>0</v>
      </c>
      <c r="L33" s="17">
        <f t="shared" si="2"/>
        <v>1936664.93</v>
      </c>
    </row>
    <row r="34" spans="2:12" ht="20.100000000000001" customHeight="1" x14ac:dyDescent="0.25">
      <c r="B34" s="7" t="s">
        <v>50</v>
      </c>
      <c r="C34" s="9">
        <v>2981000</v>
      </c>
      <c r="D34" s="9">
        <v>2864188</v>
      </c>
      <c r="E34" s="20">
        <v>2864188</v>
      </c>
      <c r="F34" s="23">
        <v>1579578.9</v>
      </c>
      <c r="G34" s="9">
        <v>816013.55</v>
      </c>
      <c r="H34" s="9"/>
      <c r="I34" s="14"/>
      <c r="J34" s="14">
        <f t="shared" si="0"/>
        <v>0.28490223057983627</v>
      </c>
      <c r="K34" s="14">
        <f t="shared" si="1"/>
        <v>0</v>
      </c>
      <c r="L34" s="17">
        <f t="shared" si="2"/>
        <v>2048174.45</v>
      </c>
    </row>
    <row r="35" spans="2:12" ht="20.100000000000001" customHeight="1" x14ac:dyDescent="0.25">
      <c r="B35" s="7" t="s">
        <v>51</v>
      </c>
      <c r="C35" s="9">
        <v>3010862</v>
      </c>
      <c r="D35" s="9">
        <v>5784562</v>
      </c>
      <c r="E35" s="20">
        <v>3784562</v>
      </c>
      <c r="F35" s="23">
        <v>3028444.73</v>
      </c>
      <c r="G35" s="9">
        <v>566895.05999999994</v>
      </c>
      <c r="H35" s="9"/>
      <c r="I35" s="14"/>
      <c r="J35" s="14">
        <f t="shared" si="0"/>
        <v>0.1497914580339812</v>
      </c>
      <c r="K35" s="14">
        <f t="shared" si="1"/>
        <v>0</v>
      </c>
      <c r="L35" s="17">
        <f t="shared" si="2"/>
        <v>5217666.9400000004</v>
      </c>
    </row>
    <row r="36" spans="2:12" ht="20.100000000000001" customHeight="1" x14ac:dyDescent="0.25">
      <c r="B36" s="7" t="s">
        <v>52</v>
      </c>
      <c r="C36" s="9">
        <v>4500000</v>
      </c>
      <c r="D36" s="9">
        <v>3239343</v>
      </c>
      <c r="E36" s="20">
        <v>3239343</v>
      </c>
      <c r="F36" s="23">
        <v>2655104.71</v>
      </c>
      <c r="G36" s="9">
        <v>2645544.71</v>
      </c>
      <c r="H36" s="9"/>
      <c r="I36" s="14"/>
      <c r="J36" s="14">
        <f t="shared" si="0"/>
        <v>0.8166917520003284</v>
      </c>
      <c r="K36" s="14">
        <f t="shared" si="1"/>
        <v>0</v>
      </c>
      <c r="L36" s="17">
        <f t="shared" si="2"/>
        <v>593798.29</v>
      </c>
    </row>
    <row r="37" spans="2:12" ht="20.100000000000001" customHeight="1" x14ac:dyDescent="0.25">
      <c r="B37" s="7" t="s">
        <v>53</v>
      </c>
      <c r="C37" s="9">
        <v>1639304</v>
      </c>
      <c r="D37" s="9">
        <v>1639304</v>
      </c>
      <c r="E37" s="20">
        <v>1639304</v>
      </c>
      <c r="F37" s="23">
        <v>1493658.49</v>
      </c>
      <c r="G37" s="9">
        <v>1341346.29</v>
      </c>
      <c r="H37" s="9"/>
      <c r="I37" s="14"/>
      <c r="J37" s="14">
        <f t="shared" si="0"/>
        <v>0.81824133290713619</v>
      </c>
      <c r="K37" s="14">
        <f t="shared" si="1"/>
        <v>0</v>
      </c>
      <c r="L37" s="17">
        <f t="shared" si="2"/>
        <v>297957.70999999996</v>
      </c>
    </row>
    <row r="38" spans="2:12" ht="20.100000000000001" customHeight="1" x14ac:dyDescent="0.25">
      <c r="B38" s="7" t="s">
        <v>54</v>
      </c>
      <c r="C38" s="9">
        <v>163328</v>
      </c>
      <c r="D38" s="9">
        <v>2114509</v>
      </c>
      <c r="E38" s="20">
        <v>2025813</v>
      </c>
      <c r="F38" s="23">
        <v>1034900</v>
      </c>
      <c r="G38" s="9">
        <v>390600</v>
      </c>
      <c r="H38" s="9"/>
      <c r="I38" s="14"/>
      <c r="J38" s="14">
        <f t="shared" si="0"/>
        <v>0.19281147865079354</v>
      </c>
      <c r="K38" s="14">
        <f t="shared" si="1"/>
        <v>0</v>
      </c>
      <c r="L38" s="17">
        <f t="shared" si="2"/>
        <v>1723909</v>
      </c>
    </row>
    <row r="39" spans="2:12" ht="20.100000000000001" customHeight="1" x14ac:dyDescent="0.25">
      <c r="B39" s="7" t="s">
        <v>55</v>
      </c>
      <c r="C39" s="9">
        <v>2389000</v>
      </c>
      <c r="D39" s="9">
        <v>4025813</v>
      </c>
      <c r="E39" s="20">
        <v>1121551</v>
      </c>
      <c r="F39" s="23">
        <v>656761.01</v>
      </c>
      <c r="G39" s="9">
        <v>275009.49</v>
      </c>
      <c r="H39" s="9"/>
      <c r="I39" s="14"/>
      <c r="J39" s="14">
        <f t="shared" si="0"/>
        <v>0.24520462288384567</v>
      </c>
      <c r="K39" s="14">
        <f t="shared" si="1"/>
        <v>0</v>
      </c>
      <c r="L39" s="17">
        <f t="shared" si="2"/>
        <v>3750803.51</v>
      </c>
    </row>
    <row r="40" spans="2:12" ht="20.100000000000001" customHeight="1" x14ac:dyDescent="0.25">
      <c r="B40" s="7" t="s">
        <v>56</v>
      </c>
      <c r="C40" s="9">
        <v>1261191</v>
      </c>
      <c r="D40" s="9">
        <v>1261191</v>
      </c>
      <c r="E40" s="20">
        <v>2114509</v>
      </c>
      <c r="F40" s="23">
        <v>176093.93</v>
      </c>
      <c r="G40" s="9">
        <v>53930</v>
      </c>
      <c r="H40" s="9"/>
      <c r="I40" s="14"/>
      <c r="J40" s="14">
        <f t="shared" si="0"/>
        <v>2.5504738925206751E-2</v>
      </c>
      <c r="K40" s="14">
        <f t="shared" si="1"/>
        <v>0</v>
      </c>
      <c r="L40" s="17">
        <f t="shared" si="2"/>
        <v>1207261</v>
      </c>
    </row>
    <row r="41" spans="2:12" ht="20.100000000000001" customHeight="1" x14ac:dyDescent="0.25">
      <c r="B41" s="7" t="s">
        <v>57</v>
      </c>
      <c r="C41" s="9">
        <v>1300000</v>
      </c>
      <c r="D41" s="9">
        <v>2124551</v>
      </c>
      <c r="E41" s="20">
        <v>1124551</v>
      </c>
      <c r="F41" s="23">
        <v>0</v>
      </c>
      <c r="G41" s="9">
        <v>0</v>
      </c>
      <c r="H41" s="9"/>
      <c r="I41" s="14"/>
      <c r="J41" s="14">
        <f t="shared" si="0"/>
        <v>0</v>
      </c>
      <c r="K41" s="14">
        <f t="shared" si="1"/>
        <v>0</v>
      </c>
      <c r="L41" s="17">
        <f t="shared" si="2"/>
        <v>2124551</v>
      </c>
    </row>
    <row r="42" spans="2:12" ht="20.100000000000001" customHeight="1" x14ac:dyDescent="0.25">
      <c r="B42" s="7" t="s">
        <v>58</v>
      </c>
      <c r="C42" s="9">
        <v>6135903</v>
      </c>
      <c r="D42" s="9">
        <v>6135903</v>
      </c>
      <c r="E42" s="20">
        <v>3135903</v>
      </c>
      <c r="F42" s="23">
        <v>2117549.2400000002</v>
      </c>
      <c r="G42" s="9">
        <v>1072218.98</v>
      </c>
      <c r="H42" s="9"/>
      <c r="I42" s="14"/>
      <c r="J42" s="14">
        <f t="shared" si="0"/>
        <v>0.34191713838087467</v>
      </c>
      <c r="K42" s="14">
        <f t="shared" si="1"/>
        <v>0</v>
      </c>
      <c r="L42" s="17">
        <f t="shared" si="2"/>
        <v>5063684.0199999996</v>
      </c>
    </row>
    <row r="43" spans="2:12" ht="20.100000000000001" customHeight="1" x14ac:dyDescent="0.25">
      <c r="B43" s="7" t="s">
        <v>59</v>
      </c>
      <c r="C43" s="9">
        <v>7432268</v>
      </c>
      <c r="D43" s="9">
        <v>7432268</v>
      </c>
      <c r="E43" s="20">
        <v>3432268</v>
      </c>
      <c r="F43" s="23">
        <v>2495160</v>
      </c>
      <c r="G43" s="9">
        <v>573647.70000000007</v>
      </c>
      <c r="H43" s="9"/>
      <c r="I43" s="14"/>
      <c r="J43" s="14">
        <f t="shared" si="0"/>
        <v>0.16713371450014977</v>
      </c>
      <c r="K43" s="14">
        <f t="shared" si="1"/>
        <v>0</v>
      </c>
      <c r="L43" s="17">
        <f t="shared" si="2"/>
        <v>6858620.2999999998</v>
      </c>
    </row>
    <row r="44" spans="2:12" ht="20.100000000000001" customHeight="1" x14ac:dyDescent="0.25">
      <c r="B44" s="7" t="s">
        <v>60</v>
      </c>
      <c r="C44" s="9">
        <v>10002456</v>
      </c>
      <c r="D44" s="9">
        <v>10002456</v>
      </c>
      <c r="E44" s="20">
        <v>4002456</v>
      </c>
      <c r="F44" s="23">
        <v>1816454.94</v>
      </c>
      <c r="G44" s="9">
        <v>447530.42</v>
      </c>
      <c r="H44" s="9"/>
      <c r="I44" s="14"/>
      <c r="J44" s="14">
        <f t="shared" si="0"/>
        <v>0.11181395123394236</v>
      </c>
      <c r="K44" s="14">
        <f t="shared" si="1"/>
        <v>0</v>
      </c>
      <c r="L44" s="17">
        <f t="shared" si="2"/>
        <v>9554925.5800000001</v>
      </c>
    </row>
    <row r="45" spans="2:12" ht="20.100000000000001" customHeight="1" x14ac:dyDescent="0.25">
      <c r="B45" s="7" t="s">
        <v>61</v>
      </c>
      <c r="C45" s="9">
        <v>630907</v>
      </c>
      <c r="D45" s="9">
        <v>3594405</v>
      </c>
      <c r="E45" s="20">
        <v>1334561</v>
      </c>
      <c r="F45" s="23">
        <v>450753.85000000003</v>
      </c>
      <c r="G45" s="9">
        <v>86011.45</v>
      </c>
      <c r="H45" s="9"/>
      <c r="I45" s="14"/>
      <c r="J45" s="14">
        <f t="shared" si="0"/>
        <v>6.444924585687728E-2</v>
      </c>
      <c r="K45" s="14">
        <f t="shared" si="1"/>
        <v>0</v>
      </c>
      <c r="L45" s="17">
        <f t="shared" si="2"/>
        <v>3508393.55</v>
      </c>
    </row>
    <row r="46" spans="2:12" ht="23.25" customHeight="1" x14ac:dyDescent="0.25">
      <c r="B46" s="29" t="s">
        <v>9</v>
      </c>
      <c r="C46" s="11">
        <f t="shared" ref="C46:H46" si="3">SUM(C14:C45)</f>
        <v>265378350</v>
      </c>
      <c r="D46" s="11">
        <f t="shared" si="3"/>
        <v>289405522</v>
      </c>
      <c r="E46" s="11">
        <f t="shared" si="3"/>
        <v>171570685</v>
      </c>
      <c r="F46" s="11">
        <f t="shared" si="3"/>
        <v>78487606.359999985</v>
      </c>
      <c r="G46" s="11">
        <f t="shared" si="3"/>
        <v>42206572.309999995</v>
      </c>
      <c r="H46" s="11">
        <f t="shared" si="3"/>
        <v>0</v>
      </c>
      <c r="I46" s="15">
        <f>IF(ISERROR(+#REF!/E46)=TRUE,0,++#REF!/E46)</f>
        <v>0</v>
      </c>
      <c r="J46" s="15">
        <f>IF(ISERROR(+G46/E46)=TRUE,0,++G46/E46)</f>
        <v>0.24600107127858115</v>
      </c>
      <c r="K46" s="15">
        <f>IF(ISERROR(+H46/E46)=TRUE,0,++H46/E46)</f>
        <v>0</v>
      </c>
      <c r="L46" s="18">
        <f>SUM(L14:L45)</f>
        <v>247198949.69000003</v>
      </c>
    </row>
    <row r="47" spans="2:12" x14ac:dyDescent="0.2">
      <c r="B47" s="12" t="s">
        <v>68</v>
      </c>
    </row>
    <row r="49" spans="2:11" s="30" customFormat="1" x14ac:dyDescent="0.25">
      <c r="K49" s="36"/>
    </row>
    <row r="50" spans="2:11" s="34" customFormat="1" x14ac:dyDescent="0.25">
      <c r="K50" s="35"/>
    </row>
    <row r="51" spans="2:11" s="34" customFormat="1" x14ac:dyDescent="0.25">
      <c r="K51" s="35"/>
    </row>
    <row r="52" spans="2:11" s="34" customFormat="1" x14ac:dyDescent="0.25">
      <c r="B52" s="43" t="s">
        <v>62</v>
      </c>
      <c r="C52" s="43" t="s">
        <v>8</v>
      </c>
      <c r="D52" s="43" t="s">
        <v>7</v>
      </c>
      <c r="E52" s="44" t="s">
        <v>23</v>
      </c>
      <c r="F52" s="44" t="s">
        <v>24</v>
      </c>
      <c r="G52" s="44" t="s">
        <v>66</v>
      </c>
      <c r="K52" s="35"/>
    </row>
    <row r="53" spans="2:11" s="34" customFormat="1" x14ac:dyDescent="0.25">
      <c r="B53" s="34" t="s">
        <v>63</v>
      </c>
      <c r="C53" s="53">
        <f>C46/$A$1</f>
        <v>265.37835000000001</v>
      </c>
      <c r="D53" s="53">
        <f>D46/$A$1</f>
        <v>289.40552200000002</v>
      </c>
      <c r="E53" s="53">
        <f>E46/$A$1</f>
        <v>171.570685</v>
      </c>
      <c r="F53" s="53">
        <f>F46/$A$1</f>
        <v>78.487606359999987</v>
      </c>
      <c r="G53" s="53">
        <f>G46/$A$1</f>
        <v>42.206572309999991</v>
      </c>
      <c r="K53" s="35"/>
    </row>
    <row r="54" spans="2:11" s="34" customFormat="1" x14ac:dyDescent="0.25">
      <c r="C54" s="53"/>
      <c r="D54" s="53"/>
      <c r="E54" s="53"/>
      <c r="F54" s="53"/>
      <c r="G54" s="53"/>
      <c r="K54" s="35"/>
    </row>
    <row r="55" spans="2:11" s="34" customFormat="1" x14ac:dyDescent="0.25">
      <c r="C55" s="53"/>
      <c r="D55" s="53"/>
      <c r="E55" s="53"/>
      <c r="F55" s="53"/>
      <c r="G55" s="53"/>
      <c r="K55" s="35"/>
    </row>
    <row r="56" spans="2:11" s="34" customFormat="1" x14ac:dyDescent="0.25">
      <c r="C56" s="53"/>
      <c r="D56" s="53"/>
      <c r="E56" s="53"/>
      <c r="F56" s="53"/>
      <c r="G56" s="53"/>
      <c r="K56" s="35"/>
    </row>
    <row r="57" spans="2:11" s="34" customFormat="1" x14ac:dyDescent="0.25">
      <c r="K57" s="35"/>
    </row>
    <row r="58" spans="2:11" s="34" customFormat="1" x14ac:dyDescent="0.25">
      <c r="K58" s="35"/>
    </row>
    <row r="59" spans="2:11" s="34" customFormat="1" x14ac:dyDescent="0.25">
      <c r="K59" s="35"/>
    </row>
    <row r="60" spans="2:11" s="34" customFormat="1" x14ac:dyDescent="0.25">
      <c r="K60" s="35"/>
    </row>
    <row r="61" spans="2:11" s="34" customFormat="1" x14ac:dyDescent="0.25">
      <c r="K61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57"/>
  <sheetViews>
    <sheetView showGridLines="0" zoomScale="85" zoomScaleNormal="85" workbookViewId="0">
      <selection activeCell="G14" sqref="G1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69" t="s">
        <v>67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 customHeight="1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 customHeight="1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" customHeight="1" x14ac:dyDescent="0.2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 customHeight="1" x14ac:dyDescent="0.2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75"/>
      <c r="J11" s="75"/>
      <c r="K11" s="75"/>
      <c r="L11" s="33" t="s">
        <v>28</v>
      </c>
    </row>
    <row r="12" spans="1:12" s="5" customFormat="1" ht="15" customHeight="1" x14ac:dyDescent="0.25">
      <c r="B12" s="73" t="s">
        <v>27</v>
      </c>
      <c r="C12" s="72" t="s">
        <v>0</v>
      </c>
      <c r="D12" s="72"/>
      <c r="E12" s="70" t="s">
        <v>13</v>
      </c>
      <c r="F12" s="70" t="s">
        <v>29</v>
      </c>
      <c r="G12" s="70" t="s">
        <v>69</v>
      </c>
      <c r="H12" s="70" t="s">
        <v>20</v>
      </c>
      <c r="I12" s="76" t="s">
        <v>22</v>
      </c>
      <c r="J12" s="76"/>
      <c r="K12" s="76"/>
      <c r="L12" s="67" t="s">
        <v>21</v>
      </c>
    </row>
    <row r="13" spans="1:12" s="5" customFormat="1" ht="40.5" customHeight="1" x14ac:dyDescent="0.25">
      <c r="B13" s="74"/>
      <c r="C13" s="21" t="s">
        <v>8</v>
      </c>
      <c r="D13" s="21" t="s">
        <v>7</v>
      </c>
      <c r="E13" s="71"/>
      <c r="F13" s="71"/>
      <c r="G13" s="71"/>
      <c r="H13" s="71"/>
      <c r="I13" s="21" t="s">
        <v>14</v>
      </c>
      <c r="J13" s="21" t="s">
        <v>15</v>
      </c>
      <c r="K13" s="22" t="s">
        <v>16</v>
      </c>
      <c r="L13" s="68"/>
    </row>
    <row r="14" spans="1:12" ht="20.100000000000001" customHeight="1" x14ac:dyDescent="0.25">
      <c r="B14" s="25" t="s">
        <v>31</v>
      </c>
      <c r="C14" s="62">
        <v>0</v>
      </c>
      <c r="D14" s="62">
        <v>5735815</v>
      </c>
      <c r="E14" s="63">
        <v>5735815</v>
      </c>
      <c r="F14" s="63">
        <v>2183313.5</v>
      </c>
      <c r="G14" s="55">
        <v>1002559.7000000001</v>
      </c>
      <c r="H14" s="8"/>
      <c r="I14" s="13">
        <f>IF(ISERROR(+#REF!/E14)=TRUE,0,++#REF!/E14)</f>
        <v>0</v>
      </c>
      <c r="J14" s="13">
        <f>IF(ISERROR(+G14/E14)=TRUE,0,++G14/E14)</f>
        <v>0.17478940656210148</v>
      </c>
      <c r="K14" s="13">
        <f>IF(ISERROR(+H14/E14)=TRUE,0,++H14/E14)</f>
        <v>0</v>
      </c>
      <c r="L14" s="16">
        <f>+D14-G14</f>
        <v>4733255.3</v>
      </c>
    </row>
    <row r="15" spans="1:12" ht="20.100000000000001" customHeight="1" x14ac:dyDescent="0.25">
      <c r="B15" s="42" t="s">
        <v>32</v>
      </c>
      <c r="C15" s="64">
        <v>0</v>
      </c>
      <c r="D15" s="64">
        <v>8738125</v>
      </c>
      <c r="E15" s="65">
        <v>8738125</v>
      </c>
      <c r="F15" s="65">
        <v>4633289.6099999994</v>
      </c>
      <c r="G15" s="57">
        <v>1636420.88</v>
      </c>
      <c r="H15" s="38"/>
      <c r="I15" s="40"/>
      <c r="J15" s="40">
        <f t="shared" ref="J15:J42" si="0">IF(ISERROR(+G15/E15)=TRUE,0,++G15/E15)</f>
        <v>0.18727368628853441</v>
      </c>
      <c r="K15" s="40">
        <f t="shared" ref="K15:K42" si="1">IF(ISERROR(+H15/E15)=TRUE,0,++H15/E15)</f>
        <v>0</v>
      </c>
      <c r="L15" s="41">
        <f t="shared" ref="L15:L42" si="2">+D15-G15</f>
        <v>7101704.1200000001</v>
      </c>
    </row>
    <row r="16" spans="1:12" ht="20.100000000000001" customHeight="1" x14ac:dyDescent="0.25">
      <c r="B16" s="42" t="s">
        <v>33</v>
      </c>
      <c r="C16" s="64">
        <v>0</v>
      </c>
      <c r="D16" s="64">
        <v>8043599</v>
      </c>
      <c r="E16" s="65">
        <v>8043599</v>
      </c>
      <c r="F16" s="65">
        <v>4412082.46</v>
      </c>
      <c r="G16" s="57">
        <v>3904742.87</v>
      </c>
      <c r="H16" s="38"/>
      <c r="I16" s="40"/>
      <c r="J16" s="40">
        <f t="shared" si="0"/>
        <v>0.48544723201641454</v>
      </c>
      <c r="K16" s="40">
        <f t="shared" si="1"/>
        <v>0</v>
      </c>
      <c r="L16" s="41">
        <f t="shared" si="2"/>
        <v>4138856.13</v>
      </c>
    </row>
    <row r="17" spans="2:12" ht="20.100000000000001" customHeight="1" x14ac:dyDescent="0.25">
      <c r="B17" s="42" t="s">
        <v>34</v>
      </c>
      <c r="C17" s="64">
        <v>0</v>
      </c>
      <c r="D17" s="64">
        <v>1784291</v>
      </c>
      <c r="E17" s="65">
        <v>1784291</v>
      </c>
      <c r="F17" s="65">
        <v>319423.64</v>
      </c>
      <c r="G17" s="57">
        <v>234401.55</v>
      </c>
      <c r="H17" s="38"/>
      <c r="I17" s="40"/>
      <c r="J17" s="40">
        <f t="shared" si="0"/>
        <v>0.13136957480590328</v>
      </c>
      <c r="K17" s="40">
        <f t="shared" si="1"/>
        <v>0</v>
      </c>
      <c r="L17" s="41">
        <f t="shared" si="2"/>
        <v>1549889.45</v>
      </c>
    </row>
    <row r="18" spans="2:12" ht="20.100000000000001" customHeight="1" x14ac:dyDescent="0.25">
      <c r="B18" s="42" t="s">
        <v>35</v>
      </c>
      <c r="C18" s="64">
        <v>0</v>
      </c>
      <c r="D18" s="64">
        <v>28426654</v>
      </c>
      <c r="E18" s="65">
        <v>28426654</v>
      </c>
      <c r="F18" s="65">
        <v>10401851.35</v>
      </c>
      <c r="G18" s="57">
        <v>8253826.29</v>
      </c>
      <c r="H18" s="38"/>
      <c r="I18" s="40"/>
      <c r="J18" s="40">
        <f t="shared" si="0"/>
        <v>0.2903551817952264</v>
      </c>
      <c r="K18" s="40">
        <f t="shared" si="1"/>
        <v>0</v>
      </c>
      <c r="L18" s="41">
        <f t="shared" si="2"/>
        <v>20172827.710000001</v>
      </c>
    </row>
    <row r="19" spans="2:12" ht="20.100000000000001" customHeight="1" x14ac:dyDescent="0.25">
      <c r="B19" s="42" t="s">
        <v>36</v>
      </c>
      <c r="C19" s="64">
        <v>0</v>
      </c>
      <c r="D19" s="64">
        <v>22723807</v>
      </c>
      <c r="E19" s="65">
        <v>22723807</v>
      </c>
      <c r="F19" s="65">
        <v>7829486.9500000011</v>
      </c>
      <c r="G19" s="57">
        <v>5900451.3099999987</v>
      </c>
      <c r="H19" s="38"/>
      <c r="I19" s="40"/>
      <c r="J19" s="40">
        <f t="shared" si="0"/>
        <v>0.25965945362940279</v>
      </c>
      <c r="K19" s="40">
        <f t="shared" si="1"/>
        <v>0</v>
      </c>
      <c r="L19" s="41">
        <f t="shared" si="2"/>
        <v>16823355.690000001</v>
      </c>
    </row>
    <row r="20" spans="2:12" ht="20.100000000000001" customHeight="1" x14ac:dyDescent="0.25">
      <c r="B20" s="42" t="s">
        <v>37</v>
      </c>
      <c r="C20" s="64">
        <v>0</v>
      </c>
      <c r="D20" s="64">
        <v>37566168</v>
      </c>
      <c r="E20" s="65">
        <v>37566168</v>
      </c>
      <c r="F20" s="65">
        <v>14033307.119999999</v>
      </c>
      <c r="G20" s="57">
        <v>8031818.04</v>
      </c>
      <c r="H20" s="38"/>
      <c r="I20" s="40"/>
      <c r="J20" s="40">
        <f t="shared" si="0"/>
        <v>0.21380456052903773</v>
      </c>
      <c r="K20" s="40">
        <f t="shared" si="1"/>
        <v>0</v>
      </c>
      <c r="L20" s="41">
        <f t="shared" si="2"/>
        <v>29534349.960000001</v>
      </c>
    </row>
    <row r="21" spans="2:12" ht="20.100000000000001" customHeight="1" x14ac:dyDescent="0.25">
      <c r="B21" s="42" t="s">
        <v>38</v>
      </c>
      <c r="C21" s="64">
        <v>0</v>
      </c>
      <c r="D21" s="64">
        <v>7316219</v>
      </c>
      <c r="E21" s="65">
        <v>7316219</v>
      </c>
      <c r="F21" s="65">
        <v>3073451.3600000003</v>
      </c>
      <c r="G21" s="57">
        <v>1421291.06</v>
      </c>
      <c r="H21" s="38"/>
      <c r="I21" s="40"/>
      <c r="J21" s="40">
        <f t="shared" si="0"/>
        <v>0.19426578947404391</v>
      </c>
      <c r="K21" s="40">
        <f t="shared" si="1"/>
        <v>0</v>
      </c>
      <c r="L21" s="41">
        <f t="shared" si="2"/>
        <v>5894927.9399999995</v>
      </c>
    </row>
    <row r="22" spans="2:12" ht="20.100000000000001" customHeight="1" x14ac:dyDescent="0.25">
      <c r="B22" s="42" t="s">
        <v>39</v>
      </c>
      <c r="C22" s="64">
        <v>0</v>
      </c>
      <c r="D22" s="64">
        <v>15809479</v>
      </c>
      <c r="E22" s="65">
        <v>15809479</v>
      </c>
      <c r="F22" s="65">
        <v>4635812.51</v>
      </c>
      <c r="G22" s="57">
        <v>3047350.9899999998</v>
      </c>
      <c r="H22" s="38"/>
      <c r="I22" s="40"/>
      <c r="J22" s="40">
        <f t="shared" si="0"/>
        <v>0.1927546752173174</v>
      </c>
      <c r="K22" s="40">
        <f t="shared" si="1"/>
        <v>0</v>
      </c>
      <c r="L22" s="41">
        <f t="shared" si="2"/>
        <v>12762128.01</v>
      </c>
    </row>
    <row r="23" spans="2:12" ht="20.100000000000001" customHeight="1" x14ac:dyDescent="0.25">
      <c r="B23" s="42" t="s">
        <v>40</v>
      </c>
      <c r="C23" s="64">
        <v>0</v>
      </c>
      <c r="D23" s="64">
        <v>37164874</v>
      </c>
      <c r="E23" s="65">
        <v>37164874</v>
      </c>
      <c r="F23" s="65">
        <v>17303435.449999999</v>
      </c>
      <c r="G23" s="57">
        <v>15553514.789999999</v>
      </c>
      <c r="H23" s="38"/>
      <c r="I23" s="40"/>
      <c r="J23" s="40">
        <f t="shared" si="0"/>
        <v>0.41850040417196083</v>
      </c>
      <c r="K23" s="40">
        <f t="shared" si="1"/>
        <v>0</v>
      </c>
      <c r="L23" s="41">
        <f t="shared" si="2"/>
        <v>21611359.210000001</v>
      </c>
    </row>
    <row r="24" spans="2:12" ht="20.100000000000001" customHeight="1" x14ac:dyDescent="0.25">
      <c r="B24" s="42" t="s">
        <v>41</v>
      </c>
      <c r="C24" s="64">
        <v>0</v>
      </c>
      <c r="D24" s="64">
        <v>31012541</v>
      </c>
      <c r="E24" s="65">
        <v>31012541</v>
      </c>
      <c r="F24" s="65">
        <v>9861041.9100000001</v>
      </c>
      <c r="G24" s="57">
        <v>3371922.9000000004</v>
      </c>
      <c r="H24" s="38"/>
      <c r="I24" s="40"/>
      <c r="J24" s="40">
        <f t="shared" si="0"/>
        <v>0.10872772082751943</v>
      </c>
      <c r="K24" s="40">
        <f t="shared" si="1"/>
        <v>0</v>
      </c>
      <c r="L24" s="41">
        <f t="shared" si="2"/>
        <v>27640618.100000001</v>
      </c>
    </row>
    <row r="25" spans="2:12" ht="20.100000000000001" customHeight="1" x14ac:dyDescent="0.25">
      <c r="B25" s="42" t="s">
        <v>42</v>
      </c>
      <c r="C25" s="64">
        <v>0</v>
      </c>
      <c r="D25" s="64">
        <v>59121690</v>
      </c>
      <c r="E25" s="65">
        <v>59121690</v>
      </c>
      <c r="F25" s="65">
        <v>18964985.559999999</v>
      </c>
      <c r="G25" s="57">
        <v>6837946.4600000018</v>
      </c>
      <c r="H25" s="38"/>
      <c r="I25" s="40"/>
      <c r="J25" s="40">
        <f t="shared" si="0"/>
        <v>0.11565884635571144</v>
      </c>
      <c r="K25" s="40">
        <f t="shared" si="1"/>
        <v>0</v>
      </c>
      <c r="L25" s="41">
        <f t="shared" si="2"/>
        <v>52283743.539999999</v>
      </c>
    </row>
    <row r="26" spans="2:12" ht="20.100000000000001" customHeight="1" x14ac:dyDescent="0.25">
      <c r="B26" s="42" t="s">
        <v>43</v>
      </c>
      <c r="C26" s="64">
        <v>0</v>
      </c>
      <c r="D26" s="64">
        <v>35424860</v>
      </c>
      <c r="E26" s="65">
        <v>35424860</v>
      </c>
      <c r="F26" s="65">
        <v>21806822.040000003</v>
      </c>
      <c r="G26" s="57">
        <v>11967651.560000001</v>
      </c>
      <c r="H26" s="38"/>
      <c r="I26" s="40"/>
      <c r="J26" s="40">
        <f t="shared" si="0"/>
        <v>0.33783200724011331</v>
      </c>
      <c r="K26" s="40">
        <f t="shared" si="1"/>
        <v>0</v>
      </c>
      <c r="L26" s="41">
        <f t="shared" si="2"/>
        <v>23457208.439999998</v>
      </c>
    </row>
    <row r="27" spans="2:12" ht="20.100000000000001" customHeight="1" x14ac:dyDescent="0.25">
      <c r="B27" s="42" t="s">
        <v>44</v>
      </c>
      <c r="C27" s="64">
        <v>0</v>
      </c>
      <c r="D27" s="64">
        <v>12407792</v>
      </c>
      <c r="E27" s="65">
        <v>12407792</v>
      </c>
      <c r="F27" s="65">
        <v>4650905.9500000011</v>
      </c>
      <c r="G27" s="57">
        <v>3182397.7799999993</v>
      </c>
      <c r="H27" s="38"/>
      <c r="I27" s="40"/>
      <c r="J27" s="40">
        <f t="shared" si="0"/>
        <v>0.25648381114061225</v>
      </c>
      <c r="K27" s="40">
        <f t="shared" si="1"/>
        <v>0</v>
      </c>
      <c r="L27" s="41">
        <f t="shared" si="2"/>
        <v>9225394.2200000007</v>
      </c>
    </row>
    <row r="28" spans="2:12" ht="20.100000000000001" customHeight="1" x14ac:dyDescent="0.25">
      <c r="B28" s="42" t="s">
        <v>45</v>
      </c>
      <c r="C28" s="64">
        <v>0</v>
      </c>
      <c r="D28" s="64">
        <v>6244498</v>
      </c>
      <c r="E28" s="65">
        <v>6244498</v>
      </c>
      <c r="F28" s="65">
        <v>1778908.75</v>
      </c>
      <c r="G28" s="57">
        <v>1502005.69</v>
      </c>
      <c r="H28" s="38"/>
      <c r="I28" s="40"/>
      <c r="J28" s="40">
        <f t="shared" si="0"/>
        <v>0.24053265610782484</v>
      </c>
      <c r="K28" s="40">
        <f t="shared" si="1"/>
        <v>0</v>
      </c>
      <c r="L28" s="41">
        <f t="shared" si="2"/>
        <v>4742492.3100000005</v>
      </c>
    </row>
    <row r="29" spans="2:12" ht="20.100000000000001" customHeight="1" x14ac:dyDescent="0.25">
      <c r="B29" s="42" t="s">
        <v>46</v>
      </c>
      <c r="C29" s="64">
        <v>0</v>
      </c>
      <c r="D29" s="64">
        <v>5245451</v>
      </c>
      <c r="E29" s="65">
        <v>5245451</v>
      </c>
      <c r="F29" s="65">
        <v>1983940.87</v>
      </c>
      <c r="G29" s="57">
        <v>706696.99</v>
      </c>
      <c r="H29" s="38"/>
      <c r="I29" s="40"/>
      <c r="J29" s="40">
        <f t="shared" si="0"/>
        <v>0.13472568707628763</v>
      </c>
      <c r="K29" s="40">
        <f t="shared" si="1"/>
        <v>0</v>
      </c>
      <c r="L29" s="41">
        <f t="shared" si="2"/>
        <v>4538754.01</v>
      </c>
    </row>
    <row r="30" spans="2:12" ht="20.100000000000001" customHeight="1" x14ac:dyDescent="0.25">
      <c r="B30" s="42" t="s">
        <v>47</v>
      </c>
      <c r="C30" s="64">
        <v>0</v>
      </c>
      <c r="D30" s="64">
        <v>8853973</v>
      </c>
      <c r="E30" s="65">
        <v>8853973</v>
      </c>
      <c r="F30" s="65">
        <v>2874134.0800000005</v>
      </c>
      <c r="G30" s="57">
        <v>1698186.85</v>
      </c>
      <c r="H30" s="38"/>
      <c r="I30" s="40"/>
      <c r="J30" s="40">
        <f t="shared" si="0"/>
        <v>0.19179941592322453</v>
      </c>
      <c r="K30" s="40">
        <f t="shared" si="1"/>
        <v>0</v>
      </c>
      <c r="L30" s="41">
        <f t="shared" si="2"/>
        <v>7155786.1500000004</v>
      </c>
    </row>
    <row r="31" spans="2:12" ht="20.100000000000001" customHeight="1" x14ac:dyDescent="0.25">
      <c r="B31" s="42" t="s">
        <v>48</v>
      </c>
      <c r="C31" s="64">
        <v>0</v>
      </c>
      <c r="D31" s="64">
        <v>20337664</v>
      </c>
      <c r="E31" s="65">
        <v>20337664</v>
      </c>
      <c r="F31" s="65">
        <v>7459902.9499999993</v>
      </c>
      <c r="G31" s="57">
        <v>3190092.94</v>
      </c>
      <c r="H31" s="38"/>
      <c r="I31" s="40"/>
      <c r="J31" s="40">
        <f t="shared" si="0"/>
        <v>0.15685640887763708</v>
      </c>
      <c r="K31" s="40">
        <f t="shared" si="1"/>
        <v>0</v>
      </c>
      <c r="L31" s="41">
        <f t="shared" si="2"/>
        <v>17147571.059999999</v>
      </c>
    </row>
    <row r="32" spans="2:12" ht="20.100000000000001" customHeight="1" x14ac:dyDescent="0.25">
      <c r="B32" s="42" t="s">
        <v>49</v>
      </c>
      <c r="C32" s="64">
        <v>0</v>
      </c>
      <c r="D32" s="64">
        <v>5216516</v>
      </c>
      <c r="E32" s="65">
        <v>5216516</v>
      </c>
      <c r="F32" s="65">
        <v>2492147.3600000003</v>
      </c>
      <c r="G32" s="57">
        <v>2248344.9300000002</v>
      </c>
      <c r="H32" s="38"/>
      <c r="I32" s="40"/>
      <c r="J32" s="40">
        <f t="shared" si="0"/>
        <v>0.43100508653668468</v>
      </c>
      <c r="K32" s="40">
        <f t="shared" si="1"/>
        <v>0</v>
      </c>
      <c r="L32" s="41">
        <f t="shared" si="2"/>
        <v>2968171.07</v>
      </c>
    </row>
    <row r="33" spans="2:12" ht="20.100000000000001" customHeight="1" x14ac:dyDescent="0.25">
      <c r="B33" s="42" t="s">
        <v>50</v>
      </c>
      <c r="C33" s="64">
        <v>0</v>
      </c>
      <c r="D33" s="64">
        <v>2976550</v>
      </c>
      <c r="E33" s="65">
        <v>2976550</v>
      </c>
      <c r="F33" s="65">
        <v>1147646.77</v>
      </c>
      <c r="G33" s="57">
        <v>633146.6399999999</v>
      </c>
      <c r="H33" s="38"/>
      <c r="I33" s="40"/>
      <c r="J33" s="40">
        <f t="shared" si="0"/>
        <v>0.21271157548168179</v>
      </c>
      <c r="K33" s="40">
        <f t="shared" si="1"/>
        <v>0</v>
      </c>
      <c r="L33" s="41">
        <f t="shared" si="2"/>
        <v>2343403.3600000003</v>
      </c>
    </row>
    <row r="34" spans="2:12" ht="20.100000000000001" customHeight="1" x14ac:dyDescent="0.25">
      <c r="B34" s="42" t="s">
        <v>51</v>
      </c>
      <c r="C34" s="64">
        <v>0</v>
      </c>
      <c r="D34" s="64">
        <v>15143813</v>
      </c>
      <c r="E34" s="65">
        <v>15143813</v>
      </c>
      <c r="F34" s="65">
        <v>4781237.12</v>
      </c>
      <c r="G34" s="57">
        <v>1985061.79</v>
      </c>
      <c r="H34" s="38"/>
      <c r="I34" s="40"/>
      <c r="J34" s="40">
        <f t="shared" si="0"/>
        <v>0.1310807119712849</v>
      </c>
      <c r="K34" s="40">
        <f t="shared" si="1"/>
        <v>0</v>
      </c>
      <c r="L34" s="41">
        <f t="shared" si="2"/>
        <v>13158751.210000001</v>
      </c>
    </row>
    <row r="35" spans="2:12" ht="20.100000000000001" customHeight="1" x14ac:dyDescent="0.25">
      <c r="B35" s="42" t="s">
        <v>52</v>
      </c>
      <c r="C35" s="64">
        <v>0</v>
      </c>
      <c r="D35" s="64">
        <v>6559414</v>
      </c>
      <c r="E35" s="65">
        <v>6559414</v>
      </c>
      <c r="F35" s="65">
        <v>1308876.5300000003</v>
      </c>
      <c r="G35" s="57">
        <v>1251464.5099999998</v>
      </c>
      <c r="H35" s="38"/>
      <c r="I35" s="40"/>
      <c r="J35" s="40">
        <f t="shared" si="0"/>
        <v>0.19078907201161563</v>
      </c>
      <c r="K35" s="40">
        <f t="shared" si="1"/>
        <v>0</v>
      </c>
      <c r="L35" s="41">
        <f t="shared" si="2"/>
        <v>5307949.49</v>
      </c>
    </row>
    <row r="36" spans="2:12" ht="20.100000000000001" customHeight="1" x14ac:dyDescent="0.25">
      <c r="B36" s="42" t="s">
        <v>55</v>
      </c>
      <c r="C36" s="64">
        <v>0</v>
      </c>
      <c r="D36" s="64">
        <v>47588046</v>
      </c>
      <c r="E36" s="65">
        <v>46254937</v>
      </c>
      <c r="F36" s="65">
        <v>11175668.040000003</v>
      </c>
      <c r="G36" s="57">
        <v>3407493.6</v>
      </c>
      <c r="H36" s="38"/>
      <c r="I36" s="40"/>
      <c r="J36" s="40">
        <f t="shared" si="0"/>
        <v>7.3667673571796238E-2</v>
      </c>
      <c r="K36" s="40">
        <f t="shared" si="1"/>
        <v>0</v>
      </c>
      <c r="L36" s="41">
        <f t="shared" si="2"/>
        <v>44180552.399999999</v>
      </c>
    </row>
    <row r="37" spans="2:12" ht="20.100000000000001" customHeight="1" x14ac:dyDescent="0.25">
      <c r="B37" s="42" t="s">
        <v>56</v>
      </c>
      <c r="C37" s="64">
        <v>0</v>
      </c>
      <c r="D37" s="64">
        <v>2392120</v>
      </c>
      <c r="E37" s="65">
        <v>2392120</v>
      </c>
      <c r="F37" s="65">
        <v>836410.67999999993</v>
      </c>
      <c r="G37" s="57">
        <v>414751.81</v>
      </c>
      <c r="H37" s="38"/>
      <c r="I37" s="40"/>
      <c r="J37" s="40">
        <f t="shared" si="0"/>
        <v>0.17338252679631458</v>
      </c>
      <c r="K37" s="40">
        <f t="shared" si="1"/>
        <v>0</v>
      </c>
      <c r="L37" s="41">
        <f t="shared" si="2"/>
        <v>1977368.19</v>
      </c>
    </row>
    <row r="38" spans="2:12" ht="20.100000000000001" customHeight="1" x14ac:dyDescent="0.25">
      <c r="B38" s="42" t="s">
        <v>57</v>
      </c>
      <c r="C38" s="64">
        <v>0</v>
      </c>
      <c r="D38" s="64">
        <v>15222530</v>
      </c>
      <c r="E38" s="65">
        <v>15222530</v>
      </c>
      <c r="F38" s="65">
        <v>4690293.1100000003</v>
      </c>
      <c r="G38" s="57">
        <v>2570227.7000000002</v>
      </c>
      <c r="H38" s="38"/>
      <c r="I38" s="40"/>
      <c r="J38" s="40">
        <f t="shared" si="0"/>
        <v>0.16884366133619053</v>
      </c>
      <c r="K38" s="40">
        <f t="shared" si="1"/>
        <v>0</v>
      </c>
      <c r="L38" s="41">
        <f t="shared" si="2"/>
        <v>12652302.300000001</v>
      </c>
    </row>
    <row r="39" spans="2:12" ht="20.100000000000001" customHeight="1" x14ac:dyDescent="0.25">
      <c r="B39" s="42" t="s">
        <v>58</v>
      </c>
      <c r="C39" s="64">
        <v>0</v>
      </c>
      <c r="D39" s="64">
        <v>15339179</v>
      </c>
      <c r="E39" s="65">
        <v>15339179</v>
      </c>
      <c r="F39" s="65">
        <v>1652020.98</v>
      </c>
      <c r="G39" s="57">
        <v>666197.5</v>
      </c>
      <c r="H39" s="38"/>
      <c r="I39" s="40"/>
      <c r="J39" s="40">
        <f t="shared" si="0"/>
        <v>4.3431105406619222E-2</v>
      </c>
      <c r="K39" s="40">
        <f t="shared" si="1"/>
        <v>0</v>
      </c>
      <c r="L39" s="41">
        <f t="shared" si="2"/>
        <v>14672981.5</v>
      </c>
    </row>
    <row r="40" spans="2:12" ht="20.100000000000001" customHeight="1" x14ac:dyDescent="0.25">
      <c r="B40" s="42" t="s">
        <v>59</v>
      </c>
      <c r="C40" s="64">
        <v>0</v>
      </c>
      <c r="D40" s="64">
        <v>15972212</v>
      </c>
      <c r="E40" s="65">
        <v>15972212</v>
      </c>
      <c r="F40" s="65">
        <v>2041199.8900000004</v>
      </c>
      <c r="G40" s="57">
        <v>878392.3</v>
      </c>
      <c r="H40" s="38"/>
      <c r="I40" s="40"/>
      <c r="J40" s="40">
        <f t="shared" si="0"/>
        <v>5.4995031370733125E-2</v>
      </c>
      <c r="K40" s="40">
        <f t="shared" si="1"/>
        <v>0</v>
      </c>
      <c r="L40" s="41">
        <f t="shared" si="2"/>
        <v>15093819.699999999</v>
      </c>
    </row>
    <row r="41" spans="2:12" ht="20.100000000000001" customHeight="1" x14ac:dyDescent="0.25">
      <c r="B41" s="42" t="s">
        <v>60</v>
      </c>
      <c r="C41" s="64">
        <v>0</v>
      </c>
      <c r="D41" s="64">
        <v>12365023</v>
      </c>
      <c r="E41" s="65">
        <v>12365023</v>
      </c>
      <c r="F41" s="65">
        <v>334369.91999999998</v>
      </c>
      <c r="G41" s="57">
        <v>129378.72</v>
      </c>
      <c r="H41" s="38"/>
      <c r="I41" s="40"/>
      <c r="J41" s="40">
        <f t="shared" si="0"/>
        <v>1.0463281790903259E-2</v>
      </c>
      <c r="K41" s="40">
        <f t="shared" si="1"/>
        <v>0</v>
      </c>
      <c r="L41" s="41">
        <f t="shared" si="2"/>
        <v>12235644.279999999</v>
      </c>
    </row>
    <row r="42" spans="2:12" ht="20.100000000000001" customHeight="1" x14ac:dyDescent="0.25">
      <c r="B42" s="42" t="s">
        <v>61</v>
      </c>
      <c r="C42" s="64">
        <v>0</v>
      </c>
      <c r="D42" s="64">
        <v>8460589</v>
      </c>
      <c r="E42" s="65">
        <v>8460589</v>
      </c>
      <c r="F42" s="65">
        <v>2753916.2899999996</v>
      </c>
      <c r="G42" s="57">
        <v>2151571.2600000002</v>
      </c>
      <c r="H42" s="38"/>
      <c r="I42" s="40"/>
      <c r="J42" s="40">
        <f t="shared" si="0"/>
        <v>0.25430513880298405</v>
      </c>
      <c r="K42" s="40">
        <f t="shared" si="1"/>
        <v>0</v>
      </c>
      <c r="L42" s="41">
        <f t="shared" si="2"/>
        <v>6309017.7400000002</v>
      </c>
    </row>
    <row r="43" spans="2:12" ht="23.25" customHeight="1" x14ac:dyDescent="0.25">
      <c r="B43" s="29" t="s">
        <v>9</v>
      </c>
      <c r="C43" s="61">
        <f t="shared" ref="C43:H43" si="3">SUM(C14:C42)</f>
        <v>0</v>
      </c>
      <c r="D43" s="61">
        <f t="shared" si="3"/>
        <v>499193492</v>
      </c>
      <c r="E43" s="61">
        <f t="shared" si="3"/>
        <v>497860383</v>
      </c>
      <c r="F43" s="61">
        <f t="shared" si="3"/>
        <v>171419882.75</v>
      </c>
      <c r="G43" s="61">
        <f t="shared" si="3"/>
        <v>97779309.409999996</v>
      </c>
      <c r="H43" s="11">
        <f t="shared" si="3"/>
        <v>0</v>
      </c>
      <c r="I43" s="15">
        <f>IF(ISERROR(+#REF!/E43)=TRUE,0,++#REF!/E43)</f>
        <v>0</v>
      </c>
      <c r="J43" s="15">
        <f>IF(ISERROR(+G43/E43)=TRUE,0,++G43/E43)</f>
        <v>0.1963990563394557</v>
      </c>
      <c r="K43" s="15">
        <f>IF(ISERROR(+H43/E43)=TRUE,0,++H43/E43)</f>
        <v>0</v>
      </c>
      <c r="L43" s="18">
        <f>SUM(L14:L42)</f>
        <v>401414182.58999991</v>
      </c>
    </row>
    <row r="44" spans="2:12" x14ac:dyDescent="0.2">
      <c r="B44" s="12" t="s">
        <v>68</v>
      </c>
    </row>
    <row r="47" spans="2:12" s="34" customFormat="1" x14ac:dyDescent="0.25">
      <c r="K47" s="35"/>
    </row>
    <row r="48" spans="2:12" s="34" customFormat="1" x14ac:dyDescent="0.25">
      <c r="K48" s="35"/>
    </row>
    <row r="49" spans="2:11" s="34" customFormat="1" x14ac:dyDescent="0.25">
      <c r="B49" s="43" t="s">
        <v>62</v>
      </c>
      <c r="C49" s="43" t="s">
        <v>8</v>
      </c>
      <c r="D49" s="43" t="s">
        <v>7</v>
      </c>
      <c r="E49" s="44" t="s">
        <v>23</v>
      </c>
      <c r="F49" s="44" t="s">
        <v>24</v>
      </c>
      <c r="G49" s="44" t="s">
        <v>66</v>
      </c>
      <c r="K49" s="35"/>
    </row>
    <row r="50" spans="2:11" s="34" customFormat="1" x14ac:dyDescent="0.25">
      <c r="B50" s="34" t="s">
        <v>63</v>
      </c>
      <c r="C50" s="54">
        <f>C43/$A$1</f>
        <v>0</v>
      </c>
      <c r="D50" s="54">
        <f>D43/$A$1</f>
        <v>499.19349199999999</v>
      </c>
      <c r="E50" s="54">
        <f>E43/$A$1</f>
        <v>497.86038300000001</v>
      </c>
      <c r="F50" s="54">
        <f>F43/$A$1</f>
        <v>171.41988275</v>
      </c>
      <c r="G50" s="54">
        <f>G43/$A$1</f>
        <v>97.779309409999996</v>
      </c>
      <c r="H50" s="34">
        <v>1373981</v>
      </c>
      <c r="K50" s="35"/>
    </row>
    <row r="51" spans="2:11" s="34" customFormat="1" x14ac:dyDescent="0.25">
      <c r="C51" s="54"/>
      <c r="D51" s="54"/>
      <c r="E51" s="54"/>
      <c r="F51" s="54"/>
      <c r="G51" s="54"/>
      <c r="H51" s="34">
        <v>5072</v>
      </c>
      <c r="K51" s="35"/>
    </row>
    <row r="52" spans="2:11" s="34" customFormat="1" x14ac:dyDescent="0.25">
      <c r="C52" s="54"/>
      <c r="D52" s="54"/>
      <c r="E52" s="54"/>
      <c r="F52" s="54"/>
      <c r="G52" s="54"/>
      <c r="H52" s="34">
        <v>3078714.9799999995</v>
      </c>
      <c r="K52" s="35"/>
    </row>
    <row r="53" spans="2:11" s="34" customFormat="1" x14ac:dyDescent="0.25">
      <c r="C53" s="54"/>
      <c r="D53" s="54"/>
      <c r="E53" s="54"/>
      <c r="F53" s="54"/>
      <c r="G53" s="54"/>
      <c r="H53" s="34">
        <v>0</v>
      </c>
      <c r="K53" s="35"/>
    </row>
    <row r="54" spans="2:11" s="34" customFormat="1" x14ac:dyDescent="0.25">
      <c r="K54" s="35"/>
    </row>
    <row r="55" spans="2:11" s="34" customFormat="1" x14ac:dyDescent="0.25">
      <c r="K55" s="35"/>
    </row>
    <row r="56" spans="2:11" s="34" customFormat="1" x14ac:dyDescent="0.25">
      <c r="K56" s="35"/>
    </row>
    <row r="57" spans="2:11" s="34" customFormat="1" x14ac:dyDescent="0.25">
      <c r="K57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7"/>
  <sheetViews>
    <sheetView showGridLines="0" zoomScale="85" zoomScaleNormal="85" workbookViewId="0">
      <selection activeCell="G14" sqref="G1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69" t="s">
        <v>67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 customHeight="1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 customHeight="1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" customHeight="1" x14ac:dyDescent="0.2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 customHeight="1" x14ac:dyDescent="0.2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2" ht="15.75" x14ac:dyDescent="0.25">
      <c r="B8" s="2" t="s">
        <v>17</v>
      </c>
    </row>
    <row r="9" spans="1:12" x14ac:dyDescent="0.2">
      <c r="B9" s="3" t="s">
        <v>2</v>
      </c>
    </row>
    <row r="11" spans="1:12" x14ac:dyDescent="0.25">
      <c r="B11" s="4"/>
      <c r="I11" s="75"/>
      <c r="J11" s="75"/>
      <c r="K11" s="75"/>
      <c r="L11" s="33" t="s">
        <v>28</v>
      </c>
    </row>
    <row r="12" spans="1:12" s="5" customFormat="1" ht="15" customHeight="1" x14ac:dyDescent="0.25">
      <c r="B12" s="73" t="s">
        <v>27</v>
      </c>
      <c r="C12" s="72" t="s">
        <v>0</v>
      </c>
      <c r="D12" s="72"/>
      <c r="E12" s="70" t="s">
        <v>13</v>
      </c>
      <c r="F12" s="70" t="s">
        <v>29</v>
      </c>
      <c r="G12" s="70" t="s">
        <v>69</v>
      </c>
      <c r="H12" s="70" t="s">
        <v>20</v>
      </c>
      <c r="I12" s="76" t="s">
        <v>22</v>
      </c>
      <c r="J12" s="76"/>
      <c r="K12" s="76"/>
      <c r="L12" s="67" t="s">
        <v>21</v>
      </c>
    </row>
    <row r="13" spans="1:12" s="5" customFormat="1" ht="40.5" customHeight="1" x14ac:dyDescent="0.25">
      <c r="B13" s="74"/>
      <c r="C13" s="21" t="s">
        <v>8</v>
      </c>
      <c r="D13" s="21" t="s">
        <v>7</v>
      </c>
      <c r="E13" s="71"/>
      <c r="F13" s="71"/>
      <c r="G13" s="71"/>
      <c r="H13" s="71"/>
      <c r="I13" s="21" t="s">
        <v>14</v>
      </c>
      <c r="J13" s="21" t="s">
        <v>15</v>
      </c>
      <c r="K13" s="22" t="s">
        <v>16</v>
      </c>
      <c r="L13" s="68"/>
    </row>
    <row r="14" spans="1:12" ht="20.100000000000001" customHeight="1" x14ac:dyDescent="0.25">
      <c r="B14" s="6" t="s">
        <v>30</v>
      </c>
      <c r="C14" s="55">
        <v>0</v>
      </c>
      <c r="D14" s="55">
        <v>27331740</v>
      </c>
      <c r="E14" s="56">
        <v>22503744</v>
      </c>
      <c r="F14" s="56">
        <v>6391944.1100000003</v>
      </c>
      <c r="G14" s="55">
        <v>6301394.7999999998</v>
      </c>
      <c r="H14" s="8"/>
      <c r="I14" s="13">
        <f>IF(ISERROR(+#REF!/E14)=TRUE,0,++#REF!/E14)</f>
        <v>0</v>
      </c>
      <c r="J14" s="13">
        <f>IF(ISERROR(+G14/E14)=TRUE,0,++G14/E14)</f>
        <v>0.28001539654912533</v>
      </c>
      <c r="K14" s="13">
        <f>IF(ISERROR(+H14/E14)=TRUE,0,++H14/E14)</f>
        <v>0</v>
      </c>
      <c r="L14" s="16">
        <f>+D14-G14</f>
        <v>21030345.199999999</v>
      </c>
    </row>
    <row r="15" spans="1:12" ht="20.100000000000001" customHeight="1" x14ac:dyDescent="0.25">
      <c r="B15" s="37" t="s">
        <v>32</v>
      </c>
      <c r="C15" s="57">
        <v>0</v>
      </c>
      <c r="D15" s="57">
        <v>279196</v>
      </c>
      <c r="E15" s="58">
        <v>279196</v>
      </c>
      <c r="F15" s="58">
        <v>0</v>
      </c>
      <c r="G15" s="57">
        <v>0</v>
      </c>
      <c r="H15" s="38"/>
      <c r="I15" s="40"/>
      <c r="J15" s="14">
        <f t="shared" ref="J15:J18" si="0">IF(ISERROR(+G15/E15)=TRUE,0,++G15/E15)</f>
        <v>0</v>
      </c>
      <c r="K15" s="14">
        <f t="shared" ref="K15:K18" si="1">IF(ISERROR(+H15/E15)=TRUE,0,++H15/E15)</f>
        <v>0</v>
      </c>
      <c r="L15" s="17">
        <f t="shared" ref="L15:L18" si="2">+D15-G15</f>
        <v>279196</v>
      </c>
    </row>
    <row r="16" spans="1:12" ht="20.100000000000001" customHeight="1" x14ac:dyDescent="0.25">
      <c r="B16" s="37" t="s">
        <v>42</v>
      </c>
      <c r="C16" s="57">
        <v>0</v>
      </c>
      <c r="D16" s="57">
        <v>122861</v>
      </c>
      <c r="E16" s="58">
        <v>122861</v>
      </c>
      <c r="F16" s="58">
        <v>0</v>
      </c>
      <c r="G16" s="57">
        <v>0</v>
      </c>
      <c r="H16" s="38"/>
      <c r="I16" s="40"/>
      <c r="J16" s="14">
        <f t="shared" si="0"/>
        <v>0</v>
      </c>
      <c r="K16" s="14">
        <f t="shared" si="1"/>
        <v>0</v>
      </c>
      <c r="L16" s="17">
        <f t="shared" si="2"/>
        <v>122861</v>
      </c>
    </row>
    <row r="17" spans="2:12" ht="20.100000000000001" customHeight="1" x14ac:dyDescent="0.25">
      <c r="B17" s="37" t="s">
        <v>43</v>
      </c>
      <c r="C17" s="57">
        <v>0</v>
      </c>
      <c r="D17" s="57">
        <v>1236870</v>
      </c>
      <c r="E17" s="58">
        <v>1236870</v>
      </c>
      <c r="F17" s="58">
        <v>1236870</v>
      </c>
      <c r="G17" s="57">
        <v>1033079</v>
      </c>
      <c r="H17" s="38"/>
      <c r="I17" s="40"/>
      <c r="J17" s="14">
        <f t="shared" si="0"/>
        <v>0.83523652445285279</v>
      </c>
      <c r="K17" s="14">
        <f t="shared" si="1"/>
        <v>0</v>
      </c>
      <c r="L17" s="17">
        <f t="shared" si="2"/>
        <v>203791</v>
      </c>
    </row>
    <row r="18" spans="2:12" ht="20.100000000000001" customHeight="1" x14ac:dyDescent="0.25">
      <c r="B18" s="37" t="s">
        <v>45</v>
      </c>
      <c r="C18" s="57">
        <v>0</v>
      </c>
      <c r="D18" s="57">
        <v>355067</v>
      </c>
      <c r="E18" s="58">
        <v>355067</v>
      </c>
      <c r="F18" s="58">
        <v>209997</v>
      </c>
      <c r="G18" s="57">
        <v>209997</v>
      </c>
      <c r="H18" s="38"/>
      <c r="I18" s="40"/>
      <c r="J18" s="14">
        <f t="shared" si="0"/>
        <v>0.59142922321702662</v>
      </c>
      <c r="K18" s="14">
        <f t="shared" si="1"/>
        <v>0</v>
      </c>
      <c r="L18" s="17">
        <f t="shared" si="2"/>
        <v>145070</v>
      </c>
    </row>
    <row r="19" spans="2:12" ht="20.100000000000001" customHeight="1" x14ac:dyDescent="0.25">
      <c r="B19" s="7" t="s">
        <v>48</v>
      </c>
      <c r="C19" s="59">
        <v>0</v>
      </c>
      <c r="D19" s="59">
        <v>48720</v>
      </c>
      <c r="E19" s="60">
        <v>48720</v>
      </c>
      <c r="F19" s="60">
        <v>0</v>
      </c>
      <c r="G19" s="59">
        <v>0</v>
      </c>
      <c r="H19" s="9"/>
      <c r="I19" s="14">
        <f>IF(ISERROR(+#REF!/E19)=TRUE,0,++#REF!/E19)</f>
        <v>0</v>
      </c>
      <c r="J19" s="14">
        <f>IF(ISERROR(+G19/E19)=TRUE,0,++G19/E19)</f>
        <v>0</v>
      </c>
      <c r="K19" s="14">
        <f>IF(ISERROR(+H19/E19)=TRUE,0,++H19/E19)</f>
        <v>0</v>
      </c>
      <c r="L19" s="17">
        <f>+D19-G19</f>
        <v>48720</v>
      </c>
    </row>
    <row r="20" spans="2:12" ht="20.100000000000001" customHeight="1" x14ac:dyDescent="0.25">
      <c r="B20" s="7" t="s">
        <v>54</v>
      </c>
      <c r="C20" s="59">
        <v>0</v>
      </c>
      <c r="D20" s="59">
        <v>52370983</v>
      </c>
      <c r="E20" s="60">
        <v>29198775</v>
      </c>
      <c r="F20" s="60">
        <v>0</v>
      </c>
      <c r="G20" s="59">
        <v>0</v>
      </c>
      <c r="H20" s="9"/>
      <c r="I20" s="14"/>
      <c r="J20" s="14">
        <f t="shared" ref="J20:J21" si="3">IF(ISERROR(+G20/E20)=TRUE,0,++G20/E20)</f>
        <v>0</v>
      </c>
      <c r="K20" s="14">
        <f t="shared" ref="K20:K21" si="4">IF(ISERROR(+H20/E20)=TRUE,0,++H20/E20)</f>
        <v>0</v>
      </c>
      <c r="L20" s="17">
        <f t="shared" ref="L20:L21" si="5">+D20-G20</f>
        <v>52370983</v>
      </c>
    </row>
    <row r="21" spans="2:12" ht="20.100000000000001" customHeight="1" x14ac:dyDescent="0.25">
      <c r="B21" s="7" t="s">
        <v>58</v>
      </c>
      <c r="C21" s="59">
        <v>0</v>
      </c>
      <c r="D21" s="59">
        <v>21067</v>
      </c>
      <c r="E21" s="60">
        <v>21067</v>
      </c>
      <c r="F21" s="60">
        <v>0</v>
      </c>
      <c r="G21" s="59">
        <v>0</v>
      </c>
      <c r="H21" s="9"/>
      <c r="I21" s="14">
        <f>IF(ISERROR(+#REF!/E21)=TRUE,0,++#REF!/E21)</f>
        <v>0</v>
      </c>
      <c r="J21" s="14">
        <f t="shared" si="3"/>
        <v>0</v>
      </c>
      <c r="K21" s="14">
        <f t="shared" si="4"/>
        <v>0</v>
      </c>
      <c r="L21" s="17">
        <f t="shared" si="5"/>
        <v>21067</v>
      </c>
    </row>
    <row r="22" spans="2:12" ht="20.100000000000001" customHeight="1" x14ac:dyDescent="0.25">
      <c r="B22" s="7" t="s">
        <v>59</v>
      </c>
      <c r="C22" s="59">
        <v>0</v>
      </c>
      <c r="D22" s="59">
        <v>514500</v>
      </c>
      <c r="E22" s="60">
        <v>514500</v>
      </c>
      <c r="F22" s="60">
        <v>0</v>
      </c>
      <c r="G22" s="59">
        <v>0</v>
      </c>
      <c r="H22" s="9"/>
      <c r="I22" s="14">
        <f>IF(ISERROR(+#REF!/E22)=TRUE,0,++#REF!/E22)</f>
        <v>0</v>
      </c>
      <c r="J22" s="14">
        <f>IF(ISERROR(+G22/E22)=TRUE,0,++G22/E22)</f>
        <v>0</v>
      </c>
      <c r="K22" s="14">
        <f>IF(ISERROR(+H22/E22)=TRUE,0,++H22/E22)</f>
        <v>0</v>
      </c>
      <c r="L22" s="17">
        <f>+D22-G22</f>
        <v>514500</v>
      </c>
    </row>
    <row r="23" spans="2:12" ht="23.25" customHeight="1" x14ac:dyDescent="0.25">
      <c r="B23" s="29" t="s">
        <v>9</v>
      </c>
      <c r="C23" s="61">
        <f t="shared" ref="C23:H23" si="6">SUM(C14:C22)</f>
        <v>0</v>
      </c>
      <c r="D23" s="61">
        <f t="shared" si="6"/>
        <v>82281004</v>
      </c>
      <c r="E23" s="61">
        <f t="shared" si="6"/>
        <v>54280800</v>
      </c>
      <c r="F23" s="61">
        <f t="shared" si="6"/>
        <v>7838811.1100000003</v>
      </c>
      <c r="G23" s="61">
        <f t="shared" si="6"/>
        <v>7544470.7999999998</v>
      </c>
      <c r="H23" s="11">
        <f t="shared" si="6"/>
        <v>0</v>
      </c>
      <c r="I23" s="15">
        <f>IF(ISERROR(+#REF!/E23)=TRUE,0,++#REF!/E23)</f>
        <v>0</v>
      </c>
      <c r="J23" s="15">
        <f>IF(ISERROR(+G23/E23)=TRUE,0,++G23/E23)</f>
        <v>0.13898967590750319</v>
      </c>
      <c r="K23" s="15">
        <f>IF(ISERROR(+H23/E23)=TRUE,0,++H23/E23)</f>
        <v>0</v>
      </c>
      <c r="L23" s="18">
        <f>SUM(L14:L22)</f>
        <v>74736533.200000003</v>
      </c>
    </row>
    <row r="24" spans="2:12" x14ac:dyDescent="0.2">
      <c r="B24" s="12" t="s">
        <v>68</v>
      </c>
    </row>
    <row r="25" spans="2:12" s="30" customFormat="1" x14ac:dyDescent="0.25">
      <c r="K25" s="36"/>
    </row>
    <row r="26" spans="2:12" s="30" customFormat="1" x14ac:dyDescent="0.25">
      <c r="K26" s="36"/>
    </row>
    <row r="27" spans="2:12" s="34" customFormat="1" x14ac:dyDescent="0.25">
      <c r="K27" s="35"/>
    </row>
    <row r="28" spans="2:12" s="34" customFormat="1" x14ac:dyDescent="0.25">
      <c r="K28" s="35"/>
    </row>
    <row r="29" spans="2:12" s="34" customFormat="1" x14ac:dyDescent="0.25">
      <c r="B29" s="43" t="s">
        <v>62</v>
      </c>
      <c r="C29" s="43" t="s">
        <v>8</v>
      </c>
      <c r="D29" s="43" t="s">
        <v>7</v>
      </c>
      <c r="E29" s="44" t="s">
        <v>23</v>
      </c>
      <c r="F29" s="44" t="s">
        <v>24</v>
      </c>
      <c r="G29" s="44" t="s">
        <v>66</v>
      </c>
      <c r="K29" s="35"/>
    </row>
    <row r="30" spans="2:12" s="34" customFormat="1" x14ac:dyDescent="0.25">
      <c r="B30" s="34" t="s">
        <v>63</v>
      </c>
      <c r="C30" s="53">
        <f>C23/$A$1</f>
        <v>0</v>
      </c>
      <c r="D30" s="53">
        <f>D23/$A$1</f>
        <v>82.281003999999996</v>
      </c>
      <c r="E30" s="53">
        <f>E23/$A$1</f>
        <v>54.280799999999999</v>
      </c>
      <c r="F30" s="53">
        <f>F23/$A$1</f>
        <v>7.83881111</v>
      </c>
      <c r="G30" s="53">
        <f>G23/$A$1</f>
        <v>7.5444708</v>
      </c>
      <c r="K30" s="35"/>
    </row>
    <row r="31" spans="2:12" s="34" customFormat="1" x14ac:dyDescent="0.25">
      <c r="C31" s="53"/>
      <c r="D31" s="53"/>
      <c r="E31" s="53"/>
      <c r="F31" s="53"/>
      <c r="G31" s="53"/>
      <c r="K31" s="35"/>
    </row>
    <row r="32" spans="2:12" s="34" customFormat="1" x14ac:dyDescent="0.25">
      <c r="C32" s="53"/>
      <c r="D32" s="53"/>
      <c r="E32" s="53"/>
      <c r="F32" s="53"/>
      <c r="G32" s="53"/>
      <c r="K32" s="35"/>
    </row>
    <row r="33" spans="3:11" s="34" customFormat="1" x14ac:dyDescent="0.25">
      <c r="C33" s="53"/>
      <c r="D33" s="53"/>
      <c r="E33" s="53"/>
      <c r="F33" s="53"/>
      <c r="G33" s="53"/>
      <c r="K33" s="35"/>
    </row>
    <row r="34" spans="3:11" s="34" customFormat="1" x14ac:dyDescent="0.25">
      <c r="K34" s="35"/>
    </row>
    <row r="35" spans="3:11" s="34" customFormat="1" x14ac:dyDescent="0.25">
      <c r="K35" s="35"/>
    </row>
    <row r="36" spans="3:11" s="34" customFormat="1" x14ac:dyDescent="0.25">
      <c r="K36" s="35"/>
    </row>
    <row r="37" spans="3:11" s="34" customFormat="1" x14ac:dyDescent="0.25">
      <c r="K37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69" t="s">
        <v>64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 customHeight="1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 customHeight="1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" customHeight="1" x14ac:dyDescent="0.2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 customHeight="1" x14ac:dyDescent="0.2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2" ht="15.75" x14ac:dyDescent="0.25">
      <c r="B8" s="2" t="s">
        <v>19</v>
      </c>
    </row>
    <row r="9" spans="1:12" x14ac:dyDescent="0.2">
      <c r="B9" s="3" t="s">
        <v>2</v>
      </c>
    </row>
    <row r="11" spans="1:12" x14ac:dyDescent="0.25">
      <c r="B11" s="4"/>
      <c r="I11" s="75"/>
      <c r="J11" s="75"/>
      <c r="K11" s="75"/>
    </row>
    <row r="12" spans="1:12" s="5" customFormat="1" ht="15" customHeight="1" x14ac:dyDescent="0.25">
      <c r="B12" s="73" t="s">
        <v>1</v>
      </c>
      <c r="C12" s="72" t="s">
        <v>0</v>
      </c>
      <c r="D12" s="72"/>
      <c r="E12" s="70" t="s">
        <v>13</v>
      </c>
      <c r="F12" s="70" t="s">
        <v>29</v>
      </c>
      <c r="G12" s="70" t="s">
        <v>25</v>
      </c>
      <c r="H12" s="70" t="s">
        <v>20</v>
      </c>
      <c r="I12" s="76" t="s">
        <v>22</v>
      </c>
      <c r="J12" s="76"/>
      <c r="K12" s="76"/>
      <c r="L12" s="67" t="s">
        <v>21</v>
      </c>
    </row>
    <row r="13" spans="1:12" s="5" customFormat="1" ht="40.5" customHeight="1" x14ac:dyDescent="0.25">
      <c r="B13" s="74"/>
      <c r="C13" s="21" t="s">
        <v>8</v>
      </c>
      <c r="D13" s="21" t="s">
        <v>7</v>
      </c>
      <c r="E13" s="71"/>
      <c r="F13" s="71"/>
      <c r="G13" s="71"/>
      <c r="H13" s="71"/>
      <c r="I13" s="21" t="s">
        <v>14</v>
      </c>
      <c r="J13" s="21" t="s">
        <v>15</v>
      </c>
      <c r="K13" s="22" t="s">
        <v>16</v>
      </c>
      <c r="L13" s="68"/>
    </row>
    <row r="14" spans="1:12" ht="20.100000000000001" customHeight="1" x14ac:dyDescent="0.25">
      <c r="B14" s="25" t="s">
        <v>3</v>
      </c>
      <c r="C14" s="26"/>
      <c r="D14" s="26"/>
      <c r="E14" s="27">
        <f>+D14*85/100</f>
        <v>0</v>
      </c>
      <c r="F14" s="27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/>
      <c r="D15" s="28"/>
      <c r="E15" s="23">
        <f t="shared" ref="E15:E17" si="0">+D15*85/100</f>
        <v>0</v>
      </c>
      <c r="F15" s="23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/>
      <c r="D16" s="28"/>
      <c r="E16" s="23">
        <f t="shared" si="0"/>
        <v>0</v>
      </c>
      <c r="F16" s="23"/>
      <c r="G16" s="9"/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/>
      <c r="D17" s="28"/>
      <c r="E17" s="23">
        <f t="shared" si="0"/>
        <v>0</v>
      </c>
      <c r="F17" s="23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29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">
      <c r="B19" s="12" t="s">
        <v>65</v>
      </c>
    </row>
    <row r="24" spans="2:12" ht="30" x14ac:dyDescent="0.25">
      <c r="B24" s="32" t="s">
        <v>1</v>
      </c>
      <c r="C24" s="32" t="s">
        <v>8</v>
      </c>
      <c r="D24" s="32" t="s">
        <v>7</v>
      </c>
      <c r="E24" s="31" t="s">
        <v>23</v>
      </c>
      <c r="F24" s="31" t="s">
        <v>24</v>
      </c>
      <c r="G24" s="31" t="s">
        <v>26</v>
      </c>
    </row>
    <row r="25" spans="2:12" x14ac:dyDescent="0.25">
      <c r="B25" s="30" t="s">
        <v>3</v>
      </c>
      <c r="C25" s="30">
        <f>+C14/$A$1</f>
        <v>0</v>
      </c>
      <c r="D25" s="30">
        <f t="shared" ref="D25:G25" si="2">+D14/$A$1</f>
        <v>0</v>
      </c>
      <c r="E25" s="30">
        <f t="shared" si="2"/>
        <v>0</v>
      </c>
      <c r="F25" s="30">
        <f t="shared" si="2"/>
        <v>0</v>
      </c>
      <c r="G25" s="30">
        <f t="shared" si="2"/>
        <v>0</v>
      </c>
    </row>
    <row r="26" spans="2:12" x14ac:dyDescent="0.25">
      <c r="B26" s="30" t="s">
        <v>4</v>
      </c>
      <c r="C26" s="30">
        <f t="shared" ref="C26:G26" si="3">+C15/$A$1</f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</row>
    <row r="27" spans="2:12" x14ac:dyDescent="0.25">
      <c r="B27" s="30" t="s">
        <v>5</v>
      </c>
      <c r="C27" s="30">
        <f t="shared" ref="C27:G27" si="4">+C16/$A$1</f>
        <v>0</v>
      </c>
      <c r="D27" s="30">
        <f t="shared" si="4"/>
        <v>0</v>
      </c>
      <c r="E27" s="30">
        <f t="shared" si="4"/>
        <v>0</v>
      </c>
      <c r="F27" s="30">
        <f t="shared" si="4"/>
        <v>0</v>
      </c>
      <c r="G27" s="30">
        <f t="shared" si="4"/>
        <v>0</v>
      </c>
    </row>
    <row r="28" spans="2:12" x14ac:dyDescent="0.25">
      <c r="B28" s="30" t="s">
        <v>6</v>
      </c>
      <c r="C28" s="30">
        <f t="shared" ref="C28:G28" si="5">+C17/$A$1</f>
        <v>0</v>
      </c>
      <c r="D28" s="30">
        <f t="shared" si="5"/>
        <v>0</v>
      </c>
      <c r="E28" s="30">
        <f t="shared" si="5"/>
        <v>0</v>
      </c>
      <c r="F28" s="30">
        <f t="shared" si="5"/>
        <v>0</v>
      </c>
      <c r="G28" s="30">
        <f t="shared" si="5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2018-06-21T17:51:36Z</dcterms:modified>
</cp:coreProperties>
</file>