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C\DVICENTE\MINSA\2016\1.- INFORMACION A COMUNICACIONES\PpR_Pliego 2016\06_Junio 2016\"/>
    </mc:Choice>
  </mc:AlternateContent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  <sheet name="RD" sheetId="6" state="hidden" r:id="rId6"/>
  </sheets>
  <definedNames>
    <definedName name="_xlnm.Print_Area" localSheetId="4">DYT!$B$2:$F$12</definedName>
    <definedName name="_xlnm.Print_Area" localSheetId="5">RD!$B$2:$F$9</definedName>
    <definedName name="_xlnm.Print_Area" localSheetId="2">RDR!$B$2:$F$34</definedName>
    <definedName name="_xlnm.Print_Area" localSheetId="1">RO!$B$2:$F$59</definedName>
    <definedName name="_xlnm.Print_Area" localSheetId="3">ROOC!$B$2:$F$11</definedName>
    <definedName name="_xlnm.Print_Area" localSheetId="0">'TODA FUENTE'!$B$2:$F$60</definedName>
  </definedNames>
  <calcPr calcId="152511"/>
</workbook>
</file>

<file path=xl/calcChain.xml><?xml version="1.0" encoding="utf-8"?>
<calcChain xmlns="http://schemas.openxmlformats.org/spreadsheetml/2006/main">
  <c r="E8" i="4" l="1"/>
  <c r="D8" i="4"/>
  <c r="C8" i="4"/>
  <c r="E6" i="4"/>
  <c r="D6" i="4"/>
  <c r="C6" i="4"/>
  <c r="F26" i="3"/>
  <c r="F41" i="2"/>
  <c r="C46" i="2"/>
  <c r="D46" i="2"/>
  <c r="E46" i="2"/>
  <c r="F35" i="2"/>
  <c r="F34" i="2"/>
  <c r="F42" i="1"/>
  <c r="F37" i="1"/>
  <c r="F36" i="1"/>
  <c r="F35" i="1"/>
  <c r="F34" i="1"/>
  <c r="F8" i="6"/>
  <c r="F7" i="6"/>
  <c r="F6" i="6"/>
  <c r="F10" i="5"/>
  <c r="F8" i="5"/>
  <c r="F7" i="5"/>
  <c r="F9" i="4"/>
  <c r="F7" i="4"/>
  <c r="F32" i="3"/>
  <c r="F31" i="3"/>
  <c r="F30" i="3"/>
  <c r="F29" i="3"/>
  <c r="F27" i="3"/>
  <c r="F25" i="3"/>
  <c r="F23" i="3"/>
  <c r="F21" i="3"/>
  <c r="F20" i="3"/>
  <c r="F19" i="3"/>
  <c r="F18" i="3"/>
  <c r="F17" i="3"/>
  <c r="F16" i="3"/>
  <c r="F15" i="3"/>
  <c r="F14" i="3"/>
  <c r="F13" i="3"/>
  <c r="F12" i="3"/>
  <c r="F11" i="3"/>
  <c r="F9" i="3"/>
  <c r="F7" i="3"/>
  <c r="D10" i="4" l="1"/>
  <c r="E10" i="4"/>
  <c r="C10" i="4"/>
  <c r="C9" i="5"/>
  <c r="D9" i="5"/>
  <c r="E9" i="5"/>
  <c r="F9" i="5" s="1"/>
  <c r="F51" i="2" l="1"/>
  <c r="F52" i="1"/>
  <c r="E22" i="3" l="1"/>
  <c r="F22" i="3" s="1"/>
  <c r="D22" i="3"/>
  <c r="C22" i="3"/>
  <c r="F36" i="2"/>
  <c r="F33" i="2"/>
  <c r="E32" i="2"/>
  <c r="D32" i="2"/>
  <c r="C32" i="2"/>
  <c r="E32" i="1"/>
  <c r="D32" i="1"/>
  <c r="C32" i="1"/>
  <c r="E8" i="6" l="1"/>
  <c r="D8" i="6"/>
  <c r="C8" i="6"/>
  <c r="E6" i="6"/>
  <c r="D6" i="6"/>
  <c r="C6" i="6"/>
  <c r="F42" i="2"/>
  <c r="F27" i="2"/>
  <c r="F57" i="2" l="1"/>
  <c r="F56" i="2"/>
  <c r="F55" i="2"/>
  <c r="F54" i="2"/>
  <c r="F53" i="2"/>
  <c r="F52" i="2"/>
  <c r="F50" i="2"/>
  <c r="F49" i="2"/>
  <c r="F48" i="2"/>
  <c r="F47" i="2"/>
  <c r="F45" i="2"/>
  <c r="F44" i="2"/>
  <c r="F43" i="2"/>
  <c r="F40" i="2"/>
  <c r="F39" i="2"/>
  <c r="F38" i="2"/>
  <c r="F31" i="2"/>
  <c r="F30" i="2"/>
  <c r="F29" i="2"/>
  <c r="F28" i="2"/>
  <c r="F26" i="2"/>
  <c r="F25" i="2"/>
  <c r="F24" i="2"/>
  <c r="F23" i="2"/>
  <c r="F22" i="2"/>
  <c r="F21" i="2"/>
  <c r="F20" i="2"/>
  <c r="F18" i="2"/>
  <c r="F17" i="2"/>
  <c r="F15" i="2"/>
  <c r="F14" i="2"/>
  <c r="F13" i="2"/>
  <c r="F12" i="2"/>
  <c r="F11" i="2"/>
  <c r="F10" i="2"/>
  <c r="F9" i="2"/>
  <c r="F8" i="2"/>
  <c r="F7" i="2"/>
  <c r="F58" i="1"/>
  <c r="F57" i="1"/>
  <c r="F56" i="1"/>
  <c r="F55" i="1"/>
  <c r="F54" i="1"/>
  <c r="F53" i="1"/>
  <c r="F51" i="1"/>
  <c r="F50" i="1"/>
  <c r="F49" i="1"/>
  <c r="F48" i="1"/>
  <c r="F46" i="1"/>
  <c r="F45" i="1"/>
  <c r="F44" i="1"/>
  <c r="F43" i="1"/>
  <c r="F41" i="1"/>
  <c r="F40" i="1"/>
  <c r="F39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5" i="1"/>
  <c r="F14" i="1"/>
  <c r="F13" i="1"/>
  <c r="F12" i="1"/>
  <c r="F11" i="1"/>
  <c r="F10" i="1"/>
  <c r="F9" i="1"/>
  <c r="F8" i="1"/>
  <c r="F7" i="1"/>
  <c r="F32" i="1" l="1"/>
  <c r="C38" i="1" l="1"/>
  <c r="D38" i="1"/>
  <c r="E38" i="1"/>
  <c r="F38" i="1" s="1"/>
  <c r="E6" i="5" l="1"/>
  <c r="F6" i="5" s="1"/>
  <c r="D6" i="5"/>
  <c r="C6" i="5"/>
  <c r="E47" i="1"/>
  <c r="D47" i="1"/>
  <c r="E16" i="1"/>
  <c r="D16" i="1"/>
  <c r="C16" i="1"/>
  <c r="C47" i="1"/>
  <c r="C19" i="1"/>
  <c r="D19" i="1"/>
  <c r="E19" i="1"/>
  <c r="F47" i="1" l="1"/>
  <c r="F16" i="1"/>
  <c r="C11" i="5"/>
  <c r="D11" i="5"/>
  <c r="F19" i="1"/>
  <c r="E11" i="5"/>
  <c r="F11" i="5" s="1"/>
  <c r="E28" i="3"/>
  <c r="D28" i="3"/>
  <c r="C28" i="3"/>
  <c r="E24" i="3"/>
  <c r="F24" i="3" s="1"/>
  <c r="D24" i="3"/>
  <c r="C24" i="3"/>
  <c r="E10" i="3"/>
  <c r="F10" i="3" s="1"/>
  <c r="D10" i="3"/>
  <c r="C10" i="3"/>
  <c r="E8" i="3"/>
  <c r="F8" i="3" s="1"/>
  <c r="D8" i="3"/>
  <c r="C8" i="3"/>
  <c r="E6" i="3"/>
  <c r="F6" i="3" s="1"/>
  <c r="D6" i="3"/>
  <c r="C6" i="3"/>
  <c r="E37" i="2"/>
  <c r="D37" i="2"/>
  <c r="C37" i="2"/>
  <c r="F32" i="2"/>
  <c r="E19" i="2"/>
  <c r="D19" i="2"/>
  <c r="C19" i="2"/>
  <c r="E16" i="2"/>
  <c r="D16" i="2"/>
  <c r="C16" i="2"/>
  <c r="E6" i="2"/>
  <c r="D6" i="2"/>
  <c r="C6" i="2"/>
  <c r="E6" i="1"/>
  <c r="E59" i="1" s="1"/>
  <c r="D6" i="1"/>
  <c r="D59" i="1" s="1"/>
  <c r="C6" i="1"/>
  <c r="C59" i="1" s="1"/>
  <c r="F28" i="3" l="1"/>
  <c r="C58" i="2"/>
  <c r="D58" i="2"/>
  <c r="C33" i="3"/>
  <c r="F46" i="2"/>
  <c r="E58" i="2"/>
  <c r="F37" i="2"/>
  <c r="F6" i="2"/>
  <c r="D33" i="3"/>
  <c r="E33" i="3"/>
  <c r="F19" i="2"/>
  <c r="F16" i="2"/>
  <c r="F59" i="1"/>
  <c r="F6" i="1"/>
  <c r="F33" i="3" l="1"/>
  <c r="F58" i="2"/>
  <c r="F6" i="4" l="1"/>
  <c r="F8" i="4"/>
  <c r="F10" i="4"/>
</calcChain>
</file>

<file path=xl/sharedStrings.xml><?xml version="1.0" encoding="utf-8"?>
<sst xmlns="http://schemas.openxmlformats.org/spreadsheetml/2006/main" count="202" uniqueCount="34">
  <si>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</si>
  <si>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</si>
  <si>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</si>
  <si>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</si>
  <si>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</si>
  <si>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</si>
  <si>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</si>
  <si>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</si>
  <si>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</si>
  <si>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</si>
  <si>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</si>
  <si>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</si>
  <si>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</si>
  <si>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</si>
  <si>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</si>
  <si>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</si>
  <si>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</si>
  <si>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</si>
  <si>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</si>
  <si>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9001  ACCIONES CENTRALES</t>
  </si>
  <si>
    <t>9002  ASIGNACIONES PRESUPUESTARIAS QUE NO RESULTAN EN PRODUCTOS</t>
  </si>
  <si>
    <t>0129  PREVENCION Y MANEJO DE CONDICIONES SECUNDARIAS DE SALUD EN PERSONAS CON DISCAPACIDAD</t>
  </si>
  <si>
    <t>0131  CONTROL Y PREVENCION EN SALUD MENTAL</t>
  </si>
  <si>
    <t>4  DONACIONES Y TRANSFERENCIAS</t>
  </si>
  <si>
    <t>FUENTE RECURSOS DETERMINADOS</t>
  </si>
  <si>
    <t>FUENTE: DONACIONES Y TRANSFERENCIAS</t>
  </si>
  <si>
    <t>FUENTE: RECURSOS POR OPERACIONES OFICIALES DE CREDITO</t>
  </si>
  <si>
    <t>FUENTE: RECURSOS DIRECTAMENTE RECAUDADOS</t>
  </si>
  <si>
    <t>FUENTE: RECURSOS ORDINARIOS</t>
  </si>
  <si>
    <t>TODA FUENTE DE FINANCIAMIENTO</t>
  </si>
  <si>
    <t>Fuente:  Base de Datos MEF al cierre del mes de Junio</t>
  </si>
  <si>
    <t>EJECUCION DE LOS PROGRAMAS PRESUPUESTALES AL MES DE JUNIO DEL AÑO FISCAL 2016 
DEL PLIEGO 011 MINSA</t>
  </si>
  <si>
    <t>DEVENGADO
AL 30.06.16
(*/)</t>
  </si>
  <si>
    <t>*/ La Ejecución se encuentra en la Fase de Devengado, la cual para el 2016 solo se tiene a cargo (04) Unidades Ejecutoras en el Pliego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</si>
</sst>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3" fontId="2" fillId="0" borderId="4" xfId="3" applyNumberFormat="1" applyFont="1" applyBorder="1" applyAlignment="1">
      <alignment horizontal="left" vertical="center" indent="3"/>
    </xf>
    <xf numFmtId="3" fontId="2" fillId="0" borderId="4" xfId="3" applyNumberFormat="1" applyFont="1" applyBorder="1" applyAlignment="1">
      <alignment horizontal="left" vertical="center" indent="4"/>
    </xf>
    <xf numFmtId="0" fontId="5" fillId="0" borderId="0" xfId="0" applyFont="1" applyAlignment="1">
      <alignment horizontal="center" vertical="center" wrapText="1"/>
    </xf>
    <xf numFmtId="164" fontId="0" fillId="0" borderId="4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9" fontId="4" fillId="0" borderId="4" xfId="1" applyFont="1" applyBorder="1" applyAlignment="1">
      <alignment horizontal="right" vertical="center"/>
    </xf>
    <xf numFmtId="9" fontId="4" fillId="0" borderId="6" xfId="1" applyFont="1" applyBorder="1" applyAlignment="1">
      <alignment horizontal="right" vertical="center"/>
    </xf>
    <xf numFmtId="9" fontId="3" fillId="3" borderId="1" xfId="1" applyFont="1" applyFill="1" applyBorder="1" applyAlignment="1">
      <alignment horizontal="right" vertical="center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showGridLines="0" tabSelected="1" zoomScaleNormal="100" workbookViewId="0">
      <selection activeCell="B5" sqref="B5"/>
    </sheetView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7109375" style="1" customWidth="1"/>
    <col min="6" max="6" width="11.42578125" style="31"/>
    <col min="7" max="16384" width="11.42578125" style="1"/>
  </cols>
  <sheetData>
    <row r="2" spans="2:6" ht="51.75" customHeight="1" x14ac:dyDescent="0.25">
      <c r="B2" s="38" t="s">
        <v>31</v>
      </c>
      <c r="C2" s="38"/>
      <c r="D2" s="38"/>
      <c r="E2" s="38"/>
      <c r="F2" s="38"/>
    </row>
    <row r="4" spans="2:6" x14ac:dyDescent="0.25">
      <c r="B4" s="1" t="s">
        <v>29</v>
      </c>
    </row>
    <row r="5" spans="2:6" ht="38.25" x14ac:dyDescent="0.25">
      <c r="B5" s="6" t="s">
        <v>9</v>
      </c>
      <c r="C5" s="7" t="s">
        <v>6</v>
      </c>
      <c r="D5" s="7" t="s">
        <v>7</v>
      </c>
      <c r="E5" s="10" t="s">
        <v>32</v>
      </c>
      <c r="F5" s="8" t="s">
        <v>10</v>
      </c>
    </row>
    <row r="6" spans="2:6" x14ac:dyDescent="0.25">
      <c r="B6" s="2" t="s">
        <v>0</v>
      </c>
      <c r="C6" s="3">
        <f>SUM(C7:C15)</f>
        <v>1085551000</v>
      </c>
      <c r="D6" s="3">
        <f>SUM(D7:D15)</f>
        <v>794423613</v>
      </c>
      <c r="E6" s="3">
        <f>SUM(E7:E15)</f>
        <v>282249758.45999998</v>
      </c>
      <c r="F6" s="26">
        <f>IF(E6=0,"0%",+E6/D6)</f>
        <v>0.35528873241082776</v>
      </c>
    </row>
    <row r="7" spans="2:6" x14ac:dyDescent="0.25">
      <c r="B7" s="17" t="s">
        <v>11</v>
      </c>
      <c r="C7" s="18">
        <v>842891</v>
      </c>
      <c r="D7" s="18">
        <v>1154293</v>
      </c>
      <c r="E7" s="18">
        <v>396257.12</v>
      </c>
      <c r="F7" s="27">
        <f t="shared" ref="F7:F59" si="0">IF(E7=0,"0%",+E7/D7)</f>
        <v>0.34328989260092541</v>
      </c>
    </row>
    <row r="8" spans="2:6" x14ac:dyDescent="0.25">
      <c r="B8" s="19" t="s">
        <v>12</v>
      </c>
      <c r="C8" s="20">
        <v>198156</v>
      </c>
      <c r="D8" s="20">
        <v>343255</v>
      </c>
      <c r="E8" s="20">
        <v>49369.79</v>
      </c>
      <c r="F8" s="28">
        <f t="shared" si="0"/>
        <v>0.14382832005360446</v>
      </c>
    </row>
    <row r="9" spans="2:6" x14ac:dyDescent="0.25">
      <c r="B9" s="19" t="s">
        <v>13</v>
      </c>
      <c r="C9" s="20">
        <v>463129</v>
      </c>
      <c r="D9" s="20">
        <v>824584</v>
      </c>
      <c r="E9" s="20">
        <v>328566.59000000008</v>
      </c>
      <c r="F9" s="28">
        <f t="shared" si="0"/>
        <v>0.39846345551211287</v>
      </c>
    </row>
    <row r="10" spans="2:6" x14ac:dyDescent="0.25">
      <c r="B10" s="19" t="s">
        <v>14</v>
      </c>
      <c r="C10" s="20">
        <v>437071</v>
      </c>
      <c r="D10" s="20">
        <v>538288</v>
      </c>
      <c r="E10" s="20">
        <v>258511.38</v>
      </c>
      <c r="F10" s="28">
        <f t="shared" si="0"/>
        <v>0.48024733971405642</v>
      </c>
    </row>
    <row r="11" spans="2:6" x14ac:dyDescent="0.25">
      <c r="B11" s="19" t="s">
        <v>15</v>
      </c>
      <c r="C11" s="20">
        <v>4074129</v>
      </c>
      <c r="D11" s="20">
        <v>4258534</v>
      </c>
      <c r="E11" s="20">
        <v>1559742.8100000003</v>
      </c>
      <c r="F11" s="28">
        <f t="shared" si="0"/>
        <v>0.36626285242761952</v>
      </c>
    </row>
    <row r="12" spans="2:6" x14ac:dyDescent="0.25">
      <c r="B12" s="19" t="s">
        <v>16</v>
      </c>
      <c r="C12" s="20">
        <v>176089</v>
      </c>
      <c r="D12" s="20">
        <v>302313</v>
      </c>
      <c r="E12" s="20">
        <v>4010</v>
      </c>
      <c r="F12" s="28">
        <f t="shared" si="0"/>
        <v>1.3264398156877143E-2</v>
      </c>
    </row>
    <row r="13" spans="2:6" x14ac:dyDescent="0.25">
      <c r="B13" s="19" t="s">
        <v>17</v>
      </c>
      <c r="C13" s="20">
        <v>158679</v>
      </c>
      <c r="D13" s="20">
        <v>373492</v>
      </c>
      <c r="E13" s="20">
        <v>72888.350000000006</v>
      </c>
      <c r="F13" s="28">
        <f t="shared" si="0"/>
        <v>0.19515371145834451</v>
      </c>
    </row>
    <row r="14" spans="2:6" x14ac:dyDescent="0.25">
      <c r="B14" s="19" t="s">
        <v>19</v>
      </c>
      <c r="C14" s="20">
        <v>1059115588</v>
      </c>
      <c r="D14" s="20">
        <v>764433839</v>
      </c>
      <c r="E14" s="20">
        <v>271220395.31999993</v>
      </c>
      <c r="F14" s="28">
        <f t="shared" si="0"/>
        <v>0.35479904405435397</v>
      </c>
    </row>
    <row r="15" spans="2:6" x14ac:dyDescent="0.25">
      <c r="B15" s="19" t="s">
        <v>20</v>
      </c>
      <c r="C15" s="20">
        <v>20085268</v>
      </c>
      <c r="D15" s="20">
        <v>22195015</v>
      </c>
      <c r="E15" s="20">
        <v>8360017.0999999987</v>
      </c>
      <c r="F15" s="28">
        <f t="shared" si="0"/>
        <v>0.37666192611268784</v>
      </c>
    </row>
    <row r="16" spans="2:6" x14ac:dyDescent="0.25">
      <c r="B16" s="2" t="s">
        <v>1</v>
      </c>
      <c r="C16" s="3">
        <f>SUM(C17:C18)</f>
        <v>43521000</v>
      </c>
      <c r="D16" s="3">
        <f>SUM(D17:D18)</f>
        <v>44484072</v>
      </c>
      <c r="E16" s="3">
        <f>SUM(E17:E18)</f>
        <v>21098032.630000003</v>
      </c>
      <c r="F16" s="26">
        <f t="shared" si="0"/>
        <v>0.4742828540966304</v>
      </c>
    </row>
    <row r="17" spans="2:6" x14ac:dyDescent="0.25">
      <c r="B17" s="17" t="s">
        <v>19</v>
      </c>
      <c r="C17" s="18">
        <v>896000</v>
      </c>
      <c r="D17" s="18">
        <v>896000</v>
      </c>
      <c r="E17" s="18">
        <v>114779.79</v>
      </c>
      <c r="F17" s="27">
        <f t="shared" si="0"/>
        <v>0.12810244419642858</v>
      </c>
    </row>
    <row r="18" spans="2:6" x14ac:dyDescent="0.25">
      <c r="B18" s="19" t="s">
        <v>20</v>
      </c>
      <c r="C18" s="20">
        <v>42625000</v>
      </c>
      <c r="D18" s="20">
        <v>43588072</v>
      </c>
      <c r="E18" s="20">
        <v>20983252.840000004</v>
      </c>
      <c r="F18" s="28">
        <f t="shared" si="0"/>
        <v>0.48139896713027369</v>
      </c>
    </row>
    <row r="19" spans="2:6" x14ac:dyDescent="0.25">
      <c r="B19" s="2" t="s">
        <v>2</v>
      </c>
      <c r="C19" s="3">
        <f>SUM(C20:C31)</f>
        <v>913553676</v>
      </c>
      <c r="D19" s="3">
        <f t="shared" ref="D19:E19" si="1">SUM(D20:D31)</f>
        <v>792104795</v>
      </c>
      <c r="E19" s="3">
        <f t="shared" si="1"/>
        <v>412847553.30999994</v>
      </c>
      <c r="F19" s="26">
        <f t="shared" si="0"/>
        <v>0.5212031992686017</v>
      </c>
    </row>
    <row r="20" spans="2:6" x14ac:dyDescent="0.25">
      <c r="B20" s="17" t="s">
        <v>11</v>
      </c>
      <c r="C20" s="18">
        <v>250119812</v>
      </c>
      <c r="D20" s="18">
        <v>224418904</v>
      </c>
      <c r="E20" s="18">
        <v>169585077.20000002</v>
      </c>
      <c r="F20" s="27">
        <f t="shared" si="0"/>
        <v>0.75566306660155513</v>
      </c>
    </row>
    <row r="21" spans="2:6" x14ac:dyDescent="0.25">
      <c r="B21" s="19" t="s">
        <v>12</v>
      </c>
      <c r="C21" s="20">
        <v>36425242</v>
      </c>
      <c r="D21" s="20">
        <v>34821523</v>
      </c>
      <c r="E21" s="20">
        <v>17558996.829999998</v>
      </c>
      <c r="F21" s="28">
        <f t="shared" si="0"/>
        <v>0.50425700306100907</v>
      </c>
    </row>
    <row r="22" spans="2:6" x14ac:dyDescent="0.25">
      <c r="B22" s="19" t="s">
        <v>13</v>
      </c>
      <c r="C22" s="20">
        <v>85248099</v>
      </c>
      <c r="D22" s="20">
        <v>80213351</v>
      </c>
      <c r="E22" s="20">
        <v>47547974.550000027</v>
      </c>
      <c r="F22" s="28">
        <f t="shared" si="0"/>
        <v>0.59276883408100012</v>
      </c>
    </row>
    <row r="23" spans="2:6" x14ac:dyDescent="0.25">
      <c r="B23" s="19" t="s">
        <v>14</v>
      </c>
      <c r="C23" s="20">
        <v>46286559</v>
      </c>
      <c r="D23" s="20">
        <v>47681793</v>
      </c>
      <c r="E23" s="20">
        <v>24134128.039999995</v>
      </c>
      <c r="F23" s="28">
        <f t="shared" si="0"/>
        <v>0.50614975909148374</v>
      </c>
    </row>
    <row r="24" spans="2:6" x14ac:dyDescent="0.25">
      <c r="B24" s="19" t="s">
        <v>15</v>
      </c>
      <c r="C24" s="20">
        <v>22143856</v>
      </c>
      <c r="D24" s="20">
        <v>11388706</v>
      </c>
      <c r="E24" s="20">
        <v>4420788.1600000011</v>
      </c>
      <c r="F24" s="28">
        <f t="shared" si="0"/>
        <v>0.38817299875859479</v>
      </c>
    </row>
    <row r="25" spans="2:6" x14ac:dyDescent="0.25">
      <c r="B25" s="19" t="s">
        <v>16</v>
      </c>
      <c r="C25" s="20">
        <v>51953700</v>
      </c>
      <c r="D25" s="20">
        <v>44464605</v>
      </c>
      <c r="E25" s="20">
        <v>16151118.359999999</v>
      </c>
      <c r="F25" s="28">
        <f t="shared" si="0"/>
        <v>0.36323539498439261</v>
      </c>
    </row>
    <row r="26" spans="2:6" x14ac:dyDescent="0.25">
      <c r="B26" s="19" t="s">
        <v>17</v>
      </c>
      <c r="C26" s="20">
        <v>14265020</v>
      </c>
      <c r="D26" s="20">
        <v>14802919</v>
      </c>
      <c r="E26" s="20">
        <v>4422373.459999999</v>
      </c>
      <c r="F26" s="28">
        <f t="shared" si="0"/>
        <v>0.29875009516704099</v>
      </c>
    </row>
    <row r="27" spans="2:6" x14ac:dyDescent="0.25">
      <c r="B27" s="19" t="s">
        <v>18</v>
      </c>
      <c r="C27" s="20">
        <v>16335576</v>
      </c>
      <c r="D27" s="20">
        <v>8690164</v>
      </c>
      <c r="E27" s="20">
        <v>1548376.8199999998</v>
      </c>
      <c r="F27" s="28">
        <f t="shared" si="0"/>
        <v>0.17817578816694365</v>
      </c>
    </row>
    <row r="28" spans="2:6" x14ac:dyDescent="0.25">
      <c r="B28" s="19" t="s">
        <v>21</v>
      </c>
      <c r="C28" s="20">
        <v>3035253</v>
      </c>
      <c r="D28" s="20">
        <v>976643</v>
      </c>
      <c r="E28" s="20">
        <v>442876.86999999994</v>
      </c>
      <c r="F28" s="28">
        <f t="shared" si="0"/>
        <v>0.45346853456175895</v>
      </c>
    </row>
    <row r="29" spans="2:6" x14ac:dyDescent="0.25">
      <c r="B29" s="19" t="s">
        <v>22</v>
      </c>
      <c r="C29" s="20">
        <v>2190333</v>
      </c>
      <c r="D29" s="20">
        <v>1334044</v>
      </c>
      <c r="E29" s="20">
        <v>442998.44000000006</v>
      </c>
      <c r="F29" s="28">
        <f t="shared" si="0"/>
        <v>0.33207183571156579</v>
      </c>
    </row>
    <row r="30" spans="2:6" x14ac:dyDescent="0.25">
      <c r="B30" s="19" t="s">
        <v>19</v>
      </c>
      <c r="C30" s="20">
        <v>133874694</v>
      </c>
      <c r="D30" s="20">
        <v>153948645</v>
      </c>
      <c r="E30" s="20">
        <v>74899490.729999959</v>
      </c>
      <c r="F30" s="28">
        <f t="shared" si="0"/>
        <v>0.48652257205641503</v>
      </c>
    </row>
    <row r="31" spans="2:6" x14ac:dyDescent="0.25">
      <c r="B31" s="21" t="s">
        <v>20</v>
      </c>
      <c r="C31" s="22">
        <v>251675532</v>
      </c>
      <c r="D31" s="22">
        <v>169363498</v>
      </c>
      <c r="E31" s="22">
        <v>51693353.849999994</v>
      </c>
      <c r="F31" s="29">
        <f t="shared" si="0"/>
        <v>0.30522134025597414</v>
      </c>
    </row>
    <row r="32" spans="2:6" x14ac:dyDescent="0.25">
      <c r="B32" s="2" t="s">
        <v>3</v>
      </c>
      <c r="C32" s="3">
        <f>SUM(C33:C37)</f>
        <v>130313121</v>
      </c>
      <c r="D32" s="3">
        <f>SUM(D33:D37)</f>
        <v>184090652</v>
      </c>
      <c r="E32" s="3">
        <f>SUM(E33:E37)</f>
        <v>50304995</v>
      </c>
      <c r="F32" s="26">
        <f t="shared" si="0"/>
        <v>0.27326208285687426</v>
      </c>
    </row>
    <row r="33" spans="2:6" x14ac:dyDescent="0.25">
      <c r="B33" s="17" t="s">
        <v>11</v>
      </c>
      <c r="C33" s="18">
        <v>0</v>
      </c>
      <c r="D33" s="18">
        <v>8199148</v>
      </c>
      <c r="E33" s="18">
        <v>8199148</v>
      </c>
      <c r="F33" s="27">
        <f t="shared" si="0"/>
        <v>1</v>
      </c>
    </row>
    <row r="34" spans="2:6" x14ac:dyDescent="0.25">
      <c r="B34" s="19" t="s">
        <v>14</v>
      </c>
      <c r="C34" s="20">
        <v>0</v>
      </c>
      <c r="D34" s="20">
        <v>36821583</v>
      </c>
      <c r="E34" s="20">
        <v>36821583</v>
      </c>
      <c r="F34" s="28">
        <f t="shared" ref="F34:F37" si="2">IF(E34=0,"0%",+E34/D34)</f>
        <v>1</v>
      </c>
    </row>
    <row r="35" spans="2:6" x14ac:dyDescent="0.25">
      <c r="B35" s="19" t="s">
        <v>15</v>
      </c>
      <c r="C35" s="20">
        <v>0</v>
      </c>
      <c r="D35" s="20">
        <v>898420</v>
      </c>
      <c r="E35" s="20">
        <v>898420</v>
      </c>
      <c r="F35" s="28">
        <f t="shared" si="2"/>
        <v>1</v>
      </c>
    </row>
    <row r="36" spans="2:6" x14ac:dyDescent="0.25">
      <c r="B36" s="19" t="s">
        <v>17</v>
      </c>
      <c r="C36" s="20">
        <v>130313121</v>
      </c>
      <c r="D36" s="20">
        <v>130313121</v>
      </c>
      <c r="E36" s="20">
        <v>0</v>
      </c>
      <c r="F36" s="28" t="str">
        <f t="shared" si="2"/>
        <v>0%</v>
      </c>
    </row>
    <row r="37" spans="2:6" x14ac:dyDescent="0.25">
      <c r="B37" s="19" t="s">
        <v>19</v>
      </c>
      <c r="C37" s="20">
        <v>0</v>
      </c>
      <c r="D37" s="20">
        <v>7858380</v>
      </c>
      <c r="E37" s="20">
        <v>4385844</v>
      </c>
      <c r="F37" s="28">
        <f t="shared" si="2"/>
        <v>0.55811045024547046</v>
      </c>
    </row>
    <row r="38" spans="2:6" x14ac:dyDescent="0.25">
      <c r="B38" s="2" t="s">
        <v>4</v>
      </c>
      <c r="C38" s="3">
        <f>+SUM(C39:C46)</f>
        <v>14123783</v>
      </c>
      <c r="D38" s="3">
        <f t="shared" ref="D38:E38" si="3">+SUM(D39:D46)</f>
        <v>53814578</v>
      </c>
      <c r="E38" s="3">
        <f t="shared" si="3"/>
        <v>33976931.640000001</v>
      </c>
      <c r="F38" s="26">
        <f t="shared" si="0"/>
        <v>0.6313704000429029</v>
      </c>
    </row>
    <row r="39" spans="2:6" x14ac:dyDescent="0.25">
      <c r="B39" s="17" t="s">
        <v>11</v>
      </c>
      <c r="C39" s="18">
        <v>777000</v>
      </c>
      <c r="D39" s="18">
        <v>24005848</v>
      </c>
      <c r="E39" s="18">
        <v>11835959</v>
      </c>
      <c r="F39" s="27">
        <f t="shared" si="0"/>
        <v>0.49304481974558867</v>
      </c>
    </row>
    <row r="40" spans="2:6" x14ac:dyDescent="0.25">
      <c r="B40" s="19" t="s">
        <v>12</v>
      </c>
      <c r="C40" s="20">
        <v>0</v>
      </c>
      <c r="D40" s="20">
        <v>582782</v>
      </c>
      <c r="E40" s="20">
        <v>504449</v>
      </c>
      <c r="F40" s="28">
        <f t="shared" si="0"/>
        <v>0.86558781842953281</v>
      </c>
    </row>
    <row r="41" spans="2:6" x14ac:dyDescent="0.25">
      <c r="B41" s="19" t="s">
        <v>13</v>
      </c>
      <c r="C41" s="20">
        <v>0</v>
      </c>
      <c r="D41" s="20">
        <v>607824</v>
      </c>
      <c r="E41" s="20">
        <v>547359</v>
      </c>
      <c r="F41" s="28">
        <f t="shared" si="0"/>
        <v>0.90052219063413097</v>
      </c>
    </row>
    <row r="42" spans="2:6" x14ac:dyDescent="0.25">
      <c r="B42" s="19" t="s">
        <v>14</v>
      </c>
      <c r="C42" s="20">
        <v>0</v>
      </c>
      <c r="D42" s="20">
        <v>2022987</v>
      </c>
      <c r="E42" s="20">
        <v>1703649</v>
      </c>
      <c r="F42" s="28">
        <f t="shared" ref="F42" si="4">IF(E42=0,"0%",+E42/D42)</f>
        <v>0.84214530296042434</v>
      </c>
    </row>
    <row r="43" spans="2:6" x14ac:dyDescent="0.25">
      <c r="B43" s="19" t="s">
        <v>16</v>
      </c>
      <c r="C43" s="20">
        <v>0</v>
      </c>
      <c r="D43" s="20">
        <v>2710778</v>
      </c>
      <c r="E43" s="20">
        <v>2522786</v>
      </c>
      <c r="F43" s="28">
        <f t="shared" si="0"/>
        <v>0.93065016759026375</v>
      </c>
    </row>
    <row r="44" spans="2:6" x14ac:dyDescent="0.25">
      <c r="B44" s="19" t="s">
        <v>17</v>
      </c>
      <c r="C44" s="20">
        <v>0</v>
      </c>
      <c r="D44" s="20">
        <v>12000</v>
      </c>
      <c r="E44" s="20">
        <v>4271.3999999999996</v>
      </c>
      <c r="F44" s="28">
        <f t="shared" si="0"/>
        <v>0.35594999999999999</v>
      </c>
    </row>
    <row r="45" spans="2:6" x14ac:dyDescent="0.25">
      <c r="B45" s="19" t="s">
        <v>19</v>
      </c>
      <c r="C45" s="20">
        <v>2628453</v>
      </c>
      <c r="D45" s="20">
        <v>3961269</v>
      </c>
      <c r="E45" s="20">
        <v>3076892.27</v>
      </c>
      <c r="F45" s="28">
        <f t="shared" si="0"/>
        <v>0.77674408630163716</v>
      </c>
    </row>
    <row r="46" spans="2:6" x14ac:dyDescent="0.25">
      <c r="B46" s="19" t="s">
        <v>20</v>
      </c>
      <c r="C46" s="20">
        <v>10718330</v>
      </c>
      <c r="D46" s="20">
        <v>19911090</v>
      </c>
      <c r="E46" s="20">
        <v>13781565.969999999</v>
      </c>
      <c r="F46" s="28">
        <f t="shared" si="0"/>
        <v>0.69215527477400784</v>
      </c>
    </row>
    <row r="47" spans="2:6" x14ac:dyDescent="0.25">
      <c r="B47" s="2" t="s">
        <v>5</v>
      </c>
      <c r="C47" s="3">
        <f>SUM(C48:C58)</f>
        <v>1399568492</v>
      </c>
      <c r="D47" s="3">
        <f>SUM(D48:D58)</f>
        <v>907576247</v>
      </c>
      <c r="E47" s="3">
        <f>SUM(E48:E58)</f>
        <v>48911563.500000007</v>
      </c>
      <c r="F47" s="26">
        <f t="shared" si="0"/>
        <v>5.3892511688882934E-2</v>
      </c>
    </row>
    <row r="48" spans="2:6" x14ac:dyDescent="0.25">
      <c r="B48" s="17" t="s">
        <v>11</v>
      </c>
      <c r="C48" s="18">
        <v>36020984</v>
      </c>
      <c r="D48" s="18">
        <v>10704176</v>
      </c>
      <c r="E48" s="18">
        <v>269866.38</v>
      </c>
      <c r="F48" s="27">
        <f t="shared" si="0"/>
        <v>2.5211317526916598E-2</v>
      </c>
    </row>
    <row r="49" spans="2:6" x14ac:dyDescent="0.25">
      <c r="B49" s="19" t="s">
        <v>12</v>
      </c>
      <c r="C49" s="20">
        <v>36142526</v>
      </c>
      <c r="D49" s="20">
        <v>22545894</v>
      </c>
      <c r="E49" s="20">
        <v>8727532.7700000014</v>
      </c>
      <c r="F49" s="28">
        <f t="shared" si="0"/>
        <v>0.38710076300367602</v>
      </c>
    </row>
    <row r="50" spans="2:6" x14ac:dyDescent="0.25">
      <c r="B50" s="19" t="s">
        <v>13</v>
      </c>
      <c r="C50" s="20">
        <v>25000000</v>
      </c>
      <c r="D50" s="20">
        <v>13884</v>
      </c>
      <c r="E50" s="20">
        <v>5124</v>
      </c>
      <c r="F50" s="28">
        <f t="shared" si="0"/>
        <v>0.36905790838375108</v>
      </c>
    </row>
    <row r="51" spans="2:6" x14ac:dyDescent="0.25">
      <c r="B51" s="19" t="s">
        <v>14</v>
      </c>
      <c r="C51" s="20">
        <v>25000000</v>
      </c>
      <c r="D51" s="20">
        <v>454885</v>
      </c>
      <c r="E51" s="20">
        <v>151228.97999999998</v>
      </c>
      <c r="F51" s="28">
        <f t="shared" si="0"/>
        <v>0.33245541180737986</v>
      </c>
    </row>
    <row r="52" spans="2:6" x14ac:dyDescent="0.25">
      <c r="B52" s="19" t="s">
        <v>15</v>
      </c>
      <c r="C52" s="20">
        <v>15000000</v>
      </c>
      <c r="D52" s="20">
        <v>48736</v>
      </c>
      <c r="E52" s="20">
        <v>42736</v>
      </c>
      <c r="F52" s="28">
        <f t="shared" si="0"/>
        <v>0.87688772160210116</v>
      </c>
    </row>
    <row r="53" spans="2:6" x14ac:dyDescent="0.25">
      <c r="B53" s="19" t="s">
        <v>16</v>
      </c>
      <c r="C53" s="20">
        <v>25000000</v>
      </c>
      <c r="D53" s="20">
        <v>4650</v>
      </c>
      <c r="E53" s="20">
        <v>4650</v>
      </c>
      <c r="F53" s="28">
        <f t="shared" si="0"/>
        <v>1</v>
      </c>
    </row>
    <row r="54" spans="2:6" x14ac:dyDescent="0.25">
      <c r="B54" s="19" t="s">
        <v>17</v>
      </c>
      <c r="C54" s="20">
        <v>0</v>
      </c>
      <c r="D54" s="20">
        <v>2782054</v>
      </c>
      <c r="E54" s="20">
        <v>2036468.44</v>
      </c>
      <c r="F54" s="28">
        <f t="shared" si="0"/>
        <v>0.73200176560196173</v>
      </c>
    </row>
    <row r="55" spans="2:6" x14ac:dyDescent="0.25">
      <c r="B55" s="19" t="s">
        <v>18</v>
      </c>
      <c r="C55" s="20">
        <v>0</v>
      </c>
      <c r="D55" s="20">
        <v>4580679</v>
      </c>
      <c r="E55" s="20">
        <v>6260</v>
      </c>
      <c r="F55" s="28">
        <f t="shared" si="0"/>
        <v>1.3666096227218716E-3</v>
      </c>
    </row>
    <row r="56" spans="2:6" x14ac:dyDescent="0.25">
      <c r="B56" s="19" t="s">
        <v>22</v>
      </c>
      <c r="C56" s="20">
        <v>10000000</v>
      </c>
      <c r="D56" s="20">
        <v>0</v>
      </c>
      <c r="E56" s="20">
        <v>0</v>
      </c>
      <c r="F56" s="28" t="str">
        <f t="shared" si="0"/>
        <v>0%</v>
      </c>
    </row>
    <row r="57" spans="2:6" x14ac:dyDescent="0.25">
      <c r="B57" s="19" t="s">
        <v>19</v>
      </c>
      <c r="C57" s="20">
        <v>2828983</v>
      </c>
      <c r="D57" s="20">
        <v>10541288</v>
      </c>
      <c r="E57" s="20">
        <v>9108685.0000000019</v>
      </c>
      <c r="F57" s="28">
        <f t="shared" si="0"/>
        <v>0.86409601938586644</v>
      </c>
    </row>
    <row r="58" spans="2:6" x14ac:dyDescent="0.25">
      <c r="B58" s="19" t="s">
        <v>20</v>
      </c>
      <c r="C58" s="20">
        <v>1224575999</v>
      </c>
      <c r="D58" s="20">
        <v>855900001</v>
      </c>
      <c r="E58" s="20">
        <v>28559011.930000003</v>
      </c>
      <c r="F58" s="28">
        <f t="shared" si="0"/>
        <v>3.336722969579714E-2</v>
      </c>
    </row>
    <row r="59" spans="2:6" x14ac:dyDescent="0.25">
      <c r="B59" s="4" t="s">
        <v>8</v>
      </c>
      <c r="C59" s="5">
        <f>+C47+C38+C32+C19+C16+C6</f>
        <v>3586631072</v>
      </c>
      <c r="D59" s="5">
        <f>+D47+D38+D32+D19+D16+D6</f>
        <v>2776493957</v>
      </c>
      <c r="E59" s="5">
        <f>+E47+E38+E32+E19+E16+E6</f>
        <v>849388834.53999996</v>
      </c>
      <c r="F59" s="30">
        <f t="shared" si="0"/>
        <v>0.30592136979032508</v>
      </c>
    </row>
    <row r="60" spans="2:6" x14ac:dyDescent="0.25">
      <c r="B60" s="1" t="s">
        <v>33</v>
      </c>
      <c r="C60" s="25"/>
      <c r="D60" s="25"/>
      <c r="E60" s="25"/>
    </row>
    <row r="61" spans="2:6" x14ac:dyDescent="0.25">
      <c r="B61" s="1" t="s">
        <v>30</v>
      </c>
      <c r="C61" s="25"/>
      <c r="D61" s="25"/>
      <c r="E61" s="25"/>
      <c r="F61" s="32"/>
    </row>
    <row r="62" spans="2:6" x14ac:dyDescent="0.25">
      <c r="C62" s="25"/>
      <c r="D62" s="25"/>
      <c r="E62" s="25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79.5703125" style="1" customWidth="1"/>
    <col min="3" max="4" width="12.7109375" style="1" bestFit="1" customWidth="1"/>
    <col min="5" max="5" width="14.7109375" style="1" customWidth="1"/>
    <col min="6" max="16384" width="11.42578125" style="1"/>
  </cols>
  <sheetData>
    <row r="2" spans="2:6" ht="81" customHeight="1" x14ac:dyDescent="0.25">
      <c r="B2" s="38" t="s">
        <v>31</v>
      </c>
      <c r="C2" s="38"/>
      <c r="D2" s="38"/>
      <c r="E2" s="38"/>
      <c r="F2" s="38"/>
    </row>
    <row r="4" spans="2:6" x14ac:dyDescent="0.25">
      <c r="B4" s="1" t="s">
        <v>28</v>
      </c>
    </row>
    <row r="5" spans="2:6" ht="38.25" x14ac:dyDescent="0.25">
      <c r="B5" s="6" t="s">
        <v>9</v>
      </c>
      <c r="C5" s="6" t="s">
        <v>6</v>
      </c>
      <c r="D5" s="6" t="s">
        <v>7</v>
      </c>
      <c r="E5" s="10" t="s">
        <v>32</v>
      </c>
      <c r="F5" s="10" t="s">
        <v>10</v>
      </c>
    </row>
    <row r="6" spans="2:6" x14ac:dyDescent="0.25">
      <c r="B6" s="2" t="s">
        <v>0</v>
      </c>
      <c r="C6" s="3">
        <f>SUM(C7:C15)</f>
        <v>1085351000</v>
      </c>
      <c r="D6" s="3">
        <f>SUM(D7:D15)</f>
        <v>794223613</v>
      </c>
      <c r="E6" s="3">
        <f>SUM(E7:E15)</f>
        <v>282219238.45999998</v>
      </c>
      <c r="F6" s="26">
        <f t="shared" ref="F6:F30" si="0">IF(E6=0,"0%",+E6/D6)</f>
        <v>0.35533977313263282</v>
      </c>
    </row>
    <row r="7" spans="2:6" x14ac:dyDescent="0.25">
      <c r="B7" s="11" t="s">
        <v>11</v>
      </c>
      <c r="C7" s="12">
        <v>842891</v>
      </c>
      <c r="D7" s="12">
        <v>1154293</v>
      </c>
      <c r="E7" s="12">
        <v>396257.12</v>
      </c>
      <c r="F7" s="33">
        <f t="shared" si="0"/>
        <v>0.34328989260092541</v>
      </c>
    </row>
    <row r="8" spans="2:6" x14ac:dyDescent="0.25">
      <c r="B8" s="13" t="s">
        <v>12</v>
      </c>
      <c r="C8" s="14">
        <v>198156</v>
      </c>
      <c r="D8" s="14">
        <v>343255</v>
      </c>
      <c r="E8" s="14">
        <v>49369.79</v>
      </c>
      <c r="F8" s="34">
        <f t="shared" si="0"/>
        <v>0.14382832005360446</v>
      </c>
    </row>
    <row r="9" spans="2:6" x14ac:dyDescent="0.25">
      <c r="B9" s="13" t="s">
        <v>13</v>
      </c>
      <c r="C9" s="14">
        <v>463129</v>
      </c>
      <c r="D9" s="14">
        <v>824584</v>
      </c>
      <c r="E9" s="14">
        <v>328566.59000000008</v>
      </c>
      <c r="F9" s="34">
        <f t="shared" si="0"/>
        <v>0.39846345551211287</v>
      </c>
    </row>
    <row r="10" spans="2:6" x14ac:dyDescent="0.25">
      <c r="B10" s="13" t="s">
        <v>14</v>
      </c>
      <c r="C10" s="14">
        <v>437071</v>
      </c>
      <c r="D10" s="14">
        <v>538288</v>
      </c>
      <c r="E10" s="14">
        <v>258511.38</v>
      </c>
      <c r="F10" s="34">
        <f t="shared" si="0"/>
        <v>0.48024733971405642</v>
      </c>
    </row>
    <row r="11" spans="2:6" x14ac:dyDescent="0.25">
      <c r="B11" s="13" t="s">
        <v>15</v>
      </c>
      <c r="C11" s="14">
        <v>4074129</v>
      </c>
      <c r="D11" s="14">
        <v>4258534</v>
      </c>
      <c r="E11" s="14">
        <v>1559742.8100000003</v>
      </c>
      <c r="F11" s="34">
        <f t="shared" si="0"/>
        <v>0.36626285242761952</v>
      </c>
    </row>
    <row r="12" spans="2:6" x14ac:dyDescent="0.25">
      <c r="B12" s="13" t="s">
        <v>16</v>
      </c>
      <c r="C12" s="14">
        <v>176089</v>
      </c>
      <c r="D12" s="14">
        <v>302313</v>
      </c>
      <c r="E12" s="14">
        <v>4010</v>
      </c>
      <c r="F12" s="34">
        <f t="shared" si="0"/>
        <v>1.3264398156877143E-2</v>
      </c>
    </row>
    <row r="13" spans="2:6" x14ac:dyDescent="0.25">
      <c r="B13" s="13" t="s">
        <v>17</v>
      </c>
      <c r="C13" s="14">
        <v>158679</v>
      </c>
      <c r="D13" s="14">
        <v>373492</v>
      </c>
      <c r="E13" s="14">
        <v>72888.350000000006</v>
      </c>
      <c r="F13" s="34">
        <f t="shared" si="0"/>
        <v>0.19515371145834451</v>
      </c>
    </row>
    <row r="14" spans="2:6" x14ac:dyDescent="0.25">
      <c r="B14" s="13" t="s">
        <v>19</v>
      </c>
      <c r="C14" s="14">
        <v>1059115588</v>
      </c>
      <c r="D14" s="14">
        <v>764433839</v>
      </c>
      <c r="E14" s="14">
        <v>271220395.31999993</v>
      </c>
      <c r="F14" s="34">
        <f t="shared" si="0"/>
        <v>0.35479904405435397</v>
      </c>
    </row>
    <row r="15" spans="2:6" x14ac:dyDescent="0.25">
      <c r="B15" s="13" t="s">
        <v>20</v>
      </c>
      <c r="C15" s="14">
        <v>19885268</v>
      </c>
      <c r="D15" s="14">
        <v>21995015</v>
      </c>
      <c r="E15" s="14">
        <v>8329497.0999999987</v>
      </c>
      <c r="F15" s="34">
        <f t="shared" si="0"/>
        <v>0.37869931436736909</v>
      </c>
    </row>
    <row r="16" spans="2:6" x14ac:dyDescent="0.25">
      <c r="B16" s="2" t="s">
        <v>1</v>
      </c>
      <c r="C16" s="3">
        <f>SUM(C17:C18)</f>
        <v>42671000</v>
      </c>
      <c r="D16" s="3">
        <f>SUM(D17:D18)</f>
        <v>43634072</v>
      </c>
      <c r="E16" s="3">
        <f>SUM(E17:E18)</f>
        <v>20993736.130000003</v>
      </c>
      <c r="F16" s="26">
        <f t="shared" si="0"/>
        <v>0.48113172041335045</v>
      </c>
    </row>
    <row r="17" spans="2:6" x14ac:dyDescent="0.25">
      <c r="B17" s="11" t="s">
        <v>19</v>
      </c>
      <c r="C17" s="12">
        <v>46000</v>
      </c>
      <c r="D17" s="12">
        <v>46000</v>
      </c>
      <c r="E17" s="12">
        <v>10483.290000000001</v>
      </c>
      <c r="F17" s="33">
        <f t="shared" si="0"/>
        <v>0.2278976086956522</v>
      </c>
    </row>
    <row r="18" spans="2:6" x14ac:dyDescent="0.25">
      <c r="B18" s="13" t="s">
        <v>20</v>
      </c>
      <c r="C18" s="14">
        <v>42625000</v>
      </c>
      <c r="D18" s="14">
        <v>43588072</v>
      </c>
      <c r="E18" s="14">
        <v>20983252.840000004</v>
      </c>
      <c r="F18" s="34">
        <f t="shared" si="0"/>
        <v>0.48139896713027369</v>
      </c>
    </row>
    <row r="19" spans="2:6" x14ac:dyDescent="0.25">
      <c r="B19" s="2" t="s">
        <v>2</v>
      </c>
      <c r="C19" s="3">
        <f>SUM(C20:C31)</f>
        <v>858000000</v>
      </c>
      <c r="D19" s="3">
        <f t="shared" ref="D19:E19" si="1">SUM(D20:D31)</f>
        <v>709237217</v>
      </c>
      <c r="E19" s="3">
        <f t="shared" si="1"/>
        <v>372375370.76000005</v>
      </c>
      <c r="F19" s="26">
        <f t="shared" si="0"/>
        <v>0.5250364219958864</v>
      </c>
    </row>
    <row r="20" spans="2:6" x14ac:dyDescent="0.25">
      <c r="B20" s="11" t="s">
        <v>11</v>
      </c>
      <c r="C20" s="12">
        <v>250113812</v>
      </c>
      <c r="D20" s="12">
        <v>224105786</v>
      </c>
      <c r="E20" s="12">
        <v>169505808.20000002</v>
      </c>
      <c r="F20" s="33">
        <f t="shared" si="0"/>
        <v>0.75636515783666569</v>
      </c>
    </row>
    <row r="21" spans="2:6" x14ac:dyDescent="0.25">
      <c r="B21" s="13" t="s">
        <v>12</v>
      </c>
      <c r="C21" s="14">
        <v>36417742</v>
      </c>
      <c r="D21" s="14">
        <v>34642215</v>
      </c>
      <c r="E21" s="14">
        <v>17537996.829999998</v>
      </c>
      <c r="F21" s="34">
        <f t="shared" si="0"/>
        <v>0.50626083897926266</v>
      </c>
    </row>
    <row r="22" spans="2:6" x14ac:dyDescent="0.25">
      <c r="B22" s="13" t="s">
        <v>13</v>
      </c>
      <c r="C22" s="14">
        <v>85243599</v>
      </c>
      <c r="D22" s="14">
        <v>79963103</v>
      </c>
      <c r="E22" s="14">
        <v>47498724.550000012</v>
      </c>
      <c r="F22" s="34">
        <f t="shared" si="0"/>
        <v>0.59400802079929305</v>
      </c>
    </row>
    <row r="23" spans="2:6" x14ac:dyDescent="0.25">
      <c r="B23" s="13" t="s">
        <v>14</v>
      </c>
      <c r="C23" s="14">
        <v>46280559</v>
      </c>
      <c r="D23" s="14">
        <v>35596473</v>
      </c>
      <c r="E23" s="14">
        <v>14008339.770000009</v>
      </c>
      <c r="F23" s="34">
        <f t="shared" si="0"/>
        <v>0.39353167854579324</v>
      </c>
    </row>
    <row r="24" spans="2:6" x14ac:dyDescent="0.25">
      <c r="B24" s="13" t="s">
        <v>15</v>
      </c>
      <c r="C24" s="14">
        <v>22139356</v>
      </c>
      <c r="D24" s="14">
        <v>11192196</v>
      </c>
      <c r="E24" s="14">
        <v>4409788.1600000011</v>
      </c>
      <c r="F24" s="34">
        <f t="shared" si="0"/>
        <v>0.39400562320388249</v>
      </c>
    </row>
    <row r="25" spans="2:6" x14ac:dyDescent="0.25">
      <c r="B25" s="13" t="s">
        <v>16</v>
      </c>
      <c r="C25" s="14">
        <v>51949200</v>
      </c>
      <c r="D25" s="14">
        <v>44449301</v>
      </c>
      <c r="E25" s="14">
        <v>16138118.359999999</v>
      </c>
      <c r="F25" s="34">
        <f t="shared" si="0"/>
        <v>0.36306798975308968</v>
      </c>
    </row>
    <row r="26" spans="2:6" x14ac:dyDescent="0.25">
      <c r="B26" s="13" t="s">
        <v>17</v>
      </c>
      <c r="C26" s="14">
        <v>14262020</v>
      </c>
      <c r="D26" s="14">
        <v>14704086</v>
      </c>
      <c r="E26" s="14">
        <v>4396373.459999999</v>
      </c>
      <c r="F26" s="34">
        <f t="shared" si="0"/>
        <v>0.29898991749640197</v>
      </c>
    </row>
    <row r="27" spans="2:6" x14ac:dyDescent="0.25">
      <c r="B27" s="13" t="s">
        <v>18</v>
      </c>
      <c r="C27" s="14">
        <v>16335576</v>
      </c>
      <c r="D27" s="14">
        <v>8690164</v>
      </c>
      <c r="E27" s="14">
        <v>1548376.8199999998</v>
      </c>
      <c r="F27" s="34">
        <f t="shared" si="0"/>
        <v>0.17817578816694365</v>
      </c>
    </row>
    <row r="28" spans="2:6" x14ac:dyDescent="0.25">
      <c r="B28" s="13" t="s">
        <v>21</v>
      </c>
      <c r="C28" s="14">
        <v>3033753</v>
      </c>
      <c r="D28" s="14">
        <v>950143</v>
      </c>
      <c r="E28" s="14">
        <v>439376.86999999994</v>
      </c>
      <c r="F28" s="34">
        <f t="shared" si="0"/>
        <v>0.46243236018157258</v>
      </c>
    </row>
    <row r="29" spans="2:6" x14ac:dyDescent="0.25">
      <c r="B29" s="13" t="s">
        <v>22</v>
      </c>
      <c r="C29" s="14">
        <v>2187333</v>
      </c>
      <c r="D29" s="14">
        <v>1325544</v>
      </c>
      <c r="E29" s="14">
        <v>436500.44000000006</v>
      </c>
      <c r="F29" s="34">
        <f t="shared" si="0"/>
        <v>0.32929909531482926</v>
      </c>
    </row>
    <row r="30" spans="2:6" x14ac:dyDescent="0.25">
      <c r="B30" s="13" t="s">
        <v>19</v>
      </c>
      <c r="C30" s="14">
        <v>119019149</v>
      </c>
      <c r="D30" s="14">
        <v>126168045</v>
      </c>
      <c r="E30" s="14">
        <v>62390137.169999994</v>
      </c>
      <c r="F30" s="34">
        <f t="shared" si="0"/>
        <v>0.49450030845766052</v>
      </c>
    </row>
    <row r="31" spans="2:6" x14ac:dyDescent="0.25">
      <c r="B31" s="15" t="s">
        <v>20</v>
      </c>
      <c r="C31" s="16">
        <v>211017901</v>
      </c>
      <c r="D31" s="16">
        <v>127450161</v>
      </c>
      <c r="E31" s="16">
        <v>34065830.130000003</v>
      </c>
      <c r="F31" s="35">
        <f t="shared" ref="F31:F58" si="2">IF(E31=0,"0%",+E31/D31)</f>
        <v>0.26728746250858015</v>
      </c>
    </row>
    <row r="32" spans="2:6" x14ac:dyDescent="0.25">
      <c r="B32" s="2" t="s">
        <v>3</v>
      </c>
      <c r="C32" s="3">
        <f>+SUM(C33:C36)</f>
        <v>0</v>
      </c>
      <c r="D32" s="3">
        <f t="shared" ref="D32:E32" si="3">+SUM(D33:D36)</f>
        <v>47212928</v>
      </c>
      <c r="E32" s="3">
        <f t="shared" si="3"/>
        <v>47212928</v>
      </c>
      <c r="F32" s="26">
        <f t="shared" si="2"/>
        <v>1</v>
      </c>
    </row>
    <row r="33" spans="2:6" x14ac:dyDescent="0.25">
      <c r="B33" s="11" t="s">
        <v>11</v>
      </c>
      <c r="C33" s="12">
        <v>0</v>
      </c>
      <c r="D33" s="12">
        <v>8199148</v>
      </c>
      <c r="E33" s="12">
        <v>8199148</v>
      </c>
      <c r="F33" s="33">
        <f t="shared" si="2"/>
        <v>1</v>
      </c>
    </row>
    <row r="34" spans="2:6" x14ac:dyDescent="0.25">
      <c r="B34" s="13" t="s">
        <v>14</v>
      </c>
      <c r="C34" s="14">
        <v>0</v>
      </c>
      <c r="D34" s="14">
        <v>36821583</v>
      </c>
      <c r="E34" s="14">
        <v>36821583</v>
      </c>
      <c r="F34" s="34">
        <f t="shared" ref="F34:F35" si="4">IF(E34=0,"0%",+E34/D34)</f>
        <v>1</v>
      </c>
    </row>
    <row r="35" spans="2:6" x14ac:dyDescent="0.25">
      <c r="B35" s="13" t="s">
        <v>15</v>
      </c>
      <c r="C35" s="14">
        <v>0</v>
      </c>
      <c r="D35" s="14">
        <v>898420</v>
      </c>
      <c r="E35" s="14">
        <v>898420</v>
      </c>
      <c r="F35" s="34">
        <f t="shared" si="4"/>
        <v>1</v>
      </c>
    </row>
    <row r="36" spans="2:6" x14ac:dyDescent="0.25">
      <c r="B36" s="15" t="s">
        <v>19</v>
      </c>
      <c r="C36" s="16">
        <v>0</v>
      </c>
      <c r="D36" s="16">
        <v>1293777</v>
      </c>
      <c r="E36" s="16">
        <v>1293777</v>
      </c>
      <c r="F36" s="35">
        <f t="shared" si="2"/>
        <v>1</v>
      </c>
    </row>
    <row r="37" spans="2:6" x14ac:dyDescent="0.25">
      <c r="B37" s="2" t="s">
        <v>4</v>
      </c>
      <c r="C37" s="3">
        <f>+SUM(C38:C45)</f>
        <v>11225000</v>
      </c>
      <c r="D37" s="3">
        <f t="shared" ref="D37:E37" si="5">+SUM(D38:D45)</f>
        <v>49440794</v>
      </c>
      <c r="E37" s="3">
        <f t="shared" si="5"/>
        <v>31026012.730000004</v>
      </c>
      <c r="F37" s="26">
        <f t="shared" si="2"/>
        <v>0.62753872298248292</v>
      </c>
    </row>
    <row r="38" spans="2:6" x14ac:dyDescent="0.25">
      <c r="B38" s="11" t="s">
        <v>11</v>
      </c>
      <c r="C38" s="12">
        <v>777000</v>
      </c>
      <c r="D38" s="12">
        <v>24005848</v>
      </c>
      <c r="E38" s="12">
        <v>11835959</v>
      </c>
      <c r="F38" s="33">
        <f t="shared" si="2"/>
        <v>0.49304481974558867</v>
      </c>
    </row>
    <row r="39" spans="2:6" x14ac:dyDescent="0.25">
      <c r="B39" s="13" t="s">
        <v>12</v>
      </c>
      <c r="C39" s="14">
        <v>0</v>
      </c>
      <c r="D39" s="14">
        <v>582782</v>
      </c>
      <c r="E39" s="14">
        <v>504449</v>
      </c>
      <c r="F39" s="34">
        <f t="shared" si="2"/>
        <v>0.86558781842953281</v>
      </c>
    </row>
    <row r="40" spans="2:6" x14ac:dyDescent="0.25">
      <c r="B40" s="13" t="s">
        <v>13</v>
      </c>
      <c r="C40" s="14">
        <v>0</v>
      </c>
      <c r="D40" s="14">
        <v>607824</v>
      </c>
      <c r="E40" s="14">
        <v>547359</v>
      </c>
      <c r="F40" s="34">
        <f t="shared" si="2"/>
        <v>0.90052219063413097</v>
      </c>
    </row>
    <row r="41" spans="2:6" x14ac:dyDescent="0.25">
      <c r="B41" s="13" t="s">
        <v>14</v>
      </c>
      <c r="C41" s="14">
        <v>0</v>
      </c>
      <c r="D41" s="14">
        <v>134000</v>
      </c>
      <c r="E41" s="14">
        <v>106022</v>
      </c>
      <c r="F41" s="34">
        <f t="shared" ref="F41" si="6">IF(E41=0,"0%",+E41/D41)</f>
        <v>0.79120895522388057</v>
      </c>
    </row>
    <row r="42" spans="2:6" x14ac:dyDescent="0.25">
      <c r="B42" s="13" t="s">
        <v>16</v>
      </c>
      <c r="C42" s="14">
        <v>0</v>
      </c>
      <c r="D42" s="14">
        <v>2710778</v>
      </c>
      <c r="E42" s="14">
        <v>2522786</v>
      </c>
      <c r="F42" s="34">
        <f t="shared" si="2"/>
        <v>0.93065016759026375</v>
      </c>
    </row>
    <row r="43" spans="2:6" x14ac:dyDescent="0.25">
      <c r="B43" s="13" t="s">
        <v>17</v>
      </c>
      <c r="C43" s="14">
        <v>0</v>
      </c>
      <c r="D43" s="14">
        <v>12000</v>
      </c>
      <c r="E43" s="14">
        <v>4271.3999999999996</v>
      </c>
      <c r="F43" s="34">
        <f t="shared" si="2"/>
        <v>0.35594999999999999</v>
      </c>
    </row>
    <row r="44" spans="2:6" x14ac:dyDescent="0.25">
      <c r="B44" s="13" t="s">
        <v>19</v>
      </c>
      <c r="C44" s="14">
        <v>23000</v>
      </c>
      <c r="D44" s="14">
        <v>1753784</v>
      </c>
      <c r="E44" s="14">
        <v>1723600.36</v>
      </c>
      <c r="F44" s="34">
        <f t="shared" si="2"/>
        <v>0.98278941990575808</v>
      </c>
    </row>
    <row r="45" spans="2:6" x14ac:dyDescent="0.25">
      <c r="B45" s="13" t="s">
        <v>20</v>
      </c>
      <c r="C45" s="14">
        <v>10425000</v>
      </c>
      <c r="D45" s="14">
        <v>19633778</v>
      </c>
      <c r="E45" s="14">
        <v>13781565.970000001</v>
      </c>
      <c r="F45" s="34">
        <f t="shared" si="2"/>
        <v>0.70193143520314838</v>
      </c>
    </row>
    <row r="46" spans="2:6" x14ac:dyDescent="0.25">
      <c r="B46" s="2" t="s">
        <v>5</v>
      </c>
      <c r="C46" s="3">
        <f>+SUM(C47:C57)</f>
        <v>895883712</v>
      </c>
      <c r="D46" s="3">
        <f t="shared" ref="D46:E46" si="7">+SUM(D47:D57)</f>
        <v>565943935</v>
      </c>
      <c r="E46" s="3">
        <f t="shared" si="7"/>
        <v>43893491.460000008</v>
      </c>
      <c r="F46" s="26">
        <f t="shared" si="2"/>
        <v>7.7558020760484001E-2</v>
      </c>
    </row>
    <row r="47" spans="2:6" x14ac:dyDescent="0.25">
      <c r="B47" s="11" t="s">
        <v>11</v>
      </c>
      <c r="C47" s="12">
        <v>36020984</v>
      </c>
      <c r="D47" s="12">
        <v>10704176</v>
      </c>
      <c r="E47" s="12">
        <v>269866.38</v>
      </c>
      <c r="F47" s="33">
        <f t="shared" si="2"/>
        <v>2.5211317526916598E-2</v>
      </c>
    </row>
    <row r="48" spans="2:6" x14ac:dyDescent="0.25">
      <c r="B48" s="13" t="s">
        <v>12</v>
      </c>
      <c r="C48" s="14">
        <v>36142526</v>
      </c>
      <c r="D48" s="14">
        <v>22510894</v>
      </c>
      <c r="E48" s="14">
        <v>8727532.7700000014</v>
      </c>
      <c r="F48" s="34">
        <f t="shared" si="2"/>
        <v>0.38770262833630692</v>
      </c>
    </row>
    <row r="49" spans="2:6" x14ac:dyDescent="0.25">
      <c r="B49" s="13" t="s">
        <v>13</v>
      </c>
      <c r="C49" s="14">
        <v>25000000</v>
      </c>
      <c r="D49" s="14">
        <v>13884</v>
      </c>
      <c r="E49" s="14">
        <v>5124</v>
      </c>
      <c r="F49" s="34">
        <f t="shared" si="2"/>
        <v>0.36905790838375108</v>
      </c>
    </row>
    <row r="50" spans="2:6" x14ac:dyDescent="0.25">
      <c r="B50" s="13" t="s">
        <v>14</v>
      </c>
      <c r="C50" s="14">
        <v>25000000</v>
      </c>
      <c r="D50" s="14">
        <v>454885</v>
      </c>
      <c r="E50" s="14">
        <v>151228.97999999998</v>
      </c>
      <c r="F50" s="34">
        <f t="shared" si="2"/>
        <v>0.33245541180737986</v>
      </c>
    </row>
    <row r="51" spans="2:6" x14ac:dyDescent="0.25">
      <c r="B51" s="13" t="s">
        <v>15</v>
      </c>
      <c r="C51" s="14">
        <v>15000000</v>
      </c>
      <c r="D51" s="14">
        <v>48736</v>
      </c>
      <c r="E51" s="14">
        <v>42736</v>
      </c>
      <c r="F51" s="34">
        <f t="shared" si="2"/>
        <v>0.87688772160210116</v>
      </c>
    </row>
    <row r="52" spans="2:6" x14ac:dyDescent="0.25">
      <c r="B52" s="13" t="s">
        <v>16</v>
      </c>
      <c r="C52" s="14">
        <v>25000000</v>
      </c>
      <c r="D52" s="14">
        <v>4650</v>
      </c>
      <c r="E52" s="14">
        <v>4650</v>
      </c>
      <c r="F52" s="34">
        <f t="shared" si="2"/>
        <v>1</v>
      </c>
    </row>
    <row r="53" spans="2:6" x14ac:dyDescent="0.25">
      <c r="B53" s="13" t="s">
        <v>17</v>
      </c>
      <c r="C53" s="14">
        <v>0</v>
      </c>
      <c r="D53" s="14">
        <v>2048778</v>
      </c>
      <c r="E53" s="14">
        <v>2005643.44</v>
      </c>
      <c r="F53" s="34">
        <f t="shared" si="2"/>
        <v>0.97894620110133945</v>
      </c>
    </row>
    <row r="54" spans="2:6" x14ac:dyDescent="0.25">
      <c r="B54" s="13" t="s">
        <v>18</v>
      </c>
      <c r="C54" s="14">
        <v>0</v>
      </c>
      <c r="D54" s="14">
        <v>4580679</v>
      </c>
      <c r="E54" s="14">
        <v>6260</v>
      </c>
      <c r="F54" s="34">
        <f t="shared" si="2"/>
        <v>1.3666096227218716E-3</v>
      </c>
    </row>
    <row r="55" spans="2:6" x14ac:dyDescent="0.25">
      <c r="B55" s="13" t="s">
        <v>22</v>
      </c>
      <c r="C55" s="14">
        <v>10000000</v>
      </c>
      <c r="D55" s="14">
        <v>0</v>
      </c>
      <c r="E55" s="14">
        <v>0</v>
      </c>
      <c r="F55" s="34" t="str">
        <f t="shared" si="2"/>
        <v>0%</v>
      </c>
    </row>
    <row r="56" spans="2:6" x14ac:dyDescent="0.25">
      <c r="B56" s="13" t="s">
        <v>19</v>
      </c>
      <c r="C56" s="14">
        <v>0</v>
      </c>
      <c r="D56" s="14">
        <v>4637967</v>
      </c>
      <c r="E56" s="14">
        <v>4164436.96</v>
      </c>
      <c r="F56" s="34">
        <f t="shared" si="2"/>
        <v>0.89790137790976088</v>
      </c>
    </row>
    <row r="57" spans="2:6" x14ac:dyDescent="0.25">
      <c r="B57" s="13" t="s">
        <v>20</v>
      </c>
      <c r="C57" s="14">
        <v>723720202</v>
      </c>
      <c r="D57" s="14">
        <v>520939286</v>
      </c>
      <c r="E57" s="14">
        <v>28516012.930000003</v>
      </c>
      <c r="F57" s="34">
        <f t="shared" si="2"/>
        <v>5.4739609195072307E-2</v>
      </c>
    </row>
    <row r="58" spans="2:6" x14ac:dyDescent="0.25">
      <c r="B58" s="4" t="s">
        <v>8</v>
      </c>
      <c r="C58" s="5">
        <f>+C46+C37+C32+C19+C16+C6</f>
        <v>2893130712</v>
      </c>
      <c r="D58" s="5">
        <f>+D46+D37+D32+D19+D16+D6</f>
        <v>2209692559</v>
      </c>
      <c r="E58" s="5">
        <f>+E46+E37+E32+E19+E16+E6</f>
        <v>797720777.53999996</v>
      </c>
      <c r="F58" s="30">
        <f t="shared" si="2"/>
        <v>0.36100984921676604</v>
      </c>
    </row>
    <row r="59" spans="2:6" x14ac:dyDescent="0.25">
      <c r="B59" s="1" t="s">
        <v>33</v>
      </c>
      <c r="C59" s="9"/>
      <c r="D59" s="9"/>
      <c r="E59" s="9"/>
    </row>
    <row r="60" spans="2:6" x14ac:dyDescent="0.25">
      <c r="B60" s="1" t="s">
        <v>30</v>
      </c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showGridLines="0" zoomScaleNormal="100" workbookViewId="0"/>
  </sheetViews>
  <sheetFormatPr baseColWidth="10" defaultRowHeight="15" x14ac:dyDescent="0.25"/>
  <cols>
    <col min="2" max="2" width="82.5703125" customWidth="1"/>
    <col min="5" max="5" width="14.7109375" customWidth="1"/>
  </cols>
  <sheetData>
    <row r="2" spans="2:6" ht="52.5" customHeight="1" x14ac:dyDescent="0.25">
      <c r="B2" s="38" t="s">
        <v>31</v>
      </c>
      <c r="C2" s="38"/>
      <c r="D2" s="38"/>
      <c r="E2" s="38"/>
      <c r="F2" s="38"/>
    </row>
    <row r="4" spans="2:6" x14ac:dyDescent="0.25">
      <c r="B4" t="s">
        <v>27</v>
      </c>
    </row>
    <row r="5" spans="2:6" ht="38.25" x14ac:dyDescent="0.25">
      <c r="B5" s="6" t="s">
        <v>9</v>
      </c>
      <c r="C5" s="6" t="s">
        <v>6</v>
      </c>
      <c r="D5" s="6" t="s">
        <v>7</v>
      </c>
      <c r="E5" s="10" t="s">
        <v>32</v>
      </c>
      <c r="F5" s="10" t="s">
        <v>10</v>
      </c>
    </row>
    <row r="6" spans="2:6" x14ac:dyDescent="0.25">
      <c r="B6" s="2" t="s">
        <v>0</v>
      </c>
      <c r="C6" s="3">
        <f>SUM(C7:C7)</f>
        <v>200000</v>
      </c>
      <c r="D6" s="3">
        <f>SUM(D7:D7)</f>
        <v>200000</v>
      </c>
      <c r="E6" s="3">
        <f>SUM(E7:E7)</f>
        <v>30520</v>
      </c>
      <c r="F6" s="26">
        <f>IF(E6=0,"0%",+E6/D6)</f>
        <v>0.15260000000000001</v>
      </c>
    </row>
    <row r="7" spans="2:6" x14ac:dyDescent="0.25">
      <c r="B7" s="36" t="s">
        <v>20</v>
      </c>
      <c r="C7" s="12">
        <v>200000</v>
      </c>
      <c r="D7" s="12">
        <v>200000</v>
      </c>
      <c r="E7" s="12">
        <v>30520</v>
      </c>
      <c r="F7" s="39">
        <f>IF(E7=0,"0%",+E7/D7)</f>
        <v>0.15260000000000001</v>
      </c>
    </row>
    <row r="8" spans="2:6" x14ac:dyDescent="0.25">
      <c r="B8" s="2" t="s">
        <v>1</v>
      </c>
      <c r="C8" s="3">
        <f>SUM(C9:C9)</f>
        <v>850000</v>
      </c>
      <c r="D8" s="3">
        <f>SUM(D9:D9)</f>
        <v>850000</v>
      </c>
      <c r="E8" s="3">
        <f>SUM(E9:E9)</f>
        <v>104296.5</v>
      </c>
      <c r="F8" s="26">
        <f>IF(E8=0,"0%",+E8/D8)</f>
        <v>0.12270176470588236</v>
      </c>
    </row>
    <row r="9" spans="2:6" x14ac:dyDescent="0.25">
      <c r="B9" s="36" t="s">
        <v>19</v>
      </c>
      <c r="C9" s="12">
        <v>850000</v>
      </c>
      <c r="D9" s="12">
        <v>850000</v>
      </c>
      <c r="E9" s="12">
        <v>104296.5</v>
      </c>
      <c r="F9" s="39">
        <f>IF(E9=0,"0%",+E9/D9)</f>
        <v>0.12270176470588236</v>
      </c>
    </row>
    <row r="10" spans="2:6" x14ac:dyDescent="0.25">
      <c r="B10" s="2" t="s">
        <v>2</v>
      </c>
      <c r="C10" s="3">
        <f>+SUM(C11:C21)</f>
        <v>55553676</v>
      </c>
      <c r="D10" s="3">
        <f t="shared" ref="D10:E10" si="0">+SUM(D11:D21)</f>
        <v>82000832</v>
      </c>
      <c r="E10" s="3">
        <f t="shared" si="0"/>
        <v>40361582.549999997</v>
      </c>
      <c r="F10" s="26">
        <f>IF(E10=0,"0%",+E10/D10)</f>
        <v>0.49220942721654332</v>
      </c>
    </row>
    <row r="11" spans="2:6" x14ac:dyDescent="0.25">
      <c r="B11" s="11" t="s">
        <v>11</v>
      </c>
      <c r="C11" s="12">
        <v>6000</v>
      </c>
      <c r="D11" s="12">
        <v>313118</v>
      </c>
      <c r="E11" s="12">
        <v>79269</v>
      </c>
      <c r="F11" s="39">
        <f>IF(E11=0,"0%",+E11/D11)</f>
        <v>0.25316015048639812</v>
      </c>
    </row>
    <row r="12" spans="2:6" x14ac:dyDescent="0.25">
      <c r="B12" s="13" t="s">
        <v>12</v>
      </c>
      <c r="C12" s="14">
        <v>7500</v>
      </c>
      <c r="D12" s="14">
        <v>179308</v>
      </c>
      <c r="E12" s="14">
        <v>21000</v>
      </c>
      <c r="F12" s="40">
        <f>IF(E12=0,"0%",+E12/D12)</f>
        <v>0.11711691614428804</v>
      </c>
    </row>
    <row r="13" spans="2:6" x14ac:dyDescent="0.25">
      <c r="B13" s="13" t="s">
        <v>13</v>
      </c>
      <c r="C13" s="14">
        <v>4500</v>
      </c>
      <c r="D13" s="14">
        <v>222498</v>
      </c>
      <c r="E13" s="14">
        <v>21500</v>
      </c>
      <c r="F13" s="40">
        <f>IF(E13=0,"0%",+E13/D13)</f>
        <v>9.6630082068153419E-2</v>
      </c>
    </row>
    <row r="14" spans="2:6" x14ac:dyDescent="0.25">
      <c r="B14" s="13" t="s">
        <v>14</v>
      </c>
      <c r="C14" s="14">
        <v>6000</v>
      </c>
      <c r="D14" s="14">
        <v>12085320</v>
      </c>
      <c r="E14" s="14">
        <v>10125788.27</v>
      </c>
      <c r="F14" s="40">
        <f>IF(E14=0,"0%",+E14/D14)</f>
        <v>0.83785851512413401</v>
      </c>
    </row>
    <row r="15" spans="2:6" x14ac:dyDescent="0.25">
      <c r="B15" s="13" t="s">
        <v>15</v>
      </c>
      <c r="C15" s="14">
        <v>4500</v>
      </c>
      <c r="D15" s="14">
        <v>196510</v>
      </c>
      <c r="E15" s="14">
        <v>11000</v>
      </c>
      <c r="F15" s="40">
        <f>IF(E15=0,"0%",+E15/D15)</f>
        <v>5.5976795074042032E-2</v>
      </c>
    </row>
    <row r="16" spans="2:6" x14ac:dyDescent="0.25">
      <c r="B16" s="13" t="s">
        <v>16</v>
      </c>
      <c r="C16" s="14">
        <v>4500</v>
      </c>
      <c r="D16" s="14">
        <v>15304</v>
      </c>
      <c r="E16" s="14">
        <v>13000</v>
      </c>
      <c r="F16" s="40">
        <f>IF(E16=0,"0%",+E16/D16)</f>
        <v>0.84945112388917932</v>
      </c>
    </row>
    <row r="17" spans="2:6" x14ac:dyDescent="0.25">
      <c r="B17" s="13" t="s">
        <v>17</v>
      </c>
      <c r="C17" s="14">
        <v>3000</v>
      </c>
      <c r="D17" s="14">
        <v>98833</v>
      </c>
      <c r="E17" s="14">
        <v>26000</v>
      </c>
      <c r="F17" s="40">
        <f>IF(E17=0,"0%",+E17/D17)</f>
        <v>0.26307002721762973</v>
      </c>
    </row>
    <row r="18" spans="2:6" x14ac:dyDescent="0.25">
      <c r="B18" s="13" t="s">
        <v>21</v>
      </c>
      <c r="C18" s="14">
        <v>1500</v>
      </c>
      <c r="D18" s="14">
        <v>26500</v>
      </c>
      <c r="E18" s="14">
        <v>3500</v>
      </c>
      <c r="F18" s="40">
        <f>IF(E18=0,"0%",+E18/D18)</f>
        <v>0.13207547169811321</v>
      </c>
    </row>
    <row r="19" spans="2:6" x14ac:dyDescent="0.25">
      <c r="B19" s="13" t="s">
        <v>22</v>
      </c>
      <c r="C19" s="14">
        <v>3000</v>
      </c>
      <c r="D19" s="14">
        <v>8500</v>
      </c>
      <c r="E19" s="14">
        <v>6498</v>
      </c>
      <c r="F19" s="40">
        <f>IF(E19=0,"0%",+E19/D19)</f>
        <v>0.76447058823529412</v>
      </c>
    </row>
    <row r="20" spans="2:6" x14ac:dyDescent="0.25">
      <c r="B20" s="13" t="s">
        <v>19</v>
      </c>
      <c r="C20" s="14">
        <v>14855545</v>
      </c>
      <c r="D20" s="14">
        <v>27780600</v>
      </c>
      <c r="E20" s="14">
        <v>12509353.559999999</v>
      </c>
      <c r="F20" s="40">
        <f>IF(E20=0,"0%",+E20/D20)</f>
        <v>0.45029097859657452</v>
      </c>
    </row>
    <row r="21" spans="2:6" x14ac:dyDescent="0.25">
      <c r="B21" s="15" t="s">
        <v>20</v>
      </c>
      <c r="C21" s="16">
        <v>40657631</v>
      </c>
      <c r="D21" s="16">
        <v>41074341</v>
      </c>
      <c r="E21" s="16">
        <v>17544673.719999999</v>
      </c>
      <c r="F21" s="41">
        <f>IF(E21=0,"0%",+E21/D21)</f>
        <v>0.42714437512217174</v>
      </c>
    </row>
    <row r="22" spans="2:6" x14ac:dyDescent="0.25">
      <c r="B22" s="2" t="s">
        <v>23</v>
      </c>
      <c r="C22" s="3">
        <f>SUM(C23:C23)</f>
        <v>0</v>
      </c>
      <c r="D22" s="3">
        <f>SUM(D23:D23)</f>
        <v>6564603</v>
      </c>
      <c r="E22" s="3">
        <f>SUM(E23:E23)</f>
        <v>3092067</v>
      </c>
      <c r="F22" s="26">
        <f>IF(E22=0,"0%",+E22/D22)</f>
        <v>0.47102117218665013</v>
      </c>
    </row>
    <row r="23" spans="2:6" x14ac:dyDescent="0.25">
      <c r="B23" s="36" t="s">
        <v>19</v>
      </c>
      <c r="C23" s="12">
        <v>0</v>
      </c>
      <c r="D23" s="12">
        <v>6564603</v>
      </c>
      <c r="E23" s="12">
        <v>3092067</v>
      </c>
      <c r="F23" s="39">
        <f>IF(E23=0,"0%",+E23/D23)</f>
        <v>0.47102117218665013</v>
      </c>
    </row>
    <row r="24" spans="2:6" x14ac:dyDescent="0.25">
      <c r="B24" s="2" t="s">
        <v>4</v>
      </c>
      <c r="C24" s="3">
        <f>+SUM(C25:C27)</f>
        <v>2898783</v>
      </c>
      <c r="D24" s="3">
        <f>+SUM(D25:D27)</f>
        <v>4373784</v>
      </c>
      <c r="E24" s="3">
        <f>+SUM(E25:E27)</f>
        <v>2950918.91</v>
      </c>
      <c r="F24" s="26">
        <f>IF(E24=0,"0%",+E24/D24)</f>
        <v>0.67468327425405561</v>
      </c>
    </row>
    <row r="25" spans="2:6" x14ac:dyDescent="0.25">
      <c r="B25" s="11" t="s">
        <v>14</v>
      </c>
      <c r="C25" s="12">
        <v>0</v>
      </c>
      <c r="D25" s="12">
        <v>1888987</v>
      </c>
      <c r="E25" s="12">
        <v>1597627</v>
      </c>
      <c r="F25" s="39">
        <f>IF(E25=0,"0%",+E25/D25)</f>
        <v>0.84575859971508538</v>
      </c>
    </row>
    <row r="26" spans="2:6" x14ac:dyDescent="0.25">
      <c r="B26" s="13" t="s">
        <v>19</v>
      </c>
      <c r="C26" s="14">
        <v>2605453</v>
      </c>
      <c r="D26" s="14">
        <v>2207485</v>
      </c>
      <c r="E26" s="14">
        <v>1353291.91</v>
      </c>
      <c r="F26" s="40">
        <f>IF(E26=0,"0%",+E26/D26)</f>
        <v>0.61304693350124684</v>
      </c>
    </row>
    <row r="27" spans="2:6" x14ac:dyDescent="0.25">
      <c r="B27" s="13" t="s">
        <v>20</v>
      </c>
      <c r="C27" s="14">
        <v>293330</v>
      </c>
      <c r="D27" s="14">
        <v>277312</v>
      </c>
      <c r="E27" s="14">
        <v>0</v>
      </c>
      <c r="F27" s="40" t="str">
        <f>IF(E27=0,"0%",+E27/D27)</f>
        <v>0%</v>
      </c>
    </row>
    <row r="28" spans="2:6" x14ac:dyDescent="0.25">
      <c r="B28" s="2" t="s">
        <v>5</v>
      </c>
      <c r="C28" s="3">
        <f>+SUM(C29:C32)</f>
        <v>3283023</v>
      </c>
      <c r="D28" s="3">
        <f>+SUM(D29:D32)</f>
        <v>6705016</v>
      </c>
      <c r="E28" s="3">
        <f>+SUM(E29:E32)</f>
        <v>5002659.54</v>
      </c>
      <c r="F28" s="26">
        <f>IF(E28=0,"0%",+E28/D28)</f>
        <v>0.74610702494967951</v>
      </c>
    </row>
    <row r="29" spans="2:6" x14ac:dyDescent="0.25">
      <c r="B29" s="11" t="s">
        <v>12</v>
      </c>
      <c r="C29" s="12">
        <v>0</v>
      </c>
      <c r="D29" s="12">
        <v>35000</v>
      </c>
      <c r="E29" s="12">
        <v>0</v>
      </c>
      <c r="F29" s="39" t="str">
        <f>IF(E29=0,"0%",+E29/D29)</f>
        <v>0%</v>
      </c>
    </row>
    <row r="30" spans="2:6" x14ac:dyDescent="0.25">
      <c r="B30" s="13" t="s">
        <v>17</v>
      </c>
      <c r="C30" s="14">
        <v>0</v>
      </c>
      <c r="D30" s="14">
        <v>15413</v>
      </c>
      <c r="E30" s="14">
        <v>15412.5</v>
      </c>
      <c r="F30" s="40">
        <f>IF(E30=0,"0%",+E30/D30)</f>
        <v>0.99996755985207297</v>
      </c>
    </row>
    <row r="31" spans="2:6" x14ac:dyDescent="0.25">
      <c r="B31" s="13" t="s">
        <v>19</v>
      </c>
      <c r="C31" s="14">
        <v>2828983</v>
      </c>
      <c r="D31" s="14">
        <v>5903321</v>
      </c>
      <c r="E31" s="14">
        <v>4944248.04</v>
      </c>
      <c r="F31" s="40">
        <f>IF(E31=0,"0%",+E31/D31)</f>
        <v>0.83753670857471585</v>
      </c>
    </row>
    <row r="32" spans="2:6" x14ac:dyDescent="0.25">
      <c r="B32" s="13" t="s">
        <v>20</v>
      </c>
      <c r="C32" s="14">
        <v>454040</v>
      </c>
      <c r="D32" s="14">
        <v>751282</v>
      </c>
      <c r="E32" s="14">
        <v>42999</v>
      </c>
      <c r="F32" s="40">
        <f>IF(E32=0,"0%",+E32/D32)</f>
        <v>5.7234167729294724E-2</v>
      </c>
    </row>
    <row r="33" spans="2:6" x14ac:dyDescent="0.25">
      <c r="B33" s="4" t="s">
        <v>8</v>
      </c>
      <c r="C33" s="5">
        <f>+C28+C24+C10+C8+C6+C22</f>
        <v>62785482</v>
      </c>
      <c r="D33" s="5">
        <f t="shared" ref="D33:E33" si="1">+D28+D24+D10+D8+D6+D22</f>
        <v>100694235</v>
      </c>
      <c r="E33" s="5">
        <f t="shared" si="1"/>
        <v>51542044.5</v>
      </c>
      <c r="F33" s="30">
        <f>IF(E33=0,"0%",+E33/D33)</f>
        <v>0.51186688592450202</v>
      </c>
    </row>
    <row r="34" spans="2:6" x14ac:dyDescent="0.25">
      <c r="B34" s="1" t="s">
        <v>33</v>
      </c>
    </row>
    <row r="35" spans="2:6" x14ac:dyDescent="0.25">
      <c r="B35" s="1" t="s">
        <v>30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zoomScaleNormal="100" workbookViewId="0"/>
  </sheetViews>
  <sheetFormatPr baseColWidth="10" defaultRowHeight="15" x14ac:dyDescent="0.25"/>
  <cols>
    <col min="2" max="2" width="68.140625" customWidth="1"/>
    <col min="5" max="5" width="14.7109375" customWidth="1"/>
  </cols>
  <sheetData>
    <row r="2" spans="2:6" ht="70.5" customHeight="1" x14ac:dyDescent="0.25">
      <c r="B2" s="38" t="s">
        <v>31</v>
      </c>
      <c r="C2" s="38"/>
      <c r="D2" s="38"/>
      <c r="E2" s="38"/>
      <c r="F2" s="38"/>
    </row>
    <row r="4" spans="2:6" x14ac:dyDescent="0.25">
      <c r="B4" t="s">
        <v>26</v>
      </c>
    </row>
    <row r="5" spans="2:6" ht="45" customHeight="1" x14ac:dyDescent="0.25">
      <c r="B5" s="6" t="s">
        <v>9</v>
      </c>
      <c r="C5" s="6" t="s">
        <v>6</v>
      </c>
      <c r="D5" s="6" t="s">
        <v>7</v>
      </c>
      <c r="E5" s="10" t="s">
        <v>32</v>
      </c>
      <c r="F5" s="10" t="s">
        <v>10</v>
      </c>
    </row>
    <row r="6" spans="2:6" x14ac:dyDescent="0.25">
      <c r="B6" s="2" t="s">
        <v>23</v>
      </c>
      <c r="C6" s="3">
        <f>+C7</f>
        <v>130313121</v>
      </c>
      <c r="D6" s="3">
        <f t="shared" ref="D6:E6" si="0">+D7</f>
        <v>130313121</v>
      </c>
      <c r="E6" s="3">
        <f t="shared" si="0"/>
        <v>0</v>
      </c>
      <c r="F6" s="26" t="str">
        <f>IF(E6=0,"0%",+E6/D6)</f>
        <v>0%</v>
      </c>
    </row>
    <row r="7" spans="2:6" x14ac:dyDescent="0.25">
      <c r="B7" s="11" t="s">
        <v>17</v>
      </c>
      <c r="C7" s="12">
        <v>130313121</v>
      </c>
      <c r="D7" s="12">
        <v>130313121</v>
      </c>
      <c r="E7" s="12">
        <v>0</v>
      </c>
      <c r="F7" s="42" t="str">
        <f>IF(E7=0,"0%",+E7/D7)</f>
        <v>0%</v>
      </c>
    </row>
    <row r="8" spans="2:6" x14ac:dyDescent="0.25">
      <c r="B8" s="2" t="s">
        <v>5</v>
      </c>
      <c r="C8" s="3">
        <f>+C9</f>
        <v>500401757</v>
      </c>
      <c r="D8" s="3">
        <f t="shared" ref="D8:E8" si="1">+D9</f>
        <v>334209433</v>
      </c>
      <c r="E8" s="3">
        <f t="shared" si="1"/>
        <v>0</v>
      </c>
      <c r="F8" s="26" t="str">
        <f>IF(E8=0,"0%",+E8/D8)</f>
        <v>0%</v>
      </c>
    </row>
    <row r="9" spans="2:6" x14ac:dyDescent="0.25">
      <c r="B9" s="15" t="s">
        <v>20</v>
      </c>
      <c r="C9" s="16">
        <v>500401757</v>
      </c>
      <c r="D9" s="16">
        <v>334209433</v>
      </c>
      <c r="E9" s="16">
        <v>0</v>
      </c>
      <c r="F9" s="43" t="str">
        <f>IF(E9=0,"0%",+E9/D9)</f>
        <v>0%</v>
      </c>
    </row>
    <row r="10" spans="2:6" x14ac:dyDescent="0.25">
      <c r="B10" s="4" t="s">
        <v>8</v>
      </c>
      <c r="C10" s="5">
        <f>+C6+C8</f>
        <v>630714878</v>
      </c>
      <c r="D10" s="5">
        <f t="shared" ref="D10:E10" si="2">+D6+D8</f>
        <v>464522554</v>
      </c>
      <c r="E10" s="5">
        <f t="shared" si="2"/>
        <v>0</v>
      </c>
      <c r="F10" s="30" t="str">
        <f>IF(E10=0,"0%",+E10/D10)</f>
        <v>0%</v>
      </c>
    </row>
    <row r="11" spans="2:6" x14ac:dyDescent="0.25">
      <c r="B11" s="1" t="s">
        <v>33</v>
      </c>
    </row>
    <row r="12" spans="2:6" x14ac:dyDescent="0.25">
      <c r="B12" s="1" t="s">
        <v>30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zoomScaleNormal="100" workbookViewId="0">
      <selection activeCell="C7" sqref="C7"/>
    </sheetView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38" t="s">
        <v>31</v>
      </c>
      <c r="C2" s="38"/>
      <c r="D2" s="38"/>
      <c r="E2" s="38"/>
      <c r="F2" s="38"/>
    </row>
    <row r="4" spans="2:6" x14ac:dyDescent="0.25">
      <c r="B4" t="s">
        <v>25</v>
      </c>
    </row>
    <row r="5" spans="2:6" ht="38.25" x14ac:dyDescent="0.25">
      <c r="B5" s="6" t="s">
        <v>9</v>
      </c>
      <c r="C5" s="6" t="s">
        <v>6</v>
      </c>
      <c r="D5" s="6" t="s">
        <v>7</v>
      </c>
      <c r="E5" s="10" t="s">
        <v>32</v>
      </c>
      <c r="F5" s="10" t="s">
        <v>10</v>
      </c>
    </row>
    <row r="6" spans="2:6" x14ac:dyDescent="0.25">
      <c r="B6" s="2" t="s">
        <v>2</v>
      </c>
      <c r="C6" s="3">
        <f>SUM(C7:C8)</f>
        <v>0</v>
      </c>
      <c r="D6" s="3">
        <f>SUM(D7:D8)</f>
        <v>866746</v>
      </c>
      <c r="E6" s="3">
        <f>SUM(E7:E8)</f>
        <v>110600</v>
      </c>
      <c r="F6" s="26">
        <f>IF(E6=0,"0%",+E6/D6)</f>
        <v>0.12760370396863671</v>
      </c>
    </row>
    <row r="7" spans="2:6" x14ac:dyDescent="0.25">
      <c r="B7" s="23" t="s">
        <v>13</v>
      </c>
      <c r="C7" s="12">
        <v>0</v>
      </c>
      <c r="D7" s="12">
        <v>27750</v>
      </c>
      <c r="E7" s="12">
        <v>27750</v>
      </c>
      <c r="F7" s="39">
        <f>IF(E7=0,"0%",+E7/D7)</f>
        <v>1</v>
      </c>
    </row>
    <row r="8" spans="2:6" x14ac:dyDescent="0.25">
      <c r="B8" s="24" t="s">
        <v>20</v>
      </c>
      <c r="C8" s="14">
        <v>0</v>
      </c>
      <c r="D8" s="14">
        <v>838996</v>
      </c>
      <c r="E8" s="14">
        <v>82850</v>
      </c>
      <c r="F8" s="40">
        <f>IF(E8=0,"0%",+E8/D8)</f>
        <v>9.8748980924819665E-2</v>
      </c>
    </row>
    <row r="9" spans="2:6" x14ac:dyDescent="0.25">
      <c r="B9" s="2" t="s">
        <v>5</v>
      </c>
      <c r="C9" s="3">
        <f>SUM(C10:C10)</f>
        <v>0</v>
      </c>
      <c r="D9" s="3">
        <f>SUM(D10:D10)</f>
        <v>717863</v>
      </c>
      <c r="E9" s="3">
        <f>SUM(E10:E10)</f>
        <v>15412.5</v>
      </c>
      <c r="F9" s="26">
        <f>IF(E9=0,"0%",+E9/D9)</f>
        <v>2.1469974075833412E-2</v>
      </c>
    </row>
    <row r="10" spans="2:6" x14ac:dyDescent="0.25">
      <c r="B10" s="23" t="s">
        <v>17</v>
      </c>
      <c r="C10" s="12">
        <v>0</v>
      </c>
      <c r="D10" s="12">
        <v>717863</v>
      </c>
      <c r="E10" s="12">
        <v>15412.5</v>
      </c>
      <c r="F10" s="39">
        <f>IF(E10=0,"0%",+E10/D10)</f>
        <v>2.1469974075833412E-2</v>
      </c>
    </row>
    <row r="11" spans="2:6" x14ac:dyDescent="0.25">
      <c r="B11" s="4" t="s">
        <v>8</v>
      </c>
      <c r="C11" s="5">
        <f>+C9+C6</f>
        <v>0</v>
      </c>
      <c r="D11" s="5">
        <f>+D9+D6</f>
        <v>1584609</v>
      </c>
      <c r="E11" s="5">
        <f>+E9+E6</f>
        <v>126012.5</v>
      </c>
      <c r="F11" s="44">
        <f>IF(E11=0,"0%",+E11/D11)</f>
        <v>7.9522771863595368E-2</v>
      </c>
    </row>
    <row r="12" spans="2:6" x14ac:dyDescent="0.25">
      <c r="B12" s="1" t="s">
        <v>33</v>
      </c>
    </row>
    <row r="13" spans="2:6" x14ac:dyDescent="0.25">
      <c r="B13" s="1" t="s">
        <v>30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7" sqref="B7"/>
    </sheetView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38" t="s">
        <v>31</v>
      </c>
      <c r="C2" s="38"/>
      <c r="D2" s="38"/>
      <c r="E2" s="38"/>
      <c r="F2" s="38"/>
    </row>
    <row r="4" spans="2:6" x14ac:dyDescent="0.25">
      <c r="B4" t="s">
        <v>24</v>
      </c>
    </row>
    <row r="5" spans="2:6" ht="38.25" x14ac:dyDescent="0.25">
      <c r="B5" s="6" t="s">
        <v>9</v>
      </c>
      <c r="C5" s="6" t="s">
        <v>6</v>
      </c>
      <c r="D5" s="6" t="s">
        <v>7</v>
      </c>
      <c r="E5" s="10" t="s">
        <v>32</v>
      </c>
      <c r="F5" s="10" t="s">
        <v>10</v>
      </c>
    </row>
    <row r="6" spans="2:6" x14ac:dyDescent="0.25">
      <c r="B6" s="2" t="s">
        <v>5</v>
      </c>
      <c r="C6" s="3">
        <f>SUM(C7:C7)</f>
        <v>0</v>
      </c>
      <c r="D6" s="3">
        <f>SUM(D7:D7)</f>
        <v>0</v>
      </c>
      <c r="E6" s="3">
        <f>SUM(E7:E7)</f>
        <v>0</v>
      </c>
      <c r="F6" s="26" t="str">
        <f>IF(E6=0,"0%",+E6/D6)</f>
        <v>0%</v>
      </c>
    </row>
    <row r="7" spans="2:6" x14ac:dyDescent="0.25">
      <c r="B7" s="37"/>
      <c r="C7" s="12"/>
      <c r="D7" s="12"/>
      <c r="E7" s="12"/>
      <c r="F7" s="39" t="str">
        <f>IF(E7=0,"0%",+E7/D7)</f>
        <v>0%</v>
      </c>
    </row>
    <row r="8" spans="2:6" x14ac:dyDescent="0.25">
      <c r="B8" s="4" t="s">
        <v>8</v>
      </c>
      <c r="C8" s="5">
        <f>+C7</f>
        <v>0</v>
      </c>
      <c r="D8" s="5">
        <f t="shared" ref="D8:E8" si="0">+D7</f>
        <v>0</v>
      </c>
      <c r="E8" s="5">
        <f t="shared" si="0"/>
        <v>0</v>
      </c>
      <c r="F8" s="44" t="str">
        <f>IF(E8=0,"0%",+E8/D8)</f>
        <v>0%</v>
      </c>
    </row>
    <row r="9" spans="2:6" x14ac:dyDescent="0.25">
      <c r="B9" s="1" t="s">
        <v>33</v>
      </c>
    </row>
    <row r="10" spans="2:6" x14ac:dyDescent="0.25">
      <c r="B10" s="1" t="s">
        <v>30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TODA FUENTE</vt:lpstr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2016-07-18T13:58:08Z</dcterms:modified>
</cp:coreProperties>
</file>