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pR_Pliego 2017\08_Agosto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state="hidden" r:id="rId6"/>
  </sheets>
  <definedNames>
    <definedName name="_xlnm.Print_Area" localSheetId="4">DYT!$B$2:$F$34</definedName>
    <definedName name="_xlnm.Print_Area" localSheetId="5">RD!$B$2:$F$9</definedName>
    <definedName name="_xlnm.Print_Area" localSheetId="2">RDR!$B$2:$F$45</definedName>
    <definedName name="_xlnm.Print_Area" localSheetId="1">RO!$B$2:$F$65</definedName>
    <definedName name="_xlnm.Print_Area" localSheetId="3">ROOC!$B$2:$F$11</definedName>
    <definedName name="_xlnm.Print_Area" localSheetId="0">'TODA FUENTE'!$B$2:$F$66</definedName>
  </definedNames>
  <calcPr calcId="152511"/>
</workbook>
</file>

<file path=xl/calcChain.xml><?xml version="1.0" encoding="utf-8"?>
<calcChain xmlns="http://schemas.openxmlformats.org/spreadsheetml/2006/main">
  <c r="E25" i="5" l="1"/>
  <c r="F25" i="5" s="1"/>
  <c r="D25" i="5"/>
  <c r="C25" i="5"/>
  <c r="E22" i="5"/>
  <c r="D22" i="5"/>
  <c r="C22" i="5"/>
  <c r="E20" i="5"/>
  <c r="D20" i="5"/>
  <c r="C20" i="5"/>
  <c r="D19" i="2"/>
  <c r="F24" i="5"/>
  <c r="F31" i="5"/>
  <c r="F30" i="5"/>
  <c r="F29" i="5"/>
  <c r="F28" i="5"/>
  <c r="F27" i="5"/>
  <c r="F39" i="3"/>
  <c r="F38" i="3"/>
  <c r="F47" i="2"/>
  <c r="F48" i="2"/>
  <c r="C51" i="2"/>
  <c r="D51" i="2"/>
  <c r="E51" i="2"/>
  <c r="F39" i="2"/>
  <c r="F38" i="2"/>
  <c r="F47" i="1"/>
  <c r="C52" i="1"/>
  <c r="D52" i="1"/>
  <c r="E52" i="1"/>
  <c r="F39" i="1"/>
  <c r="F38" i="1"/>
  <c r="C43" i="1"/>
  <c r="D43" i="1"/>
  <c r="E43" i="1"/>
  <c r="F40" i="3" l="1"/>
  <c r="F37" i="3"/>
  <c r="F36" i="3"/>
  <c r="F35" i="3"/>
  <c r="E36" i="2"/>
  <c r="D36" i="2"/>
  <c r="C36" i="2"/>
  <c r="F41" i="2"/>
  <c r="F40" i="2"/>
  <c r="E36" i="1"/>
  <c r="D36" i="1"/>
  <c r="C36" i="1"/>
  <c r="F42" i="1"/>
  <c r="F41" i="1"/>
  <c r="F40" i="1"/>
  <c r="F32" i="5"/>
  <c r="F26" i="5"/>
  <c r="F23" i="5"/>
  <c r="F21" i="5"/>
  <c r="F19" i="5"/>
  <c r="F18" i="5"/>
  <c r="F17" i="5"/>
  <c r="F16" i="5"/>
  <c r="F15" i="5"/>
  <c r="F14" i="5"/>
  <c r="F13" i="5"/>
  <c r="F12" i="5"/>
  <c r="F11" i="5"/>
  <c r="F10" i="5"/>
  <c r="F9" i="5"/>
  <c r="F7" i="5"/>
  <c r="F9" i="4"/>
  <c r="F43" i="3"/>
  <c r="F42" i="3"/>
  <c r="F41" i="3"/>
  <c r="F34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4" i="3"/>
  <c r="F11" i="3"/>
  <c r="F10" i="3"/>
  <c r="F9" i="3"/>
  <c r="F8" i="3"/>
  <c r="F7" i="3"/>
  <c r="F61" i="2" l="1"/>
  <c r="F13" i="3"/>
  <c r="E8" i="5"/>
  <c r="F8" i="5" s="1"/>
  <c r="D8" i="5"/>
  <c r="C8" i="5"/>
  <c r="D6" i="5"/>
  <c r="C6" i="5"/>
  <c r="E6" i="5"/>
  <c r="C12" i="3"/>
  <c r="D12" i="3"/>
  <c r="E12" i="3"/>
  <c r="F12" i="3" s="1"/>
  <c r="F21" i="2"/>
  <c r="F56" i="1"/>
  <c r="F21" i="1"/>
  <c r="D33" i="5" l="1"/>
  <c r="C33" i="5"/>
  <c r="F6" i="5"/>
  <c r="E33" i="5"/>
  <c r="E6" i="4"/>
  <c r="D6" i="4"/>
  <c r="C6" i="4"/>
  <c r="E28" i="3"/>
  <c r="D28" i="3"/>
  <c r="C28" i="3"/>
  <c r="E6" i="3" l="1"/>
  <c r="D6" i="3"/>
  <c r="C6" i="3"/>
  <c r="F11" i="2"/>
  <c r="F10" i="2"/>
  <c r="F9" i="2"/>
  <c r="F12" i="1"/>
  <c r="F11" i="1"/>
  <c r="F10" i="1"/>
  <c r="F9" i="1"/>
  <c r="F6" i="3" l="1"/>
  <c r="F7" i="4"/>
  <c r="F56" i="2"/>
  <c r="F58" i="1"/>
  <c r="E8" i="6" l="1"/>
  <c r="D8" i="6"/>
  <c r="C8" i="6"/>
  <c r="F7" i="6"/>
  <c r="E6" i="6"/>
  <c r="D6" i="6"/>
  <c r="C6" i="6"/>
  <c r="F46" i="2"/>
  <c r="F31" i="2"/>
  <c r="F6" i="6" l="1"/>
  <c r="F8" i="6"/>
  <c r="F63" i="2"/>
  <c r="F62" i="2"/>
  <c r="F60" i="2"/>
  <c r="F59" i="2"/>
  <c r="F58" i="2"/>
  <c r="F57" i="2"/>
  <c r="F55" i="2"/>
  <c r="F54" i="2"/>
  <c r="F53" i="2"/>
  <c r="F52" i="2"/>
  <c r="F50" i="2"/>
  <c r="F49" i="2"/>
  <c r="F45" i="2"/>
  <c r="F44" i="2"/>
  <c r="F43" i="2"/>
  <c r="F37" i="2"/>
  <c r="F35" i="2"/>
  <c r="F34" i="2"/>
  <c r="F33" i="2"/>
  <c r="F32" i="2"/>
  <c r="F30" i="2"/>
  <c r="F29" i="2"/>
  <c r="F28" i="2"/>
  <c r="F27" i="2"/>
  <c r="F26" i="2"/>
  <c r="F25" i="2"/>
  <c r="F24" i="2"/>
  <c r="F22" i="2"/>
  <c r="F20" i="2"/>
  <c r="F18" i="2"/>
  <c r="F17" i="2"/>
  <c r="F16" i="2"/>
  <c r="F15" i="2"/>
  <c r="F14" i="2"/>
  <c r="F13" i="2"/>
  <c r="F12" i="2"/>
  <c r="F8" i="2"/>
  <c r="F7" i="2"/>
  <c r="F64" i="1"/>
  <c r="F62" i="1"/>
  <c r="F61" i="1"/>
  <c r="F60" i="1"/>
  <c r="F59" i="1"/>
  <c r="F57" i="1"/>
  <c r="F55" i="1"/>
  <c r="F54" i="1"/>
  <c r="F53" i="1"/>
  <c r="F51" i="1"/>
  <c r="F50" i="1"/>
  <c r="F49" i="1"/>
  <c r="F48" i="1"/>
  <c r="F46" i="1"/>
  <c r="F45" i="1"/>
  <c r="F44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0" i="1"/>
  <c r="F18" i="1"/>
  <c r="F17" i="1"/>
  <c r="F16" i="1"/>
  <c r="F15" i="1"/>
  <c r="F14" i="1"/>
  <c r="F13" i="1"/>
  <c r="F8" i="1"/>
  <c r="F7" i="1"/>
  <c r="F63" i="1" l="1"/>
  <c r="F36" i="1"/>
  <c r="F43" i="1" l="1"/>
  <c r="E19" i="1" l="1"/>
  <c r="D19" i="1"/>
  <c r="C19" i="1"/>
  <c r="C23" i="1"/>
  <c r="D23" i="1"/>
  <c r="E23" i="1"/>
  <c r="F19" i="1" l="1"/>
  <c r="F52" i="1"/>
  <c r="F23" i="1"/>
  <c r="E8" i="4"/>
  <c r="F8" i="4" s="1"/>
  <c r="D8" i="4"/>
  <c r="C8" i="4"/>
  <c r="E33" i="3"/>
  <c r="E44" i="3" s="1"/>
  <c r="D33" i="3"/>
  <c r="C33" i="3"/>
  <c r="E30" i="3"/>
  <c r="D30" i="3"/>
  <c r="C30" i="3"/>
  <c r="E15" i="3"/>
  <c r="F15" i="3" s="1"/>
  <c r="D15" i="3"/>
  <c r="C15" i="3"/>
  <c r="E42" i="2"/>
  <c r="D42" i="2"/>
  <c r="C42" i="2"/>
  <c r="F36" i="2"/>
  <c r="E23" i="2"/>
  <c r="D23" i="2"/>
  <c r="C23" i="2"/>
  <c r="E19" i="2"/>
  <c r="C19" i="2"/>
  <c r="E6" i="2"/>
  <c r="D6" i="2"/>
  <c r="C6" i="2"/>
  <c r="E6" i="1"/>
  <c r="E65" i="1" s="1"/>
  <c r="D6" i="1"/>
  <c r="D65" i="1" s="1"/>
  <c r="C6" i="1"/>
  <c r="C65" i="1" s="1"/>
  <c r="D44" i="3" l="1"/>
  <c r="C44" i="3"/>
  <c r="F30" i="3"/>
  <c r="F33" i="3"/>
  <c r="C64" i="2"/>
  <c r="D64" i="2"/>
  <c r="E64" i="2"/>
  <c r="C10" i="4"/>
  <c r="D10" i="4"/>
  <c r="F51" i="2"/>
  <c r="F6" i="2"/>
  <c r="F6" i="1"/>
  <c r="F23" i="2"/>
  <c r="F42" i="2"/>
  <c r="F19" i="2"/>
  <c r="F65" i="1"/>
  <c r="F64" i="2" l="1"/>
  <c r="F6" i="4"/>
  <c r="E10" i="4"/>
  <c r="F10" i="4" s="1"/>
  <c r="F44" i="3"/>
  <c r="F22" i="5" l="1"/>
  <c r="F20" i="5"/>
  <c r="F33" i="5" l="1"/>
</calcChain>
</file>

<file path=xl/sharedStrings.xml><?xml version="1.0" encoding="utf-8"?>
<sst xmlns="http://schemas.openxmlformats.org/spreadsheetml/2006/main" count="233" uniqueCount="33">
  <si>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</si>
  <si>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</si>
  <si>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</si>
  <si>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</si>
  <si>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</si>
  <si>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</si>
  <si>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</si>
  <si>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</si>
  <si>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</si>
  <si>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</si>
  <si>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</si>
  <si>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Marzo</t>
  </si>
  <si>
    <t>EJECUCION DE LOS PROGRAMAS PRESUPUESTALES AL I TRIMESTRE DEL AÑO FISCAL 2016 DEL PLIEGO 011 MINSA - TODA FUENTE</t>
  </si>
  <si>
    <t>DEVENGADO
AL 31.03.16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</si>
  <si>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</si>
  <si>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</si>
  <si>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</si>
  <si>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</si>
  <si>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</si>
  <si>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</si>
  <si>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</si>
  <si>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9001  ACCIONES CENTRALES</t>
  </si>
  <si>
    <t>9002  ASIGNACIONES PRESUPUESTARIAS QUE NO RESULTAN EN PRODUCTOS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</si>
  <si>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</si>
  <si>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</si>
  <si>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</si>
  <si>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EJECUCION DE LOS PROGRAMAS PRESUPUESTALES AL MES DE AGOSTO DEL AÑO FISCAL 2017 DEL PLIEGO 011 MINSA - TODA FUENTE</t>
  </si>
  <si>
    <t>Fuente:  Base de Datos MEF al cierre del mes de Agosto</t>
  </si>
  <si>
    <t>EJECUCION DE LOS PROGRAMAS PRESUPUESTALES AL MES DE AGOSTO DEL AÑO FISCAL 2017 DEL PLIEGO 011 MINSA - RO</t>
  </si>
  <si>
    <t>EJECUCION DE LOS PROGRAMAS PRESUPUESTALES AL MES DE AGOSTO DEL AÑO FISCAL 2017 DEL PLIEGO 011 MINSA - RDR</t>
  </si>
  <si>
    <t>EJECUCION DE LOS PROGRAMAS PRESUPUESTALES AL MES DE AGOSTO DEL AÑO FISCAL 2017 DEL PLIEGO 011 MINSA - ROOC</t>
  </si>
  <si>
    <t>EJECUCION DE LOS PROGRAMAS PRESUPUESTALES AL MES DE AGOSTO DEL AÑO FISCAL 2017 DEL PLIEGO 011 MINSA - DYT</t>
  </si>
  <si>
    <t>DEVENGADO
AL 31.08.17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</si>
</sst>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3" fontId="2" fillId="0" borderId="5" xfId="3" applyNumberFormat="1" applyFont="1" applyBorder="1" applyAlignment="1">
      <alignment horizontal="left" vertical="center" indent="3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5" xfId="3" applyNumberFormat="1" applyBorder="1" applyAlignment="1">
      <alignment horizontal="left" vertical="center" indent="4"/>
    </xf>
    <xf numFmtId="3" fontId="4" fillId="0" borderId="6" xfId="3" applyNumberFormat="1" applyBorder="1" applyAlignment="1">
      <alignment horizontal="left" vertical="center" indent="4"/>
    </xf>
    <xf numFmtId="3" fontId="2" fillId="0" borderId="7" xfId="2" applyNumberFormat="1" applyBorder="1" applyAlignment="1">
      <alignment horizontal="left" vertical="center" indent="4"/>
    </xf>
    <xf numFmtId="3" fontId="2" fillId="0" borderId="7" xfId="2" applyNumberForma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3" fontId="2" fillId="0" borderId="7" xfId="3" applyNumberFormat="1" applyFont="1" applyBorder="1" applyAlignment="1">
      <alignment horizontal="left" vertical="center" indent="3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9" fontId="4" fillId="0" borderId="4" xfId="1" applyFont="1" applyBorder="1" applyAlignment="1">
      <alignment horizontal="right" vertical="center"/>
    </xf>
    <xf numFmtId="3" fontId="4" fillId="0" borderId="5" xfId="3" applyNumberFormat="1" applyBorder="1" applyAlignment="1">
      <alignment horizontal="right" vertical="center"/>
    </xf>
    <xf numFmtId="3" fontId="4" fillId="0" borderId="8" xfId="3" applyNumberFormat="1" applyBorder="1" applyAlignment="1">
      <alignment horizontal="left" vertical="center" indent="4"/>
    </xf>
    <xf numFmtId="3" fontId="4" fillId="0" borderId="8" xfId="3" applyNumberFormat="1" applyBorder="1" applyAlignment="1">
      <alignment vertical="center"/>
    </xf>
    <xf numFmtId="164" fontId="0" fillId="0" borderId="8" xfId="1" applyNumberFormat="1" applyFont="1" applyBorder="1" applyAlignment="1">
      <alignment horizontal="right"/>
    </xf>
    <xf numFmtId="3" fontId="4" fillId="0" borderId="9" xfId="3" applyNumberFormat="1" applyBorder="1" applyAlignment="1">
      <alignment horizontal="left" vertical="center" indent="4"/>
    </xf>
    <xf numFmtId="3" fontId="4" fillId="0" borderId="9" xfId="3" applyNumberFormat="1" applyBorder="1" applyAlignment="1">
      <alignment vertical="center"/>
    </xf>
    <xf numFmtId="164" fontId="0" fillId="0" borderId="9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3"/>
    <col min="7" max="16384" width="11.42578125" style="1"/>
  </cols>
  <sheetData>
    <row r="2" spans="2:6" ht="51.75" customHeight="1" x14ac:dyDescent="0.25">
      <c r="B2" s="63" t="s">
        <v>26</v>
      </c>
      <c r="C2" s="63"/>
      <c r="D2" s="63"/>
      <c r="E2" s="63"/>
      <c r="F2" s="63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32</v>
      </c>
      <c r="F5" s="10" t="s">
        <v>10</v>
      </c>
    </row>
    <row r="6" spans="2:6" x14ac:dyDescent="0.25">
      <c r="B6" s="2" t="s">
        <v>0</v>
      </c>
      <c r="C6" s="3">
        <f>SUM(C7:C18)</f>
        <v>1173804000</v>
      </c>
      <c r="D6" s="3">
        <f>SUM(D7:D18)</f>
        <v>2078177963</v>
      </c>
      <c r="E6" s="3">
        <f>SUM(E7:E18)</f>
        <v>1097225351.1899998</v>
      </c>
      <c r="F6" s="28">
        <f>IF(E6=0,"0%",+E6/D6)</f>
        <v>0.5279746829795442</v>
      </c>
    </row>
    <row r="7" spans="2:6" x14ac:dyDescent="0.25">
      <c r="B7" s="19" t="s">
        <v>14</v>
      </c>
      <c r="C7" s="20">
        <v>1828049</v>
      </c>
      <c r="D7" s="20">
        <v>126540756</v>
      </c>
      <c r="E7" s="20">
        <v>73616363.669999987</v>
      </c>
      <c r="F7" s="29">
        <f t="shared" ref="F7:F65" si="0">IF(E7=0,"0%",+E7/D7)</f>
        <v>0.5817601063644664</v>
      </c>
    </row>
    <row r="8" spans="2:6" x14ac:dyDescent="0.25">
      <c r="B8" s="21" t="s">
        <v>15</v>
      </c>
      <c r="C8" s="22">
        <v>979481</v>
      </c>
      <c r="D8" s="22">
        <v>182230502</v>
      </c>
      <c r="E8" s="22">
        <v>105307084.80999985</v>
      </c>
      <c r="F8" s="30">
        <f t="shared" si="0"/>
        <v>0.5778784761839697</v>
      </c>
    </row>
    <row r="9" spans="2:6" x14ac:dyDescent="0.25">
      <c r="B9" s="21" t="s">
        <v>16</v>
      </c>
      <c r="C9" s="22">
        <v>1179872</v>
      </c>
      <c r="D9" s="22">
        <v>73021449</v>
      </c>
      <c r="E9" s="22">
        <v>41799925.660000041</v>
      </c>
      <c r="F9" s="30">
        <f t="shared" si="0"/>
        <v>0.57243352785289214</v>
      </c>
    </row>
    <row r="10" spans="2:6" x14ac:dyDescent="0.25">
      <c r="B10" s="21" t="s">
        <v>17</v>
      </c>
      <c r="C10" s="22">
        <v>501808</v>
      </c>
      <c r="D10" s="22">
        <v>20474491</v>
      </c>
      <c r="E10" s="22">
        <v>12181957.559999997</v>
      </c>
      <c r="F10" s="30">
        <f t="shared" si="0"/>
        <v>0.59498219320812407</v>
      </c>
    </row>
    <row r="11" spans="2:6" x14ac:dyDescent="0.25">
      <c r="B11" s="21" t="s">
        <v>18</v>
      </c>
      <c r="C11" s="22">
        <v>1372278</v>
      </c>
      <c r="D11" s="22">
        <v>55881204</v>
      </c>
      <c r="E11" s="22">
        <v>33367900.479999986</v>
      </c>
      <c r="F11" s="30">
        <f t="shared" si="0"/>
        <v>0.59712207489301738</v>
      </c>
    </row>
    <row r="12" spans="2:6" x14ac:dyDescent="0.25">
      <c r="B12" s="21" t="s">
        <v>19</v>
      </c>
      <c r="C12" s="22">
        <v>73880</v>
      </c>
      <c r="D12" s="22">
        <v>33347447</v>
      </c>
      <c r="E12" s="22">
        <v>19743290.84</v>
      </c>
      <c r="F12" s="30">
        <f t="shared" si="0"/>
        <v>0.59204804613678519</v>
      </c>
    </row>
    <row r="13" spans="2:6" x14ac:dyDescent="0.25">
      <c r="B13" s="21" t="s">
        <v>20</v>
      </c>
      <c r="C13" s="22">
        <v>462592</v>
      </c>
      <c r="D13" s="22">
        <v>4365098</v>
      </c>
      <c r="E13" s="22">
        <v>2626812.7999999998</v>
      </c>
      <c r="F13" s="30">
        <f t="shared" si="0"/>
        <v>0.60177636332563433</v>
      </c>
    </row>
    <row r="14" spans="2:6" x14ac:dyDescent="0.25">
      <c r="B14" s="21" t="s">
        <v>23</v>
      </c>
      <c r="C14" s="22">
        <v>0</v>
      </c>
      <c r="D14" s="22">
        <v>102496561</v>
      </c>
      <c r="E14" s="22">
        <v>57924005.749999985</v>
      </c>
      <c r="F14" s="30">
        <f t="shared" si="0"/>
        <v>0.56513121206086114</v>
      </c>
    </row>
    <row r="15" spans="2:6" x14ac:dyDescent="0.25">
      <c r="B15" s="21" t="s">
        <v>24</v>
      </c>
      <c r="C15" s="22">
        <v>0</v>
      </c>
      <c r="D15" s="22">
        <v>21083161</v>
      </c>
      <c r="E15" s="22">
        <v>10799442.74</v>
      </c>
      <c r="F15" s="30">
        <f t="shared" si="0"/>
        <v>0.51223072005189352</v>
      </c>
    </row>
    <row r="16" spans="2:6" x14ac:dyDescent="0.25">
      <c r="B16" s="21" t="s">
        <v>25</v>
      </c>
      <c r="C16" s="22">
        <v>0</v>
      </c>
      <c r="D16" s="22">
        <v>19602397</v>
      </c>
      <c r="E16" s="22">
        <v>11556761.76999999</v>
      </c>
      <c r="F16" s="30">
        <f t="shared" si="0"/>
        <v>0.58955860194036425</v>
      </c>
    </row>
    <row r="17" spans="2:6" x14ac:dyDescent="0.25">
      <c r="B17" s="21" t="s">
        <v>21</v>
      </c>
      <c r="C17" s="22">
        <v>1145669220</v>
      </c>
      <c r="D17" s="22">
        <v>899304708</v>
      </c>
      <c r="E17" s="22">
        <v>426726922.55999976</v>
      </c>
      <c r="F17" s="30">
        <f t="shared" si="0"/>
        <v>0.47450760433470318</v>
      </c>
    </row>
    <row r="18" spans="2:6" x14ac:dyDescent="0.25">
      <c r="B18" s="21" t="s">
        <v>22</v>
      </c>
      <c r="C18" s="22">
        <v>21736820</v>
      </c>
      <c r="D18" s="22">
        <v>539830189</v>
      </c>
      <c r="E18" s="22">
        <v>301574882.55000025</v>
      </c>
      <c r="F18" s="30">
        <f t="shared" si="0"/>
        <v>0.55864767976138563</v>
      </c>
    </row>
    <row r="19" spans="2:6" x14ac:dyDescent="0.25">
      <c r="B19" s="2" t="s">
        <v>1</v>
      </c>
      <c r="C19" s="3">
        <f>SUM(C20:C22)</f>
        <v>122397574</v>
      </c>
      <c r="D19" s="3">
        <f>SUM(D20:D22)</f>
        <v>161805596</v>
      </c>
      <c r="E19" s="3">
        <f>SUM(E20:E22)</f>
        <v>90635648.390000001</v>
      </c>
      <c r="F19" s="28">
        <f t="shared" si="0"/>
        <v>0.56015150668831004</v>
      </c>
    </row>
    <row r="20" spans="2:6" x14ac:dyDescent="0.25">
      <c r="B20" s="19" t="s">
        <v>14</v>
      </c>
      <c r="C20" s="20">
        <v>0</v>
      </c>
      <c r="D20" s="20">
        <v>71852</v>
      </c>
      <c r="E20" s="20">
        <v>65724.69</v>
      </c>
      <c r="F20" s="29">
        <f t="shared" si="0"/>
        <v>0.91472318098313199</v>
      </c>
    </row>
    <row r="21" spans="2:6" x14ac:dyDescent="0.25">
      <c r="B21" s="47" t="s">
        <v>21</v>
      </c>
      <c r="C21" s="48">
        <v>77693240</v>
      </c>
      <c r="D21" s="48">
        <v>4700800</v>
      </c>
      <c r="E21" s="48">
        <v>110569.52000000002</v>
      </c>
      <c r="F21" s="49">
        <f t="shared" si="0"/>
        <v>2.3521426140231453E-2</v>
      </c>
    </row>
    <row r="22" spans="2:6" x14ac:dyDescent="0.25">
      <c r="B22" s="21" t="s">
        <v>22</v>
      </c>
      <c r="C22" s="22">
        <v>44704334</v>
      </c>
      <c r="D22" s="22">
        <v>157032944</v>
      </c>
      <c r="E22" s="22">
        <v>90459354.180000007</v>
      </c>
      <c r="F22" s="30">
        <f t="shared" si="0"/>
        <v>0.57605335463875662</v>
      </c>
    </row>
    <row r="23" spans="2:6" x14ac:dyDescent="0.25">
      <c r="B23" s="2" t="s">
        <v>2</v>
      </c>
      <c r="C23" s="3">
        <f>SUM(C24:C35)</f>
        <v>1344962361</v>
      </c>
      <c r="D23" s="3">
        <f t="shared" ref="D23:E23" si="1">SUM(D24:D35)</f>
        <v>2513295635</v>
      </c>
      <c r="E23" s="3">
        <f t="shared" si="1"/>
        <v>1117182566.1999998</v>
      </c>
      <c r="F23" s="28">
        <f t="shared" si="0"/>
        <v>0.4445090146348819</v>
      </c>
    </row>
    <row r="24" spans="2:6" x14ac:dyDescent="0.25">
      <c r="B24" s="19" t="s">
        <v>14</v>
      </c>
      <c r="C24" s="20">
        <v>450072144</v>
      </c>
      <c r="D24" s="20">
        <v>406784793</v>
      </c>
      <c r="E24" s="20">
        <v>248808297.21999991</v>
      </c>
      <c r="F24" s="29">
        <f t="shared" si="0"/>
        <v>0.61164601406326391</v>
      </c>
    </row>
    <row r="25" spans="2:6" x14ac:dyDescent="0.25">
      <c r="B25" s="21" t="s">
        <v>15</v>
      </c>
      <c r="C25" s="22">
        <v>181490798</v>
      </c>
      <c r="D25" s="22">
        <v>206397681</v>
      </c>
      <c r="E25" s="22">
        <v>95577550.679999977</v>
      </c>
      <c r="F25" s="30">
        <f t="shared" si="0"/>
        <v>0.4630747313483623</v>
      </c>
    </row>
    <row r="26" spans="2:6" x14ac:dyDescent="0.25">
      <c r="B26" s="21" t="s">
        <v>16</v>
      </c>
      <c r="C26" s="22">
        <v>115274098</v>
      </c>
      <c r="D26" s="22">
        <v>174815601</v>
      </c>
      <c r="E26" s="22">
        <v>46033048.670000009</v>
      </c>
      <c r="F26" s="30">
        <f t="shared" si="0"/>
        <v>0.26332345858536965</v>
      </c>
    </row>
    <row r="27" spans="2:6" x14ac:dyDescent="0.25">
      <c r="B27" s="21" t="s">
        <v>17</v>
      </c>
      <c r="C27" s="22">
        <v>86293136</v>
      </c>
      <c r="D27" s="22">
        <v>92392090</v>
      </c>
      <c r="E27" s="22">
        <v>37436875.569999993</v>
      </c>
      <c r="F27" s="30">
        <f t="shared" si="0"/>
        <v>0.40519567822310321</v>
      </c>
    </row>
    <row r="28" spans="2:6" x14ac:dyDescent="0.25">
      <c r="B28" s="21" t="s">
        <v>18</v>
      </c>
      <c r="C28" s="22">
        <v>31983824</v>
      </c>
      <c r="D28" s="22">
        <v>57001422</v>
      </c>
      <c r="E28" s="22">
        <v>20924161.860000022</v>
      </c>
      <c r="F28" s="30">
        <f t="shared" si="0"/>
        <v>0.36708140123241173</v>
      </c>
    </row>
    <row r="29" spans="2:6" x14ac:dyDescent="0.25">
      <c r="B29" s="21" t="s">
        <v>19</v>
      </c>
      <c r="C29" s="22">
        <v>82017310</v>
      </c>
      <c r="D29" s="22">
        <v>55818263</v>
      </c>
      <c r="E29" s="22">
        <v>28255595.359999999</v>
      </c>
      <c r="F29" s="30">
        <f t="shared" si="0"/>
        <v>0.50620699823640158</v>
      </c>
    </row>
    <row r="30" spans="2:6" x14ac:dyDescent="0.25">
      <c r="B30" s="21" t="s">
        <v>20</v>
      </c>
      <c r="C30" s="22">
        <v>15166052</v>
      </c>
      <c r="D30" s="22">
        <v>131250350</v>
      </c>
      <c r="E30" s="22">
        <v>15902257.479999991</v>
      </c>
      <c r="F30" s="30">
        <f t="shared" si="0"/>
        <v>0.1211597338978524</v>
      </c>
    </row>
    <row r="31" spans="2:6" x14ac:dyDescent="0.25">
      <c r="B31" s="21" t="s">
        <v>23</v>
      </c>
      <c r="C31" s="22">
        <v>9382692</v>
      </c>
      <c r="D31" s="22">
        <v>42365838</v>
      </c>
      <c r="E31" s="22">
        <v>19891562.90000001</v>
      </c>
      <c r="F31" s="30">
        <f t="shared" si="0"/>
        <v>0.46951892937890216</v>
      </c>
    </row>
    <row r="32" spans="2:6" x14ac:dyDescent="0.25">
      <c r="B32" s="21" t="s">
        <v>24</v>
      </c>
      <c r="C32" s="22">
        <v>2037319</v>
      </c>
      <c r="D32" s="22">
        <v>15176623</v>
      </c>
      <c r="E32" s="22">
        <v>7348325.3999999994</v>
      </c>
      <c r="F32" s="30">
        <f t="shared" si="0"/>
        <v>0.48418712120608121</v>
      </c>
    </row>
    <row r="33" spans="2:6" x14ac:dyDescent="0.25">
      <c r="B33" s="21" t="s">
        <v>25</v>
      </c>
      <c r="C33" s="22">
        <v>5220873</v>
      </c>
      <c r="D33" s="22">
        <v>42850367</v>
      </c>
      <c r="E33" s="22">
        <v>14974394.119999995</v>
      </c>
      <c r="F33" s="30">
        <f t="shared" si="0"/>
        <v>0.34945777990652904</v>
      </c>
    </row>
    <row r="34" spans="2:6" x14ac:dyDescent="0.25">
      <c r="B34" s="21" t="s">
        <v>21</v>
      </c>
      <c r="C34" s="22">
        <v>155666635</v>
      </c>
      <c r="D34" s="22">
        <v>377755143</v>
      </c>
      <c r="E34" s="22">
        <v>203499941.36999995</v>
      </c>
      <c r="F34" s="30">
        <f t="shared" si="0"/>
        <v>0.53870859243337943</v>
      </c>
    </row>
    <row r="35" spans="2:6" x14ac:dyDescent="0.25">
      <c r="B35" s="23" t="s">
        <v>22</v>
      </c>
      <c r="C35" s="24">
        <v>210357480</v>
      </c>
      <c r="D35" s="24">
        <v>910687464</v>
      </c>
      <c r="E35" s="24">
        <v>378530555.56999981</v>
      </c>
      <c r="F35" s="31">
        <f t="shared" si="0"/>
        <v>0.41565363588885396</v>
      </c>
    </row>
    <row r="36" spans="2:6" x14ac:dyDescent="0.25">
      <c r="B36" s="2" t="s">
        <v>3</v>
      </c>
      <c r="C36" s="3">
        <f>SUM(C37:C42)</f>
        <v>0</v>
      </c>
      <c r="D36" s="3">
        <f t="shared" ref="D36:E36" si="2">SUM(D37:D42)</f>
        <v>199158218</v>
      </c>
      <c r="E36" s="3">
        <f t="shared" si="2"/>
        <v>144819731.01999998</v>
      </c>
      <c r="F36" s="28">
        <f t="shared" si="0"/>
        <v>0.72715920274000434</v>
      </c>
    </row>
    <row r="37" spans="2:6" x14ac:dyDescent="0.25">
      <c r="B37" s="21" t="s">
        <v>14</v>
      </c>
      <c r="C37" s="22">
        <v>0</v>
      </c>
      <c r="D37" s="22">
        <v>0</v>
      </c>
      <c r="E37" s="22">
        <v>0</v>
      </c>
      <c r="F37" s="30" t="str">
        <f t="shared" si="0"/>
        <v>0%</v>
      </c>
    </row>
    <row r="38" spans="2:6" x14ac:dyDescent="0.25">
      <c r="B38" s="21" t="s">
        <v>15</v>
      </c>
      <c r="C38" s="22">
        <v>0</v>
      </c>
      <c r="D38" s="22">
        <v>0</v>
      </c>
      <c r="E38" s="22">
        <v>0</v>
      </c>
      <c r="F38" s="30" t="str">
        <f t="shared" ref="F38:F42" si="3">IF(E38=0,"0%",+E38/D38)</f>
        <v>0%</v>
      </c>
    </row>
    <row r="39" spans="2:6" x14ac:dyDescent="0.25">
      <c r="B39" s="21" t="s">
        <v>17</v>
      </c>
      <c r="C39" s="22">
        <v>0</v>
      </c>
      <c r="D39" s="22">
        <v>914717</v>
      </c>
      <c r="E39" s="22">
        <v>0</v>
      </c>
      <c r="F39" s="30" t="str">
        <f t="shared" si="3"/>
        <v>0%</v>
      </c>
    </row>
    <row r="40" spans="2:6" x14ac:dyDescent="0.25">
      <c r="B40" s="21" t="s">
        <v>18</v>
      </c>
      <c r="C40" s="22">
        <v>0</v>
      </c>
      <c r="D40" s="22">
        <v>1250300</v>
      </c>
      <c r="E40" s="22">
        <v>1250300</v>
      </c>
      <c r="F40" s="30">
        <f t="shared" si="3"/>
        <v>1</v>
      </c>
    </row>
    <row r="41" spans="2:6" x14ac:dyDescent="0.25">
      <c r="B41" s="21" t="s">
        <v>20</v>
      </c>
      <c r="C41" s="22">
        <v>0</v>
      </c>
      <c r="D41" s="22">
        <v>178956331</v>
      </c>
      <c r="E41" s="22">
        <v>125532561.02</v>
      </c>
      <c r="F41" s="30">
        <f t="shared" si="3"/>
        <v>0.70147035491021548</v>
      </c>
    </row>
    <row r="42" spans="2:6" x14ac:dyDescent="0.25">
      <c r="B42" s="21" t="s">
        <v>22</v>
      </c>
      <c r="C42" s="22">
        <v>0</v>
      </c>
      <c r="D42" s="22">
        <v>18036870</v>
      </c>
      <c r="E42" s="22">
        <v>18036870</v>
      </c>
      <c r="F42" s="30">
        <f t="shared" si="3"/>
        <v>1</v>
      </c>
    </row>
    <row r="43" spans="2:6" x14ac:dyDescent="0.25">
      <c r="B43" s="2" t="s">
        <v>4</v>
      </c>
      <c r="C43" s="3">
        <f>+SUM(C44:C51)</f>
        <v>17936783</v>
      </c>
      <c r="D43" s="3">
        <f t="shared" ref="D43:E43" si="4">+SUM(D44:D51)</f>
        <v>97353955</v>
      </c>
      <c r="E43" s="3">
        <f t="shared" si="4"/>
        <v>74984751.109999999</v>
      </c>
      <c r="F43" s="28">
        <f t="shared" si="0"/>
        <v>0.77022809304460205</v>
      </c>
    </row>
    <row r="44" spans="2:6" x14ac:dyDescent="0.25">
      <c r="B44" s="19" t="s">
        <v>14</v>
      </c>
      <c r="C44" s="20">
        <v>777000</v>
      </c>
      <c r="D44" s="20">
        <v>34575850</v>
      </c>
      <c r="E44" s="20">
        <v>29794634.649999999</v>
      </c>
      <c r="F44" s="29">
        <f t="shared" si="0"/>
        <v>0.86171806766861836</v>
      </c>
    </row>
    <row r="45" spans="2:6" x14ac:dyDescent="0.25">
      <c r="B45" s="21" t="s">
        <v>15</v>
      </c>
      <c r="C45" s="22">
        <v>0</v>
      </c>
      <c r="D45" s="22">
        <v>5657834</v>
      </c>
      <c r="E45" s="22">
        <v>2140851.0300000003</v>
      </c>
      <c r="F45" s="30">
        <f t="shared" si="0"/>
        <v>0.37838703468500495</v>
      </c>
    </row>
    <row r="46" spans="2:6" x14ac:dyDescent="0.25">
      <c r="B46" s="21" t="s">
        <v>16</v>
      </c>
      <c r="C46" s="22">
        <v>0</v>
      </c>
      <c r="D46" s="22">
        <v>739134</v>
      </c>
      <c r="E46" s="22">
        <v>325372.45</v>
      </c>
      <c r="F46" s="30">
        <f t="shared" si="0"/>
        <v>0.440207661939513</v>
      </c>
    </row>
    <row r="47" spans="2:6" x14ac:dyDescent="0.25">
      <c r="B47" s="21" t="s">
        <v>17</v>
      </c>
      <c r="C47" s="22">
        <v>0</v>
      </c>
      <c r="D47" s="22">
        <v>6478442</v>
      </c>
      <c r="E47" s="22">
        <v>2563877</v>
      </c>
      <c r="F47" s="30">
        <f t="shared" si="0"/>
        <v>0.3957551831134708</v>
      </c>
    </row>
    <row r="48" spans="2:6" x14ac:dyDescent="0.25">
      <c r="B48" s="21" t="s">
        <v>18</v>
      </c>
      <c r="C48" s="22">
        <v>0</v>
      </c>
      <c r="D48" s="22">
        <v>65962</v>
      </c>
      <c r="E48" s="22">
        <v>65793</v>
      </c>
      <c r="F48" s="30">
        <f t="shared" si="0"/>
        <v>0.99743791880173438</v>
      </c>
    </row>
    <row r="49" spans="2:6" x14ac:dyDescent="0.25">
      <c r="B49" s="21" t="s">
        <v>19</v>
      </c>
      <c r="C49" s="22">
        <v>0</v>
      </c>
      <c r="D49" s="22">
        <v>4888501</v>
      </c>
      <c r="E49" s="22">
        <v>4624136</v>
      </c>
      <c r="F49" s="30">
        <f t="shared" si="0"/>
        <v>0.945921050236054</v>
      </c>
    </row>
    <row r="50" spans="2:6" x14ac:dyDescent="0.25">
      <c r="B50" s="21" t="s">
        <v>21</v>
      </c>
      <c r="C50" s="22">
        <v>5445453</v>
      </c>
      <c r="D50" s="22">
        <v>19497770</v>
      </c>
      <c r="E50" s="22">
        <v>14586703.890000002</v>
      </c>
      <c r="F50" s="30">
        <f t="shared" si="0"/>
        <v>0.74812165134782094</v>
      </c>
    </row>
    <row r="51" spans="2:6" x14ac:dyDescent="0.25">
      <c r="B51" s="21" t="s">
        <v>22</v>
      </c>
      <c r="C51" s="22">
        <v>11714330</v>
      </c>
      <c r="D51" s="22">
        <v>25450462</v>
      </c>
      <c r="E51" s="22">
        <v>20883383.090000004</v>
      </c>
      <c r="F51" s="30">
        <f t="shared" si="0"/>
        <v>0.82055025523701708</v>
      </c>
    </row>
    <row r="52" spans="2:6" x14ac:dyDescent="0.25">
      <c r="B52" s="2" t="s">
        <v>5</v>
      </c>
      <c r="C52" s="3">
        <f>SUM(C53:C64)</f>
        <v>871058398</v>
      </c>
      <c r="D52" s="3">
        <f>SUM(D53:D64)</f>
        <v>401109503</v>
      </c>
      <c r="E52" s="3">
        <f>SUM(E53:E64)</f>
        <v>68307630.789999977</v>
      </c>
      <c r="F52" s="28">
        <f t="shared" si="0"/>
        <v>0.17029671518403286</v>
      </c>
    </row>
    <row r="53" spans="2:6" x14ac:dyDescent="0.25">
      <c r="B53" s="19" t="s">
        <v>14</v>
      </c>
      <c r="C53" s="20">
        <v>28635690</v>
      </c>
      <c r="D53" s="20">
        <v>1134332</v>
      </c>
      <c r="E53" s="20">
        <v>81664.34</v>
      </c>
      <c r="F53" s="29">
        <f t="shared" si="0"/>
        <v>7.1993331758250664E-2</v>
      </c>
    </row>
    <row r="54" spans="2:6" x14ac:dyDescent="0.25">
      <c r="B54" s="21" t="s">
        <v>15</v>
      </c>
      <c r="C54" s="22">
        <v>30990690</v>
      </c>
      <c r="D54" s="22">
        <v>34438340</v>
      </c>
      <c r="E54" s="22">
        <v>5423806.1999999993</v>
      </c>
      <c r="F54" s="30">
        <f t="shared" si="0"/>
        <v>0.15749325315912438</v>
      </c>
    </row>
    <row r="55" spans="2:6" x14ac:dyDescent="0.25">
      <c r="B55" s="21" t="s">
        <v>16</v>
      </c>
      <c r="C55" s="22">
        <v>25000000</v>
      </c>
      <c r="D55" s="22">
        <v>7248053</v>
      </c>
      <c r="E55" s="22">
        <v>230420.86</v>
      </c>
      <c r="F55" s="30">
        <f t="shared" si="0"/>
        <v>3.1790725040228042E-2</v>
      </c>
    </row>
    <row r="56" spans="2:6" x14ac:dyDescent="0.25">
      <c r="B56" s="21" t="s">
        <v>17</v>
      </c>
      <c r="C56" s="22">
        <v>25000000</v>
      </c>
      <c r="D56" s="22">
        <v>52718</v>
      </c>
      <c r="E56" s="22">
        <v>0</v>
      </c>
      <c r="F56" s="30" t="str">
        <f t="shared" si="0"/>
        <v>0%</v>
      </c>
    </row>
    <row r="57" spans="2:6" x14ac:dyDescent="0.25">
      <c r="B57" s="21" t="s">
        <v>18</v>
      </c>
      <c r="C57" s="22">
        <v>15000000</v>
      </c>
      <c r="D57" s="22">
        <v>19644369</v>
      </c>
      <c r="E57" s="22">
        <v>135400.9</v>
      </c>
      <c r="F57" s="30">
        <f t="shared" si="0"/>
        <v>6.8926062221698232E-3</v>
      </c>
    </row>
    <row r="58" spans="2:6" x14ac:dyDescent="0.25">
      <c r="B58" s="21" t="s">
        <v>19</v>
      </c>
      <c r="C58" s="22">
        <v>25000000</v>
      </c>
      <c r="D58" s="22">
        <v>35448966</v>
      </c>
      <c r="E58" s="22">
        <v>96109.69</v>
      </c>
      <c r="F58" s="30">
        <f t="shared" si="0"/>
        <v>2.7112127896762915E-3</v>
      </c>
    </row>
    <row r="59" spans="2:6" x14ac:dyDescent="0.25">
      <c r="B59" s="21" t="s">
        <v>20</v>
      </c>
      <c r="C59" s="22">
        <v>0</v>
      </c>
      <c r="D59" s="22">
        <v>20841186</v>
      </c>
      <c r="E59" s="22">
        <v>7038772.0499999989</v>
      </c>
      <c r="F59" s="30">
        <f t="shared" si="0"/>
        <v>0.33773375709040737</v>
      </c>
    </row>
    <row r="60" spans="2:6" x14ac:dyDescent="0.25">
      <c r="B60" s="21" t="s">
        <v>23</v>
      </c>
      <c r="C60" s="22">
        <v>0</v>
      </c>
      <c r="D60" s="22">
        <v>1671924</v>
      </c>
      <c r="E60" s="22">
        <v>144298.6</v>
      </c>
      <c r="F60" s="30">
        <f t="shared" si="0"/>
        <v>8.6306913472143476E-2</v>
      </c>
    </row>
    <row r="61" spans="2:6" x14ac:dyDescent="0.25">
      <c r="B61" s="21" t="s">
        <v>24</v>
      </c>
      <c r="C61" s="22">
        <v>0</v>
      </c>
      <c r="D61" s="22">
        <v>325772</v>
      </c>
      <c r="E61" s="22">
        <v>223462</v>
      </c>
      <c r="F61" s="30">
        <f t="shared" si="0"/>
        <v>0.68594599904227493</v>
      </c>
    </row>
    <row r="62" spans="2:6" x14ac:dyDescent="0.25">
      <c r="B62" s="21" t="s">
        <v>25</v>
      </c>
      <c r="C62" s="22">
        <v>10000000</v>
      </c>
      <c r="D62" s="22">
        <v>10549406</v>
      </c>
      <c r="E62" s="22">
        <v>293183.31000000006</v>
      </c>
      <c r="F62" s="30">
        <f t="shared" si="0"/>
        <v>2.7791451954735657E-2</v>
      </c>
    </row>
    <row r="63" spans="2:6" x14ac:dyDescent="0.25">
      <c r="B63" s="21" t="s">
        <v>21</v>
      </c>
      <c r="C63" s="22">
        <v>3010683</v>
      </c>
      <c r="D63" s="22">
        <v>18050159</v>
      </c>
      <c r="E63" s="22">
        <v>2301936.34</v>
      </c>
      <c r="F63" s="30">
        <f t="shared" si="0"/>
        <v>0.12752997577472863</v>
      </c>
    </row>
    <row r="64" spans="2:6" x14ac:dyDescent="0.25">
      <c r="B64" s="21" t="s">
        <v>22</v>
      </c>
      <c r="C64" s="22">
        <v>708421335</v>
      </c>
      <c r="D64" s="22">
        <v>251704278</v>
      </c>
      <c r="E64" s="22">
        <v>52338576.499999978</v>
      </c>
      <c r="F64" s="30">
        <f t="shared" si="0"/>
        <v>0.20793677769751684</v>
      </c>
    </row>
    <row r="65" spans="2:6" x14ac:dyDescent="0.25">
      <c r="B65" s="4" t="s">
        <v>8</v>
      </c>
      <c r="C65" s="5">
        <f>+C52+C43+C36+C23+C19+C6</f>
        <v>3530159116</v>
      </c>
      <c r="D65" s="5">
        <f>+D52+D43+D36+D23+D19+D6</f>
        <v>5450900870</v>
      </c>
      <c r="E65" s="5">
        <f>+E52+E43+E36+E23+E19+E6</f>
        <v>2593155678.6999998</v>
      </c>
      <c r="F65" s="32">
        <f t="shared" si="0"/>
        <v>0.47572974459541029</v>
      </c>
    </row>
    <row r="66" spans="2:6" x14ac:dyDescent="0.25">
      <c r="B66" s="1" t="s">
        <v>27</v>
      </c>
      <c r="C66" s="27"/>
      <c r="D66" s="27"/>
      <c r="E66" s="27"/>
    </row>
    <row r="67" spans="2:6" x14ac:dyDescent="0.25">
      <c r="C67" s="27"/>
      <c r="D67" s="27"/>
      <c r="E67" s="27"/>
      <c r="F67" s="34"/>
    </row>
    <row r="68" spans="2:6" x14ac:dyDescent="0.25">
      <c r="C68" s="27"/>
      <c r="D68" s="27"/>
      <c r="E68" s="27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43.5" customHeight="1" x14ac:dyDescent="0.25">
      <c r="B2" s="63" t="s">
        <v>28</v>
      </c>
      <c r="C2" s="63"/>
      <c r="D2" s="63"/>
      <c r="E2" s="63"/>
      <c r="F2" s="6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SUM(C7:C18)</f>
        <v>1173604000</v>
      </c>
      <c r="D6" s="3">
        <f>SUM(D7:D18)</f>
        <v>2075363297</v>
      </c>
      <c r="E6" s="3">
        <f>SUM(E7:E18)</f>
        <v>1096586874.5899999</v>
      </c>
      <c r="F6" s="28">
        <f t="shared" ref="F6:F34" si="0">IF(E6=0,"0%",+E6/D6)</f>
        <v>0.5283830913725559</v>
      </c>
    </row>
    <row r="7" spans="2:6" x14ac:dyDescent="0.25">
      <c r="B7" s="13" t="s">
        <v>14</v>
      </c>
      <c r="C7" s="14">
        <v>1828049</v>
      </c>
      <c r="D7" s="14">
        <v>126498271</v>
      </c>
      <c r="E7" s="14">
        <v>73616363.670000046</v>
      </c>
      <c r="F7" s="35">
        <f t="shared" si="0"/>
        <v>0.5819554930517592</v>
      </c>
    </row>
    <row r="8" spans="2:6" x14ac:dyDescent="0.25">
      <c r="B8" s="15" t="s">
        <v>15</v>
      </c>
      <c r="C8" s="16">
        <v>979481</v>
      </c>
      <c r="D8" s="16">
        <v>182017905</v>
      </c>
      <c r="E8" s="16">
        <v>105267852.80999996</v>
      </c>
      <c r="F8" s="36">
        <f t="shared" si="0"/>
        <v>0.57833789928523771</v>
      </c>
    </row>
    <row r="9" spans="2:6" x14ac:dyDescent="0.25">
      <c r="B9" s="15" t="s">
        <v>16</v>
      </c>
      <c r="C9" s="16">
        <v>1179872</v>
      </c>
      <c r="D9" s="16">
        <v>73021449</v>
      </c>
      <c r="E9" s="16">
        <v>41799925.660000041</v>
      </c>
      <c r="F9" s="36">
        <f t="shared" si="0"/>
        <v>0.57243352785289214</v>
      </c>
    </row>
    <row r="10" spans="2:6" x14ac:dyDescent="0.25">
      <c r="B10" s="15" t="s">
        <v>17</v>
      </c>
      <c r="C10" s="16">
        <v>501808</v>
      </c>
      <c r="D10" s="16">
        <v>20474491</v>
      </c>
      <c r="E10" s="16">
        <v>12181957.559999995</v>
      </c>
      <c r="F10" s="36">
        <f t="shared" si="0"/>
        <v>0.59498219320812396</v>
      </c>
    </row>
    <row r="11" spans="2:6" x14ac:dyDescent="0.25">
      <c r="B11" s="15" t="s">
        <v>18</v>
      </c>
      <c r="C11" s="16">
        <v>1372278</v>
      </c>
      <c r="D11" s="16">
        <v>55881204</v>
      </c>
      <c r="E11" s="16">
        <v>33367900.480000012</v>
      </c>
      <c r="F11" s="36">
        <f t="shared" si="0"/>
        <v>0.59712207489301794</v>
      </c>
    </row>
    <row r="12" spans="2:6" x14ac:dyDescent="0.25">
      <c r="B12" s="15" t="s">
        <v>19</v>
      </c>
      <c r="C12" s="16">
        <v>73880</v>
      </c>
      <c r="D12" s="16">
        <v>33347447</v>
      </c>
      <c r="E12" s="16">
        <v>19743290.840000007</v>
      </c>
      <c r="F12" s="36">
        <f t="shared" si="0"/>
        <v>0.59204804613678541</v>
      </c>
    </row>
    <row r="13" spans="2:6" x14ac:dyDescent="0.25">
      <c r="B13" s="15" t="s">
        <v>20</v>
      </c>
      <c r="C13" s="16">
        <v>462592</v>
      </c>
      <c r="D13" s="16">
        <v>4365098</v>
      </c>
      <c r="E13" s="16">
        <v>2626812.7999999998</v>
      </c>
      <c r="F13" s="36">
        <f t="shared" si="0"/>
        <v>0.60177636332563433</v>
      </c>
    </row>
    <row r="14" spans="2:6" x14ac:dyDescent="0.25">
      <c r="B14" s="15" t="s">
        <v>23</v>
      </c>
      <c r="C14" s="16">
        <v>0</v>
      </c>
      <c r="D14" s="16">
        <v>101846561</v>
      </c>
      <c r="E14" s="16">
        <v>57678557.749999985</v>
      </c>
      <c r="F14" s="36">
        <f t="shared" si="0"/>
        <v>0.56632798578245547</v>
      </c>
    </row>
    <row r="15" spans="2:6" x14ac:dyDescent="0.25">
      <c r="B15" s="15" t="s">
        <v>24</v>
      </c>
      <c r="C15" s="16">
        <v>0</v>
      </c>
      <c r="D15" s="16">
        <v>21083161</v>
      </c>
      <c r="E15" s="16">
        <v>10799442.74</v>
      </c>
      <c r="F15" s="36">
        <f t="shared" si="0"/>
        <v>0.51223072005189352</v>
      </c>
    </row>
    <row r="16" spans="2:6" x14ac:dyDescent="0.25">
      <c r="B16" s="15" t="s">
        <v>25</v>
      </c>
      <c r="C16" s="16">
        <v>0</v>
      </c>
      <c r="D16" s="16">
        <v>19602397</v>
      </c>
      <c r="E16" s="16">
        <v>11556761.769999988</v>
      </c>
      <c r="F16" s="36">
        <f t="shared" si="0"/>
        <v>0.58955860194036414</v>
      </c>
    </row>
    <row r="17" spans="2:6" x14ac:dyDescent="0.25">
      <c r="B17" s="15" t="s">
        <v>21</v>
      </c>
      <c r="C17" s="16">
        <v>1145669220</v>
      </c>
      <c r="D17" s="16">
        <v>899304708</v>
      </c>
      <c r="E17" s="16">
        <v>426726922.55999982</v>
      </c>
      <c r="F17" s="36">
        <f t="shared" si="0"/>
        <v>0.47450760433470324</v>
      </c>
    </row>
    <row r="18" spans="2:6" x14ac:dyDescent="0.25">
      <c r="B18" s="15" t="s">
        <v>22</v>
      </c>
      <c r="C18" s="16">
        <v>21536820</v>
      </c>
      <c r="D18" s="16">
        <v>537920605</v>
      </c>
      <c r="E18" s="16">
        <v>301221085.95000005</v>
      </c>
      <c r="F18" s="36">
        <f t="shared" si="0"/>
        <v>0.55997313200151544</v>
      </c>
    </row>
    <row r="19" spans="2:6" x14ac:dyDescent="0.25">
      <c r="B19" s="2" t="s">
        <v>1</v>
      </c>
      <c r="C19" s="3">
        <f>SUM(C20:C22)</f>
        <v>121547574</v>
      </c>
      <c r="D19" s="3">
        <f>SUM(D20:D22)</f>
        <v>160955596</v>
      </c>
      <c r="E19" s="3">
        <f>SUM(E20:E22)</f>
        <v>90635648.390000001</v>
      </c>
      <c r="F19" s="28">
        <f t="shared" si="0"/>
        <v>0.56310964416546283</v>
      </c>
    </row>
    <row r="20" spans="2:6" x14ac:dyDescent="0.25">
      <c r="B20" s="13" t="s">
        <v>14</v>
      </c>
      <c r="C20" s="14">
        <v>0</v>
      </c>
      <c r="D20" s="14">
        <v>71852</v>
      </c>
      <c r="E20" s="14">
        <v>65724.69</v>
      </c>
      <c r="F20" s="35">
        <f t="shared" si="0"/>
        <v>0.91472318098313199</v>
      </c>
    </row>
    <row r="21" spans="2:6" x14ac:dyDescent="0.25">
      <c r="B21" s="41" t="s">
        <v>21</v>
      </c>
      <c r="C21" s="42">
        <v>76843240</v>
      </c>
      <c r="D21" s="42">
        <v>4700800</v>
      </c>
      <c r="E21" s="42">
        <v>110569.52000000003</v>
      </c>
      <c r="F21" s="50">
        <f t="shared" si="0"/>
        <v>2.3521426140231456E-2</v>
      </c>
    </row>
    <row r="22" spans="2:6" x14ac:dyDescent="0.25">
      <c r="B22" s="15" t="s">
        <v>22</v>
      </c>
      <c r="C22" s="16">
        <v>44704334</v>
      </c>
      <c r="D22" s="16">
        <v>156182944</v>
      </c>
      <c r="E22" s="16">
        <v>90459354.180000007</v>
      </c>
      <c r="F22" s="36">
        <f t="shared" si="0"/>
        <v>0.57918843033205991</v>
      </c>
    </row>
    <row r="23" spans="2:6" x14ac:dyDescent="0.25">
      <c r="B23" s="2" t="s">
        <v>2</v>
      </c>
      <c r="C23" s="3">
        <f>SUM(C24:C35)</f>
        <v>1284435998</v>
      </c>
      <c r="D23" s="3">
        <f t="shared" ref="D23:E23" si="1">SUM(D24:D35)</f>
        <v>1829163208</v>
      </c>
      <c r="E23" s="3">
        <f t="shared" si="1"/>
        <v>856853921.43999994</v>
      </c>
      <c r="F23" s="28">
        <f t="shared" si="0"/>
        <v>0.46844038721775993</v>
      </c>
    </row>
    <row r="24" spans="2:6" x14ac:dyDescent="0.25">
      <c r="B24" s="13" t="s">
        <v>14</v>
      </c>
      <c r="C24" s="14">
        <v>450065784</v>
      </c>
      <c r="D24" s="14">
        <v>383758374</v>
      </c>
      <c r="E24" s="14">
        <v>243882587.89999989</v>
      </c>
      <c r="F24" s="35">
        <f t="shared" si="0"/>
        <v>0.63551079122510534</v>
      </c>
    </row>
    <row r="25" spans="2:6" x14ac:dyDescent="0.25">
      <c r="B25" s="15" t="s">
        <v>15</v>
      </c>
      <c r="C25" s="16">
        <v>181482848</v>
      </c>
      <c r="D25" s="16">
        <v>140120673</v>
      </c>
      <c r="E25" s="16">
        <v>67503077.469999984</v>
      </c>
      <c r="F25" s="36">
        <f t="shared" si="0"/>
        <v>0.48174959500801129</v>
      </c>
    </row>
    <row r="26" spans="2:6" x14ac:dyDescent="0.25">
      <c r="B26" s="15" t="s">
        <v>16</v>
      </c>
      <c r="C26" s="16">
        <v>115269328</v>
      </c>
      <c r="D26" s="16">
        <v>154866099</v>
      </c>
      <c r="E26" s="16">
        <v>38821191.920000024</v>
      </c>
      <c r="F26" s="36">
        <f t="shared" si="0"/>
        <v>0.25067585592118535</v>
      </c>
    </row>
    <row r="27" spans="2:6" x14ac:dyDescent="0.25">
      <c r="B27" s="15" t="s">
        <v>17</v>
      </c>
      <c r="C27" s="16">
        <v>86286776</v>
      </c>
      <c r="D27" s="16">
        <v>90594309</v>
      </c>
      <c r="E27" s="16">
        <v>36941791.079999998</v>
      </c>
      <c r="F27" s="36">
        <f t="shared" si="0"/>
        <v>0.40777165241141139</v>
      </c>
    </row>
    <row r="28" spans="2:6" x14ac:dyDescent="0.25">
      <c r="B28" s="15" t="s">
        <v>18</v>
      </c>
      <c r="C28" s="16">
        <v>31979054</v>
      </c>
      <c r="D28" s="16">
        <v>48850300</v>
      </c>
      <c r="E28" s="16">
        <v>18686472.980000015</v>
      </c>
      <c r="F28" s="36">
        <f t="shared" si="0"/>
        <v>0.38252524508549618</v>
      </c>
    </row>
    <row r="29" spans="2:6" x14ac:dyDescent="0.25">
      <c r="B29" s="15" t="s">
        <v>19</v>
      </c>
      <c r="C29" s="16">
        <v>82012540</v>
      </c>
      <c r="D29" s="16">
        <v>46231799</v>
      </c>
      <c r="E29" s="16">
        <v>26054865.539999995</v>
      </c>
      <c r="F29" s="36">
        <f t="shared" si="0"/>
        <v>0.56357022879425467</v>
      </c>
    </row>
    <row r="30" spans="2:6" x14ac:dyDescent="0.25">
      <c r="B30" s="15" t="s">
        <v>20</v>
      </c>
      <c r="C30" s="16">
        <v>15160222</v>
      </c>
      <c r="D30" s="16">
        <v>130554370</v>
      </c>
      <c r="E30" s="16">
        <v>15887407.479999991</v>
      </c>
      <c r="F30" s="36">
        <f t="shared" si="0"/>
        <v>0.12169188576376257</v>
      </c>
    </row>
    <row r="31" spans="2:6" x14ac:dyDescent="0.25">
      <c r="B31" s="15" t="s">
        <v>23</v>
      </c>
      <c r="C31" s="16">
        <v>9382692</v>
      </c>
      <c r="D31" s="16">
        <v>40788930</v>
      </c>
      <c r="E31" s="16">
        <v>19346021.839999996</v>
      </c>
      <c r="F31" s="36">
        <f t="shared" si="0"/>
        <v>0.47429588959553476</v>
      </c>
    </row>
    <row r="32" spans="2:6" x14ac:dyDescent="0.25">
      <c r="B32" s="15" t="s">
        <v>24</v>
      </c>
      <c r="C32" s="16">
        <v>2035729</v>
      </c>
      <c r="D32" s="16">
        <v>13239805</v>
      </c>
      <c r="E32" s="16">
        <v>6360331.25</v>
      </c>
      <c r="F32" s="36">
        <f t="shared" si="0"/>
        <v>0.48039463194510795</v>
      </c>
    </row>
    <row r="33" spans="2:6" x14ac:dyDescent="0.25">
      <c r="B33" s="15" t="s">
        <v>25</v>
      </c>
      <c r="C33" s="16">
        <v>5217693</v>
      </c>
      <c r="D33" s="16">
        <v>34860589</v>
      </c>
      <c r="E33" s="16">
        <v>12858160.979999995</v>
      </c>
      <c r="F33" s="36">
        <f t="shared" si="0"/>
        <v>0.36884520166885287</v>
      </c>
    </row>
    <row r="34" spans="2:6" x14ac:dyDescent="0.25">
      <c r="B34" s="15" t="s">
        <v>21</v>
      </c>
      <c r="C34" s="16">
        <v>140833642</v>
      </c>
      <c r="D34" s="16">
        <v>300656165</v>
      </c>
      <c r="E34" s="16">
        <v>165590668.63000003</v>
      </c>
      <c r="F34" s="36">
        <f t="shared" si="0"/>
        <v>0.55076425467610157</v>
      </c>
    </row>
    <row r="35" spans="2:6" x14ac:dyDescent="0.25">
      <c r="B35" s="17" t="s">
        <v>22</v>
      </c>
      <c r="C35" s="18">
        <v>164709690</v>
      </c>
      <c r="D35" s="18">
        <v>444641795</v>
      </c>
      <c r="E35" s="18">
        <v>204921344.37000003</v>
      </c>
      <c r="F35" s="37">
        <f t="shared" ref="F35:F63" si="2">IF(E35=0,"0%",+E35/D35)</f>
        <v>0.46086838141250314</v>
      </c>
    </row>
    <row r="36" spans="2:6" x14ac:dyDescent="0.25">
      <c r="B36" s="2" t="s">
        <v>3</v>
      </c>
      <c r="C36" s="3">
        <f>SUM(C37:C41)</f>
        <v>0</v>
      </c>
      <c r="D36" s="3">
        <f t="shared" ref="D36:E36" si="3">SUM(D37:D41)</f>
        <v>199158218</v>
      </c>
      <c r="E36" s="3">
        <f t="shared" si="3"/>
        <v>144819731.01999998</v>
      </c>
      <c r="F36" s="28">
        <f t="shared" si="2"/>
        <v>0.72715920274000434</v>
      </c>
    </row>
    <row r="37" spans="2:6" x14ac:dyDescent="0.25">
      <c r="B37" s="15" t="s">
        <v>14</v>
      </c>
      <c r="C37" s="16">
        <v>0</v>
      </c>
      <c r="D37" s="16">
        <v>0</v>
      </c>
      <c r="E37" s="16">
        <v>0</v>
      </c>
      <c r="F37" s="56" t="str">
        <f t="shared" si="2"/>
        <v>0%</v>
      </c>
    </row>
    <row r="38" spans="2:6" x14ac:dyDescent="0.25">
      <c r="B38" s="15" t="s">
        <v>17</v>
      </c>
      <c r="C38" s="16">
        <v>0</v>
      </c>
      <c r="D38" s="16">
        <v>914717</v>
      </c>
      <c r="E38" s="16">
        <v>0</v>
      </c>
      <c r="F38" s="56" t="str">
        <f t="shared" si="2"/>
        <v>0%</v>
      </c>
    </row>
    <row r="39" spans="2:6" x14ac:dyDescent="0.25">
      <c r="B39" s="15" t="s">
        <v>18</v>
      </c>
      <c r="C39" s="16">
        <v>0</v>
      </c>
      <c r="D39" s="16">
        <v>1250300</v>
      </c>
      <c r="E39" s="16">
        <v>1250300</v>
      </c>
      <c r="F39" s="56">
        <f t="shared" si="2"/>
        <v>1</v>
      </c>
    </row>
    <row r="40" spans="2:6" x14ac:dyDescent="0.25">
      <c r="B40" s="15" t="s">
        <v>20</v>
      </c>
      <c r="C40" s="16">
        <v>0</v>
      </c>
      <c r="D40" s="16">
        <v>178956331</v>
      </c>
      <c r="E40" s="16">
        <v>125532561.02</v>
      </c>
      <c r="F40" s="56">
        <f t="shared" si="2"/>
        <v>0.70147035491021548</v>
      </c>
    </row>
    <row r="41" spans="2:6" x14ac:dyDescent="0.25">
      <c r="B41" s="15" t="s">
        <v>22</v>
      </c>
      <c r="C41" s="16">
        <v>0</v>
      </c>
      <c r="D41" s="16">
        <v>18036870</v>
      </c>
      <c r="E41" s="16">
        <v>18036870</v>
      </c>
      <c r="F41" s="36">
        <f t="shared" si="2"/>
        <v>1</v>
      </c>
    </row>
    <row r="42" spans="2:6" x14ac:dyDescent="0.25">
      <c r="B42" s="2" t="s">
        <v>4</v>
      </c>
      <c r="C42" s="3">
        <f>+SUM(C43:C50)</f>
        <v>15028000</v>
      </c>
      <c r="D42" s="3">
        <f>+SUM(D43:D50)</f>
        <v>95238430</v>
      </c>
      <c r="E42" s="3">
        <f>+SUM(E43:E50)</f>
        <v>73909860.530000001</v>
      </c>
      <c r="F42" s="28">
        <f t="shared" si="2"/>
        <v>0.77605080774641078</v>
      </c>
    </row>
    <row r="43" spans="2:6" x14ac:dyDescent="0.25">
      <c r="B43" s="13" t="s">
        <v>14</v>
      </c>
      <c r="C43" s="14">
        <v>777000</v>
      </c>
      <c r="D43" s="14">
        <v>34554850</v>
      </c>
      <c r="E43" s="14">
        <v>29794634.649999999</v>
      </c>
      <c r="F43" s="35">
        <f t="shared" si="2"/>
        <v>0.86224175911630341</v>
      </c>
    </row>
    <row r="44" spans="2:6" x14ac:dyDescent="0.25">
      <c r="B44" s="15" t="s">
        <v>15</v>
      </c>
      <c r="C44" s="16">
        <v>0</v>
      </c>
      <c r="D44" s="16">
        <v>5657834</v>
      </c>
      <c r="E44" s="16">
        <v>2140851.0300000003</v>
      </c>
      <c r="F44" s="36">
        <f t="shared" si="2"/>
        <v>0.37838703468500495</v>
      </c>
    </row>
    <row r="45" spans="2:6" x14ac:dyDescent="0.25">
      <c r="B45" s="15" t="s">
        <v>16</v>
      </c>
      <c r="C45" s="16">
        <v>0</v>
      </c>
      <c r="D45" s="16">
        <v>739134</v>
      </c>
      <c r="E45" s="16">
        <v>325372.45</v>
      </c>
      <c r="F45" s="36">
        <f t="shared" si="2"/>
        <v>0.440207661939513</v>
      </c>
    </row>
    <row r="46" spans="2:6" x14ac:dyDescent="0.25">
      <c r="B46" s="15" t="s">
        <v>17</v>
      </c>
      <c r="C46" s="16">
        <v>0</v>
      </c>
      <c r="D46" s="16">
        <v>6478442</v>
      </c>
      <c r="E46" s="16">
        <v>2563877</v>
      </c>
      <c r="F46" s="36">
        <f t="shared" si="2"/>
        <v>0.3957551831134708</v>
      </c>
    </row>
    <row r="47" spans="2:6" x14ac:dyDescent="0.25">
      <c r="B47" s="15" t="s">
        <v>18</v>
      </c>
      <c r="C47" s="16">
        <v>0</v>
      </c>
      <c r="D47" s="16">
        <v>65962</v>
      </c>
      <c r="E47" s="16">
        <v>65793</v>
      </c>
      <c r="F47" s="36">
        <f t="shared" si="2"/>
        <v>0.99743791880173438</v>
      </c>
    </row>
    <row r="48" spans="2:6" x14ac:dyDescent="0.25">
      <c r="B48" s="15" t="s">
        <v>19</v>
      </c>
      <c r="C48" s="16">
        <v>0</v>
      </c>
      <c r="D48" s="16">
        <v>4888501</v>
      </c>
      <c r="E48" s="16">
        <v>4624136</v>
      </c>
      <c r="F48" s="36">
        <f t="shared" si="2"/>
        <v>0.945921050236054</v>
      </c>
    </row>
    <row r="49" spans="2:6" x14ac:dyDescent="0.25">
      <c r="B49" s="15" t="s">
        <v>21</v>
      </c>
      <c r="C49" s="16">
        <v>2830000</v>
      </c>
      <c r="D49" s="16">
        <v>17659788</v>
      </c>
      <c r="E49" s="16">
        <v>13565583.150000004</v>
      </c>
      <c r="F49" s="36">
        <f t="shared" si="2"/>
        <v>0.76816228767865191</v>
      </c>
    </row>
    <row r="50" spans="2:6" x14ac:dyDescent="0.25">
      <c r="B50" s="15" t="s">
        <v>22</v>
      </c>
      <c r="C50" s="16">
        <v>11421000</v>
      </c>
      <c r="D50" s="16">
        <v>25193919</v>
      </c>
      <c r="E50" s="16">
        <v>20829613.25</v>
      </c>
      <c r="F50" s="36">
        <f t="shared" si="2"/>
        <v>0.82677146219292041</v>
      </c>
    </row>
    <row r="51" spans="2:6" x14ac:dyDescent="0.25">
      <c r="B51" s="2" t="s">
        <v>5</v>
      </c>
      <c r="C51" s="3">
        <f>+SUM(C52:C63)</f>
        <v>867775375</v>
      </c>
      <c r="D51" s="3">
        <f t="shared" ref="D51:E51" si="4">+SUM(D52:D63)</f>
        <v>365639168</v>
      </c>
      <c r="E51" s="3">
        <f t="shared" si="4"/>
        <v>62662479.669999987</v>
      </c>
      <c r="F51" s="28">
        <f t="shared" si="2"/>
        <v>0.17137791887219256</v>
      </c>
    </row>
    <row r="52" spans="2:6" x14ac:dyDescent="0.25">
      <c r="B52" s="13" t="s">
        <v>14</v>
      </c>
      <c r="C52" s="14">
        <v>28635690</v>
      </c>
      <c r="D52" s="14">
        <v>1055514</v>
      </c>
      <c r="E52" s="14">
        <v>51914.34</v>
      </c>
      <c r="F52" s="35">
        <f t="shared" si="2"/>
        <v>4.9183942609951167E-2</v>
      </c>
    </row>
    <row r="53" spans="2:6" x14ac:dyDescent="0.25">
      <c r="B53" s="15" t="s">
        <v>15</v>
      </c>
      <c r="C53" s="16">
        <v>30990690</v>
      </c>
      <c r="D53" s="16">
        <v>30140064</v>
      </c>
      <c r="E53" s="16">
        <v>5329632.0200000005</v>
      </c>
      <c r="F53" s="36">
        <f t="shared" si="2"/>
        <v>0.17682882226129315</v>
      </c>
    </row>
    <row r="54" spans="2:6" x14ac:dyDescent="0.25">
      <c r="B54" s="15" t="s">
        <v>16</v>
      </c>
      <c r="C54" s="16">
        <v>25000000</v>
      </c>
      <c r="D54" s="16">
        <v>6427578</v>
      </c>
      <c r="E54" s="16">
        <v>220346.18</v>
      </c>
      <c r="F54" s="36">
        <f t="shared" si="2"/>
        <v>3.4281370058830869E-2</v>
      </c>
    </row>
    <row r="55" spans="2:6" x14ac:dyDescent="0.25">
      <c r="B55" s="15" t="s">
        <v>17</v>
      </c>
      <c r="C55" s="16">
        <v>25000000</v>
      </c>
      <c r="D55" s="16">
        <v>52718</v>
      </c>
      <c r="E55" s="16">
        <v>0</v>
      </c>
      <c r="F55" s="36" t="str">
        <f t="shared" si="2"/>
        <v>0%</v>
      </c>
    </row>
    <row r="56" spans="2:6" x14ac:dyDescent="0.25">
      <c r="B56" s="15" t="s">
        <v>18</v>
      </c>
      <c r="C56" s="16">
        <v>15000000</v>
      </c>
      <c r="D56" s="16">
        <v>19064547</v>
      </c>
      <c r="E56" s="16">
        <v>99418.3</v>
      </c>
      <c r="F56" s="36">
        <f t="shared" si="2"/>
        <v>5.2148262426586905E-3</v>
      </c>
    </row>
    <row r="57" spans="2:6" x14ac:dyDescent="0.25">
      <c r="B57" s="15" t="s">
        <v>19</v>
      </c>
      <c r="C57" s="16">
        <v>25000000</v>
      </c>
      <c r="D57" s="16">
        <v>35237795</v>
      </c>
      <c r="E57" s="16">
        <v>20088.32</v>
      </c>
      <c r="F57" s="36">
        <f t="shared" si="2"/>
        <v>5.7007880317142435E-4</v>
      </c>
    </row>
    <row r="58" spans="2:6" x14ac:dyDescent="0.25">
      <c r="B58" s="15" t="s">
        <v>20</v>
      </c>
      <c r="C58" s="16">
        <v>0</v>
      </c>
      <c r="D58" s="16">
        <v>20809818</v>
      </c>
      <c r="E58" s="16">
        <v>7036884.0499999989</v>
      </c>
      <c r="F58" s="36">
        <f t="shared" si="2"/>
        <v>0.33815211887004487</v>
      </c>
    </row>
    <row r="59" spans="2:6" x14ac:dyDescent="0.25">
      <c r="B59" s="15" t="s">
        <v>23</v>
      </c>
      <c r="C59" s="16">
        <v>0</v>
      </c>
      <c r="D59" s="16">
        <v>1395824</v>
      </c>
      <c r="E59" s="16">
        <v>120298.6</v>
      </c>
      <c r="F59" s="36">
        <f t="shared" si="2"/>
        <v>8.6184647921227889E-2</v>
      </c>
    </row>
    <row r="60" spans="2:6" x14ac:dyDescent="0.25">
      <c r="B60" s="15" t="s">
        <v>24</v>
      </c>
      <c r="C60" s="16">
        <v>0</v>
      </c>
      <c r="D60" s="16">
        <v>316772</v>
      </c>
      <c r="E60" s="16">
        <v>223462</v>
      </c>
      <c r="F60" s="36">
        <f t="shared" si="2"/>
        <v>0.7054348237849305</v>
      </c>
    </row>
    <row r="61" spans="2:6" x14ac:dyDescent="0.25">
      <c r="B61" s="15" t="s">
        <v>25</v>
      </c>
      <c r="C61" s="16">
        <v>10000000</v>
      </c>
      <c r="D61" s="16">
        <v>10549406</v>
      </c>
      <c r="E61" s="16">
        <v>293183.31000000006</v>
      </c>
      <c r="F61" s="36">
        <f t="shared" si="2"/>
        <v>2.7791451954735657E-2</v>
      </c>
    </row>
    <row r="62" spans="2:6" x14ac:dyDescent="0.25">
      <c r="B62" s="15" t="s">
        <v>21</v>
      </c>
      <c r="C62" s="16">
        <v>0</v>
      </c>
      <c r="D62" s="16">
        <v>11284596</v>
      </c>
      <c r="E62" s="16">
        <v>1441823.34</v>
      </c>
      <c r="F62" s="36">
        <f t="shared" si="2"/>
        <v>0.12776915894906651</v>
      </c>
    </row>
    <row r="63" spans="2:6" x14ac:dyDescent="0.25">
      <c r="B63" s="15" t="s">
        <v>22</v>
      </c>
      <c r="C63" s="16">
        <v>708148995</v>
      </c>
      <c r="D63" s="16">
        <v>229304536</v>
      </c>
      <c r="E63" s="16">
        <v>47825429.209999986</v>
      </c>
      <c r="F63" s="36">
        <f t="shared" si="2"/>
        <v>0.20856730548932528</v>
      </c>
    </row>
    <row r="64" spans="2:6" x14ac:dyDescent="0.25">
      <c r="B64" s="4" t="s">
        <v>8</v>
      </c>
      <c r="C64" s="5">
        <f>+C51+C42+C36+C23+C19+C6</f>
        <v>3462390947</v>
      </c>
      <c r="D64" s="5">
        <f>+D51+D42+D36+D23+D19+D6</f>
        <v>4725517917</v>
      </c>
      <c r="E64" s="5">
        <f>+E51+E42+E36+E23+E19+E6</f>
        <v>2325468515.6399999</v>
      </c>
      <c r="F64" s="7">
        <f t="shared" ref="F64" si="5">E64/D64</f>
        <v>0.49210870776177823</v>
      </c>
    </row>
    <row r="65" spans="2:5" x14ac:dyDescent="0.25">
      <c r="B65" s="1" t="s">
        <v>27</v>
      </c>
      <c r="C65" s="11"/>
      <c r="D65" s="11"/>
      <c r="E65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4.7109375" customWidth="1"/>
    <col min="6" max="6" width="11.85546875" bestFit="1" customWidth="1"/>
  </cols>
  <sheetData>
    <row r="2" spans="2:6" ht="52.5" customHeight="1" x14ac:dyDescent="0.25">
      <c r="B2" s="63" t="s">
        <v>29</v>
      </c>
      <c r="C2" s="63"/>
      <c r="D2" s="63"/>
      <c r="E2" s="63"/>
      <c r="F2" s="6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SUM(C7:C11)</f>
        <v>200000</v>
      </c>
      <c r="D6" s="3">
        <f t="shared" ref="D6:E6" si="0">SUM(D7:D11)</f>
        <v>1964730</v>
      </c>
      <c r="E6" s="3">
        <f t="shared" si="0"/>
        <v>638476.6</v>
      </c>
      <c r="F6" s="28">
        <f t="shared" ref="F6:F12" si="1">IF(E6=0,"0.0%",E6/D6)</f>
        <v>0.32496913061845645</v>
      </c>
    </row>
    <row r="7" spans="2:6" x14ac:dyDescent="0.25">
      <c r="B7" s="38" t="s">
        <v>14</v>
      </c>
      <c r="C7" s="14">
        <v>0</v>
      </c>
      <c r="D7" s="14">
        <v>42485</v>
      </c>
      <c r="E7" s="14">
        <v>0</v>
      </c>
      <c r="F7" s="52" t="str">
        <f t="shared" si="1"/>
        <v>0.0%</v>
      </c>
    </row>
    <row r="8" spans="2:6" x14ac:dyDescent="0.25">
      <c r="B8" s="51" t="s">
        <v>15</v>
      </c>
      <c r="C8" s="42">
        <v>0</v>
      </c>
      <c r="D8" s="42">
        <v>212597</v>
      </c>
      <c r="E8" s="42">
        <v>39232</v>
      </c>
      <c r="F8" s="53">
        <f t="shared" si="1"/>
        <v>0.18453694078467711</v>
      </c>
    </row>
    <row r="9" spans="2:6" x14ac:dyDescent="0.25">
      <c r="B9" s="43" t="s">
        <v>23</v>
      </c>
      <c r="C9" s="16">
        <v>0</v>
      </c>
      <c r="D9" s="16">
        <v>650000</v>
      </c>
      <c r="E9" s="16">
        <v>245448</v>
      </c>
      <c r="F9" s="53">
        <f t="shared" si="1"/>
        <v>0.37761230769230769</v>
      </c>
    </row>
    <row r="10" spans="2:6" x14ac:dyDescent="0.25">
      <c r="B10" s="43" t="s">
        <v>21</v>
      </c>
      <c r="C10" s="16">
        <v>0</v>
      </c>
      <c r="D10" s="16">
        <v>0</v>
      </c>
      <c r="E10" s="16">
        <v>0</v>
      </c>
      <c r="F10" s="53" t="str">
        <f t="shared" si="1"/>
        <v>0.0%</v>
      </c>
    </row>
    <row r="11" spans="2:6" x14ac:dyDescent="0.25">
      <c r="B11" s="44" t="s">
        <v>22</v>
      </c>
      <c r="C11" s="18">
        <v>200000</v>
      </c>
      <c r="D11" s="18">
        <v>1059648</v>
      </c>
      <c r="E11" s="18">
        <v>353796.6</v>
      </c>
      <c r="F11" s="54">
        <f t="shared" si="1"/>
        <v>0.33388125113245148</v>
      </c>
    </row>
    <row r="12" spans="2:6" x14ac:dyDescent="0.25">
      <c r="B12" s="2" t="s">
        <v>1</v>
      </c>
      <c r="C12" s="3">
        <f>SUM(C13:C14)</f>
        <v>850000</v>
      </c>
      <c r="D12" s="3">
        <f t="shared" ref="D12:E12" si="2">SUM(D13:D14)</f>
        <v>850000</v>
      </c>
      <c r="E12" s="3">
        <f t="shared" si="2"/>
        <v>0</v>
      </c>
      <c r="F12" s="28" t="str">
        <f t="shared" si="1"/>
        <v>0.0%</v>
      </c>
    </row>
    <row r="13" spans="2:6" x14ac:dyDescent="0.25">
      <c r="B13" s="38" t="s">
        <v>21</v>
      </c>
      <c r="C13" s="14">
        <v>850000</v>
      </c>
      <c r="D13" s="14">
        <v>0</v>
      </c>
      <c r="E13" s="14">
        <v>0</v>
      </c>
      <c r="F13" s="52" t="str">
        <f>IF(E13=0,"0.0%",E13/D13)</f>
        <v>0.0%</v>
      </c>
    </row>
    <row r="14" spans="2:6" x14ac:dyDescent="0.25">
      <c r="B14" s="44" t="s">
        <v>22</v>
      </c>
      <c r="C14" s="18">
        <v>0</v>
      </c>
      <c r="D14" s="18">
        <v>850000</v>
      </c>
      <c r="E14" s="18">
        <v>0</v>
      </c>
      <c r="F14" s="54" t="str">
        <f t="shared" ref="F14:F44" si="3">IF(E14=0,"0.0%",E14/D14)</f>
        <v>0.0%</v>
      </c>
    </row>
    <row r="15" spans="2:6" x14ac:dyDescent="0.25">
      <c r="B15" s="2" t="s">
        <v>2</v>
      </c>
      <c r="C15" s="3">
        <f>+SUM(C16:C27)</f>
        <v>60526363</v>
      </c>
      <c r="D15" s="3">
        <f t="shared" ref="D15:E15" si="4">+SUM(D16:D27)</f>
        <v>267263803</v>
      </c>
      <c r="E15" s="3">
        <f t="shared" si="4"/>
        <v>109884183.72999996</v>
      </c>
      <c r="F15" s="28">
        <f t="shared" si="3"/>
        <v>0.41114502785848617</v>
      </c>
    </row>
    <row r="16" spans="2:6" x14ac:dyDescent="0.25">
      <c r="B16" s="13" t="s">
        <v>14</v>
      </c>
      <c r="C16" s="14">
        <v>6360</v>
      </c>
      <c r="D16" s="14">
        <v>3161758</v>
      </c>
      <c r="E16" s="14">
        <v>881342.85999999975</v>
      </c>
      <c r="F16" s="52">
        <f t="shared" si="3"/>
        <v>0.27875089111816898</v>
      </c>
    </row>
    <row r="17" spans="2:6" x14ac:dyDescent="0.25">
      <c r="B17" s="15" t="s">
        <v>15</v>
      </c>
      <c r="C17" s="16">
        <v>7950</v>
      </c>
      <c r="D17" s="16">
        <v>7542177</v>
      </c>
      <c r="E17" s="16">
        <v>1584423.31</v>
      </c>
      <c r="F17" s="53">
        <f t="shared" si="3"/>
        <v>0.21007506320787753</v>
      </c>
    </row>
    <row r="18" spans="2:6" x14ac:dyDescent="0.25">
      <c r="B18" s="15" t="s">
        <v>16</v>
      </c>
      <c r="C18" s="16">
        <v>4770</v>
      </c>
      <c r="D18" s="16">
        <v>6081072</v>
      </c>
      <c r="E18" s="16">
        <v>2408139.5499999998</v>
      </c>
      <c r="F18" s="53">
        <f t="shared" si="3"/>
        <v>0.3960057618130487</v>
      </c>
    </row>
    <row r="19" spans="2:6" x14ac:dyDescent="0.25">
      <c r="B19" s="15" t="s">
        <v>17</v>
      </c>
      <c r="C19" s="16">
        <v>6360</v>
      </c>
      <c r="D19" s="16">
        <v>1611521</v>
      </c>
      <c r="E19" s="16">
        <v>417235.5</v>
      </c>
      <c r="F19" s="53">
        <f t="shared" si="3"/>
        <v>0.25890788888261462</v>
      </c>
    </row>
    <row r="20" spans="2:6" x14ac:dyDescent="0.25">
      <c r="B20" s="15" t="s">
        <v>18</v>
      </c>
      <c r="C20" s="16">
        <v>4770</v>
      </c>
      <c r="D20" s="16">
        <v>2988175</v>
      </c>
      <c r="E20" s="16">
        <v>592758.89</v>
      </c>
      <c r="F20" s="53">
        <f t="shared" si="3"/>
        <v>0.19836819798037264</v>
      </c>
    </row>
    <row r="21" spans="2:6" x14ac:dyDescent="0.25">
      <c r="B21" s="15" t="s">
        <v>19</v>
      </c>
      <c r="C21" s="16">
        <v>4770</v>
      </c>
      <c r="D21" s="16">
        <v>1159321</v>
      </c>
      <c r="E21" s="16">
        <v>443099.66</v>
      </c>
      <c r="F21" s="53">
        <f t="shared" si="3"/>
        <v>0.38220618793241906</v>
      </c>
    </row>
    <row r="22" spans="2:6" x14ac:dyDescent="0.25">
      <c r="B22" s="15" t="s">
        <v>20</v>
      </c>
      <c r="C22" s="16">
        <v>5830</v>
      </c>
      <c r="D22" s="16">
        <v>695980</v>
      </c>
      <c r="E22" s="16">
        <v>14850</v>
      </c>
      <c r="F22" s="53">
        <f t="shared" si="3"/>
        <v>2.1336820023563897E-2</v>
      </c>
    </row>
    <row r="23" spans="2:6" x14ac:dyDescent="0.25">
      <c r="B23" s="15" t="s">
        <v>23</v>
      </c>
      <c r="C23" s="16">
        <v>0</v>
      </c>
      <c r="D23" s="16">
        <v>1165453</v>
      </c>
      <c r="E23" s="16">
        <v>291366.71999999997</v>
      </c>
      <c r="F23" s="53">
        <f t="shared" si="3"/>
        <v>0.25000297738304333</v>
      </c>
    </row>
    <row r="24" spans="2:6" x14ac:dyDescent="0.25">
      <c r="B24" s="15" t="s">
        <v>24</v>
      </c>
      <c r="C24" s="16">
        <v>1590</v>
      </c>
      <c r="D24" s="16">
        <v>699052</v>
      </c>
      <c r="E24" s="16">
        <v>298796.79999999999</v>
      </c>
      <c r="F24" s="53">
        <f t="shared" si="3"/>
        <v>0.42743143571579795</v>
      </c>
    </row>
    <row r="25" spans="2:6" x14ac:dyDescent="0.25">
      <c r="B25" s="15" t="s">
        <v>25</v>
      </c>
      <c r="C25" s="16">
        <v>3180</v>
      </c>
      <c r="D25" s="16">
        <v>140880</v>
      </c>
      <c r="E25" s="16">
        <v>49867.17</v>
      </c>
      <c r="F25" s="53">
        <f t="shared" si="3"/>
        <v>0.3539691226575809</v>
      </c>
    </row>
    <row r="26" spans="2:6" x14ac:dyDescent="0.25">
      <c r="B26" s="15" t="s">
        <v>21</v>
      </c>
      <c r="C26" s="16">
        <v>14832993</v>
      </c>
      <c r="D26" s="16">
        <v>74222522</v>
      </c>
      <c r="E26" s="16">
        <v>36439398.189999983</v>
      </c>
      <c r="F26" s="53">
        <f t="shared" si="3"/>
        <v>0.49094799271304718</v>
      </c>
    </row>
    <row r="27" spans="2:6" x14ac:dyDescent="0.25">
      <c r="B27" s="17" t="s">
        <v>22</v>
      </c>
      <c r="C27" s="18">
        <v>45647790</v>
      </c>
      <c r="D27" s="18">
        <v>167795892</v>
      </c>
      <c r="E27" s="18">
        <v>66462905.079999983</v>
      </c>
      <c r="F27" s="54">
        <f t="shared" si="3"/>
        <v>0.39609375585905277</v>
      </c>
    </row>
    <row r="28" spans="2:6" hidden="1" x14ac:dyDescent="0.25">
      <c r="B28" s="2" t="s">
        <v>3</v>
      </c>
      <c r="C28" s="3">
        <f>+C29</f>
        <v>0</v>
      </c>
      <c r="D28" s="3">
        <f t="shared" ref="D28:E28" si="5">+D29</f>
        <v>0</v>
      </c>
      <c r="E28" s="3">
        <f t="shared" si="5"/>
        <v>0</v>
      </c>
      <c r="F28" s="28" t="str">
        <f t="shared" si="3"/>
        <v>0.0%</v>
      </c>
    </row>
    <row r="29" spans="2:6" hidden="1" x14ac:dyDescent="0.25">
      <c r="B29" s="13"/>
      <c r="C29" s="14"/>
      <c r="D29" s="14"/>
      <c r="E29" s="14"/>
      <c r="F29" s="52" t="str">
        <f t="shared" si="3"/>
        <v>0.0%</v>
      </c>
    </row>
    <row r="30" spans="2:6" x14ac:dyDescent="0.25">
      <c r="B30" s="2" t="s">
        <v>4</v>
      </c>
      <c r="C30" s="3">
        <f>+SUM(C31:C32)</f>
        <v>2908783</v>
      </c>
      <c r="D30" s="3">
        <f>+SUM(D31:D32)</f>
        <v>1924525</v>
      </c>
      <c r="E30" s="3">
        <f>+SUM(E31:E32)</f>
        <v>1074890.58</v>
      </c>
      <c r="F30" s="28">
        <f t="shared" si="3"/>
        <v>0.55852253413179875</v>
      </c>
    </row>
    <row r="31" spans="2:6" x14ac:dyDescent="0.25">
      <c r="B31" s="13" t="s">
        <v>21</v>
      </c>
      <c r="C31" s="14">
        <v>2615453</v>
      </c>
      <c r="D31" s="14">
        <v>1837982</v>
      </c>
      <c r="E31" s="14">
        <v>1021120.74</v>
      </c>
      <c r="F31" s="52">
        <f t="shared" si="3"/>
        <v>0.55556623514267278</v>
      </c>
    </row>
    <row r="32" spans="2:6" x14ac:dyDescent="0.25">
      <c r="B32" s="41" t="s">
        <v>22</v>
      </c>
      <c r="C32" s="42">
        <v>293330</v>
      </c>
      <c r="D32" s="42">
        <v>86543</v>
      </c>
      <c r="E32" s="42">
        <v>53769.84</v>
      </c>
      <c r="F32" s="53">
        <f t="shared" si="3"/>
        <v>0.62130778919150009</v>
      </c>
    </row>
    <row r="33" spans="2:6" x14ac:dyDescent="0.25">
      <c r="B33" s="2" t="s">
        <v>5</v>
      </c>
      <c r="C33" s="3">
        <f>+SUM(C34:C43)</f>
        <v>3283023</v>
      </c>
      <c r="D33" s="3">
        <f>+SUM(D34:D43)</f>
        <v>16841555</v>
      </c>
      <c r="E33" s="3">
        <f>+SUM(E34:E43)</f>
        <v>2281708.7900000005</v>
      </c>
      <c r="F33" s="28">
        <f t="shared" si="3"/>
        <v>0.13548088582081647</v>
      </c>
    </row>
    <row r="34" spans="2:6" x14ac:dyDescent="0.25">
      <c r="B34" s="13" t="s">
        <v>14</v>
      </c>
      <c r="C34" s="14">
        <v>0</v>
      </c>
      <c r="D34" s="14">
        <v>320</v>
      </c>
      <c r="E34" s="14">
        <v>320</v>
      </c>
      <c r="F34" s="52">
        <f t="shared" si="3"/>
        <v>1</v>
      </c>
    </row>
    <row r="35" spans="2:6" x14ac:dyDescent="0.25">
      <c r="B35" s="41" t="s">
        <v>15</v>
      </c>
      <c r="C35" s="42">
        <v>0</v>
      </c>
      <c r="D35" s="42">
        <v>16460</v>
      </c>
      <c r="E35" s="42">
        <v>9460</v>
      </c>
      <c r="F35" s="53">
        <f t="shared" si="3"/>
        <v>0.57472660996354796</v>
      </c>
    </row>
    <row r="36" spans="2:6" x14ac:dyDescent="0.25">
      <c r="B36" s="41" t="s">
        <v>16</v>
      </c>
      <c r="C36" s="42">
        <v>0</v>
      </c>
      <c r="D36" s="42">
        <v>7390</v>
      </c>
      <c r="E36" s="42">
        <v>3790</v>
      </c>
      <c r="F36" s="53">
        <f t="shared" si="3"/>
        <v>0.51285520974289578</v>
      </c>
    </row>
    <row r="37" spans="2:6" x14ac:dyDescent="0.25">
      <c r="B37" s="41" t="s">
        <v>18</v>
      </c>
      <c r="C37" s="42">
        <v>0</v>
      </c>
      <c r="D37" s="42">
        <v>8000</v>
      </c>
      <c r="E37" s="42">
        <v>0</v>
      </c>
      <c r="F37" s="53" t="str">
        <f t="shared" si="3"/>
        <v>0.0%</v>
      </c>
    </row>
    <row r="38" spans="2:6" x14ac:dyDescent="0.25">
      <c r="B38" s="41" t="s">
        <v>19</v>
      </c>
      <c r="C38" s="42">
        <v>0</v>
      </c>
      <c r="D38" s="42">
        <v>32250</v>
      </c>
      <c r="E38" s="42">
        <v>32250</v>
      </c>
      <c r="F38" s="53">
        <f t="shared" si="3"/>
        <v>1</v>
      </c>
    </row>
    <row r="39" spans="2:6" x14ac:dyDescent="0.25">
      <c r="B39" s="41" t="s">
        <v>20</v>
      </c>
      <c r="C39" s="42">
        <v>0</v>
      </c>
      <c r="D39" s="42">
        <v>31368</v>
      </c>
      <c r="E39" s="42">
        <v>1888</v>
      </c>
      <c r="F39" s="53">
        <f t="shared" si="3"/>
        <v>6.0188727365467994E-2</v>
      </c>
    </row>
    <row r="40" spans="2:6" x14ac:dyDescent="0.25">
      <c r="B40" s="41" t="s">
        <v>23</v>
      </c>
      <c r="C40" s="42">
        <v>0</v>
      </c>
      <c r="D40" s="42">
        <v>276100</v>
      </c>
      <c r="E40" s="42">
        <v>24000</v>
      </c>
      <c r="F40" s="53">
        <f t="shared" si="3"/>
        <v>8.6925027164070995E-2</v>
      </c>
    </row>
    <row r="41" spans="2:6" x14ac:dyDescent="0.25">
      <c r="B41" s="41" t="s">
        <v>24</v>
      </c>
      <c r="C41" s="42">
        <v>0</v>
      </c>
      <c r="D41" s="42">
        <v>9000</v>
      </c>
      <c r="E41" s="42">
        <v>0</v>
      </c>
      <c r="F41" s="53" t="str">
        <f t="shared" si="3"/>
        <v>0.0%</v>
      </c>
    </row>
    <row r="42" spans="2:6" x14ac:dyDescent="0.25">
      <c r="B42" s="15" t="s">
        <v>21</v>
      </c>
      <c r="C42" s="16">
        <v>3010683</v>
      </c>
      <c r="D42" s="16">
        <v>6740063</v>
      </c>
      <c r="E42" s="16">
        <v>860113.00000000012</v>
      </c>
      <c r="F42" s="53">
        <f t="shared" si="3"/>
        <v>0.12761201193520003</v>
      </c>
    </row>
    <row r="43" spans="2:6" x14ac:dyDescent="0.25">
      <c r="B43" s="15" t="s">
        <v>22</v>
      </c>
      <c r="C43" s="16">
        <v>272340</v>
      </c>
      <c r="D43" s="16">
        <v>9720604</v>
      </c>
      <c r="E43" s="16">
        <v>1349887.7900000003</v>
      </c>
      <c r="F43" s="53">
        <f t="shared" si="3"/>
        <v>0.13886871535966286</v>
      </c>
    </row>
    <row r="44" spans="2:6" x14ac:dyDescent="0.25">
      <c r="B44" s="4" t="s">
        <v>8</v>
      </c>
      <c r="C44" s="5">
        <f>+C33+C30+C28+C15+C12+C6</f>
        <v>67768169</v>
      </c>
      <c r="D44" s="5">
        <f>+D33+D30+D28+D15+D12+D6</f>
        <v>288844613</v>
      </c>
      <c r="E44" s="5">
        <f>+E33+E30+E28+E15+E12+E6</f>
        <v>113879259.69999996</v>
      </c>
      <c r="F44" s="32">
        <f t="shared" si="3"/>
        <v>0.39425786244453853</v>
      </c>
    </row>
    <row r="45" spans="2:6" x14ac:dyDescent="0.25">
      <c r="B45" s="1" t="s">
        <v>27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68.140625" customWidth="1"/>
    <col min="3" max="4" width="12.7109375" bestFit="1" customWidth="1"/>
    <col min="5" max="5" width="14.7109375" customWidth="1"/>
  </cols>
  <sheetData>
    <row r="2" spans="2:6" ht="70.5" customHeight="1" x14ac:dyDescent="0.25">
      <c r="B2" s="63" t="s">
        <v>30</v>
      </c>
      <c r="C2" s="63"/>
      <c r="D2" s="63"/>
      <c r="E2" s="63"/>
      <c r="F2" s="6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hidden="1" x14ac:dyDescent="0.25">
      <c r="B6" s="2" t="s">
        <v>3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>E6/D6</f>
        <v>#DIV/0!</v>
      </c>
    </row>
    <row r="7" spans="2:6" hidden="1" x14ac:dyDescent="0.25">
      <c r="B7" s="13"/>
      <c r="C7" s="14"/>
      <c r="D7" s="14"/>
      <c r="E7" s="14"/>
      <c r="F7" s="39" t="e">
        <f>E7/D7</f>
        <v>#DIV/0!</v>
      </c>
    </row>
    <row r="8" spans="2:6" x14ac:dyDescent="0.25">
      <c r="B8" s="2" t="s">
        <v>5</v>
      </c>
      <c r="C8" s="3">
        <f>+SUM(C9:C9)</f>
        <v>0</v>
      </c>
      <c r="D8" s="3">
        <f>+SUM(D9:D9)</f>
        <v>3166225</v>
      </c>
      <c r="E8" s="3">
        <f>+SUM(E9:E9)</f>
        <v>2276098.1900000004</v>
      </c>
      <c r="F8" s="28">
        <f t="shared" ref="F8:F10" si="1">IF(E8=0,"0.0%",E8/D8)</f>
        <v>0.71886811265781825</v>
      </c>
    </row>
    <row r="9" spans="2:6" x14ac:dyDescent="0.25">
      <c r="B9" s="13" t="s">
        <v>22</v>
      </c>
      <c r="C9" s="14">
        <v>0</v>
      </c>
      <c r="D9" s="14">
        <v>3166225</v>
      </c>
      <c r="E9" s="14">
        <v>2276098.1900000004</v>
      </c>
      <c r="F9" s="55">
        <f t="shared" si="1"/>
        <v>0.71886811265781825</v>
      </c>
    </row>
    <row r="10" spans="2:6" x14ac:dyDescent="0.25">
      <c r="B10" s="4" t="s">
        <v>8</v>
      </c>
      <c r="C10" s="5">
        <f>+C8+C6</f>
        <v>0</v>
      </c>
      <c r="D10" s="5">
        <f t="shared" ref="D10:E10" si="2">+D8+D6</f>
        <v>3166225</v>
      </c>
      <c r="E10" s="5">
        <f t="shared" si="2"/>
        <v>2276098.1900000004</v>
      </c>
      <c r="F10" s="32">
        <f t="shared" si="1"/>
        <v>0.71886811265781825</v>
      </c>
    </row>
    <row r="11" spans="2:6" x14ac:dyDescent="0.25">
      <c r="B11" s="1" t="s">
        <v>27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>
      <selection activeCell="E25" sqref="E25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63" t="s">
        <v>31</v>
      </c>
      <c r="C2" s="63"/>
      <c r="D2" s="63"/>
      <c r="E2" s="63"/>
      <c r="F2" s="6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 t="shared" ref="C6:D6" si="0">+C7</f>
        <v>0</v>
      </c>
      <c r="D6" s="3">
        <f t="shared" si="0"/>
        <v>849936</v>
      </c>
      <c r="E6" s="3">
        <f>+E7</f>
        <v>0</v>
      </c>
      <c r="F6" s="28" t="str">
        <f t="shared" ref="F6:F33" si="1">IF(E6=0,"0.0%",E6/D6)</f>
        <v>0.0%</v>
      </c>
    </row>
    <row r="7" spans="2:6" x14ac:dyDescent="0.25">
      <c r="B7" s="26" t="s">
        <v>22</v>
      </c>
      <c r="C7" s="14">
        <v>0</v>
      </c>
      <c r="D7" s="14">
        <v>849936</v>
      </c>
      <c r="E7" s="14">
        <v>0</v>
      </c>
      <c r="F7" s="52" t="str">
        <f t="shared" si="1"/>
        <v>0.0%</v>
      </c>
    </row>
    <row r="8" spans="2:6" x14ac:dyDescent="0.25">
      <c r="B8" s="2" t="s">
        <v>2</v>
      </c>
      <c r="C8" s="3">
        <f>SUM(C9:C19)</f>
        <v>0</v>
      </c>
      <c r="D8" s="3">
        <f>SUM(D9:D19)</f>
        <v>416868624</v>
      </c>
      <c r="E8" s="3">
        <f>SUM(E9:E19)</f>
        <v>150444461.03</v>
      </c>
      <c r="F8" s="28">
        <f t="shared" si="1"/>
        <v>0.36089178309087616</v>
      </c>
    </row>
    <row r="9" spans="2:6" x14ac:dyDescent="0.25">
      <c r="B9" s="45" t="s">
        <v>14</v>
      </c>
      <c r="C9" s="16">
        <v>0</v>
      </c>
      <c r="D9" s="16">
        <v>19864661</v>
      </c>
      <c r="E9" s="16">
        <v>4044366.4600000004</v>
      </c>
      <c r="F9" s="53">
        <f t="shared" si="1"/>
        <v>0.20359604727208788</v>
      </c>
    </row>
    <row r="10" spans="2:6" x14ac:dyDescent="0.25">
      <c r="B10" s="45" t="s">
        <v>15</v>
      </c>
      <c r="C10" s="16">
        <v>0</v>
      </c>
      <c r="D10" s="16">
        <v>58734831</v>
      </c>
      <c r="E10" s="16">
        <v>26490049.899999999</v>
      </c>
      <c r="F10" s="53">
        <f t="shared" si="1"/>
        <v>0.45101091548216082</v>
      </c>
    </row>
    <row r="11" spans="2:6" x14ac:dyDescent="0.25">
      <c r="B11" s="45" t="s">
        <v>16</v>
      </c>
      <c r="C11" s="16">
        <v>0</v>
      </c>
      <c r="D11" s="16">
        <v>13868430</v>
      </c>
      <c r="E11" s="16">
        <v>4803717.200000002</v>
      </c>
      <c r="F11" s="53">
        <f t="shared" si="1"/>
        <v>0.34637786685298927</v>
      </c>
    </row>
    <row r="12" spans="2:6" x14ac:dyDescent="0.25">
      <c r="B12" s="45" t="s">
        <v>17</v>
      </c>
      <c r="C12" s="16">
        <v>0</v>
      </c>
      <c r="D12" s="16">
        <v>186260</v>
      </c>
      <c r="E12" s="16">
        <v>77848.989999999991</v>
      </c>
      <c r="F12" s="53">
        <f t="shared" si="1"/>
        <v>0.41795871362611398</v>
      </c>
    </row>
    <row r="13" spans="2:6" x14ac:dyDescent="0.25">
      <c r="B13" s="45" t="s">
        <v>18</v>
      </c>
      <c r="C13" s="16">
        <v>0</v>
      </c>
      <c r="D13" s="16">
        <v>5162947</v>
      </c>
      <c r="E13" s="16">
        <v>1644929.9900000002</v>
      </c>
      <c r="F13" s="53">
        <f t="shared" si="1"/>
        <v>0.3186029199989851</v>
      </c>
    </row>
    <row r="14" spans="2:6" x14ac:dyDescent="0.25">
      <c r="B14" s="45" t="s">
        <v>19</v>
      </c>
      <c r="C14" s="16">
        <v>0</v>
      </c>
      <c r="D14" s="16">
        <v>8427143</v>
      </c>
      <c r="E14" s="16">
        <v>1757630.16</v>
      </c>
      <c r="F14" s="53">
        <f t="shared" si="1"/>
        <v>0.20856773879356263</v>
      </c>
    </row>
    <row r="15" spans="2:6" x14ac:dyDescent="0.25">
      <c r="B15" s="45" t="s">
        <v>23</v>
      </c>
      <c r="C15" s="16">
        <v>0</v>
      </c>
      <c r="D15" s="16">
        <v>411455</v>
      </c>
      <c r="E15" s="16">
        <v>254174.34</v>
      </c>
      <c r="F15" s="53">
        <f t="shared" si="1"/>
        <v>0.61774517261911999</v>
      </c>
    </row>
    <row r="16" spans="2:6" x14ac:dyDescent="0.25">
      <c r="B16" s="45" t="s">
        <v>24</v>
      </c>
      <c r="C16" s="16">
        <v>0</v>
      </c>
      <c r="D16" s="16">
        <v>1237766</v>
      </c>
      <c r="E16" s="16">
        <v>689197.35000000009</v>
      </c>
      <c r="F16" s="53">
        <f t="shared" si="1"/>
        <v>0.55680746603154396</v>
      </c>
    </row>
    <row r="17" spans="2:6" x14ac:dyDescent="0.25">
      <c r="B17" s="45" t="s">
        <v>25</v>
      </c>
      <c r="C17" s="16">
        <v>0</v>
      </c>
      <c r="D17" s="16">
        <v>7848898</v>
      </c>
      <c r="E17" s="16">
        <v>2066365.97</v>
      </c>
      <c r="F17" s="53">
        <f t="shared" si="1"/>
        <v>0.26326829193091822</v>
      </c>
    </row>
    <row r="18" spans="2:6" x14ac:dyDescent="0.25">
      <c r="B18" s="45" t="s">
        <v>21</v>
      </c>
      <c r="C18" s="16">
        <v>0</v>
      </c>
      <c r="D18" s="16">
        <v>2876456</v>
      </c>
      <c r="E18" s="16">
        <v>1469874.55</v>
      </c>
      <c r="F18" s="53">
        <f t="shared" si="1"/>
        <v>0.5110019238952378</v>
      </c>
    </row>
    <row r="19" spans="2:6" x14ac:dyDescent="0.25">
      <c r="B19" s="45" t="s">
        <v>22</v>
      </c>
      <c r="C19" s="16">
        <v>0</v>
      </c>
      <c r="D19" s="16">
        <v>298249777</v>
      </c>
      <c r="E19" s="16">
        <v>107146306.11999999</v>
      </c>
      <c r="F19" s="53">
        <f t="shared" si="1"/>
        <v>0.35925024721812276</v>
      </c>
    </row>
    <row r="20" spans="2:6" x14ac:dyDescent="0.25">
      <c r="B20" s="2" t="s">
        <v>3</v>
      </c>
      <c r="C20" s="3">
        <f>+C21</f>
        <v>0</v>
      </c>
      <c r="D20" s="3">
        <f t="shared" ref="D20:E20" si="2">+D21</f>
        <v>0</v>
      </c>
      <c r="E20" s="3">
        <f t="shared" si="2"/>
        <v>0</v>
      </c>
      <c r="F20" s="28" t="str">
        <f t="shared" si="1"/>
        <v>0.0%</v>
      </c>
    </row>
    <row r="21" spans="2:6" x14ac:dyDescent="0.25">
      <c r="B21" s="26" t="s">
        <v>15</v>
      </c>
      <c r="C21" s="14">
        <v>0</v>
      </c>
      <c r="D21" s="14">
        <v>0</v>
      </c>
      <c r="E21" s="14">
        <v>0</v>
      </c>
      <c r="F21" s="52" t="str">
        <f t="shared" si="1"/>
        <v>0.0%</v>
      </c>
    </row>
    <row r="22" spans="2:6" x14ac:dyDescent="0.25">
      <c r="B22" s="2" t="s">
        <v>4</v>
      </c>
      <c r="C22" s="3">
        <f>SUM(C23:C24)</f>
        <v>0</v>
      </c>
      <c r="D22" s="3">
        <f t="shared" ref="D22:E22" si="3">SUM(D23:D24)</f>
        <v>191000</v>
      </c>
      <c r="E22" s="3">
        <f t="shared" si="3"/>
        <v>0</v>
      </c>
      <c r="F22" s="28" t="str">
        <f t="shared" ref="F22" si="4">IF(E22=0,"0.0%",E22/D22)</f>
        <v>0.0%</v>
      </c>
    </row>
    <row r="23" spans="2:6" x14ac:dyDescent="0.25">
      <c r="B23" s="45" t="s">
        <v>14</v>
      </c>
      <c r="C23" s="16">
        <v>0</v>
      </c>
      <c r="D23" s="16">
        <v>21000</v>
      </c>
      <c r="E23" s="16">
        <v>0</v>
      </c>
      <c r="F23" s="53" t="str">
        <f t="shared" si="1"/>
        <v>0.0%</v>
      </c>
    </row>
    <row r="24" spans="2:6" x14ac:dyDescent="0.25">
      <c r="B24" s="57" t="s">
        <v>22</v>
      </c>
      <c r="C24" s="58">
        <v>0</v>
      </c>
      <c r="D24" s="58">
        <v>170000</v>
      </c>
      <c r="E24" s="58">
        <v>0</v>
      </c>
      <c r="F24" s="59" t="str">
        <f t="shared" si="1"/>
        <v>0.0%</v>
      </c>
    </row>
    <row r="25" spans="2:6" x14ac:dyDescent="0.25">
      <c r="B25" s="2" t="s">
        <v>5</v>
      </c>
      <c r="C25" s="3">
        <f>SUM(C26:C32)</f>
        <v>0</v>
      </c>
      <c r="D25" s="3">
        <f t="shared" ref="D25:E25" si="5">SUM(D26:D32)</f>
        <v>15462555</v>
      </c>
      <c r="E25" s="3">
        <f t="shared" si="5"/>
        <v>1087344.1400000001</v>
      </c>
      <c r="F25" s="28">
        <f t="shared" si="1"/>
        <v>7.0321117046956344E-2</v>
      </c>
    </row>
    <row r="26" spans="2:6" x14ac:dyDescent="0.25">
      <c r="B26" s="45" t="s">
        <v>14</v>
      </c>
      <c r="C26" s="16">
        <v>0</v>
      </c>
      <c r="D26" s="16">
        <v>78498</v>
      </c>
      <c r="E26" s="16">
        <v>29430</v>
      </c>
      <c r="F26" s="53">
        <f t="shared" si="1"/>
        <v>0.37491401054803947</v>
      </c>
    </row>
    <row r="27" spans="2:6" x14ac:dyDescent="0.25">
      <c r="B27" s="60" t="s">
        <v>15</v>
      </c>
      <c r="C27" s="61">
        <v>0</v>
      </c>
      <c r="D27" s="61">
        <v>4281816</v>
      </c>
      <c r="E27" s="61">
        <v>84714.180000000008</v>
      </c>
      <c r="F27" s="62">
        <f t="shared" si="1"/>
        <v>1.9784638106821968E-2</v>
      </c>
    </row>
    <row r="28" spans="2:6" x14ac:dyDescent="0.25">
      <c r="B28" s="60" t="s">
        <v>16</v>
      </c>
      <c r="C28" s="61">
        <v>0</v>
      </c>
      <c r="D28" s="61">
        <v>813085</v>
      </c>
      <c r="E28" s="61">
        <v>6284.68</v>
      </c>
      <c r="F28" s="62">
        <f t="shared" si="1"/>
        <v>7.7294255828111455E-3</v>
      </c>
    </row>
    <row r="29" spans="2:6" x14ac:dyDescent="0.25">
      <c r="B29" s="60" t="s">
        <v>18</v>
      </c>
      <c r="C29" s="61">
        <v>0</v>
      </c>
      <c r="D29" s="61">
        <v>571822</v>
      </c>
      <c r="E29" s="61">
        <v>35982.6</v>
      </c>
      <c r="F29" s="62">
        <f t="shared" si="1"/>
        <v>6.2926225293885155E-2</v>
      </c>
    </row>
    <row r="30" spans="2:6" x14ac:dyDescent="0.25">
      <c r="B30" s="60" t="s">
        <v>19</v>
      </c>
      <c r="C30" s="61">
        <v>0</v>
      </c>
      <c r="D30" s="61">
        <v>178921</v>
      </c>
      <c r="E30" s="61">
        <v>43771.37</v>
      </c>
      <c r="F30" s="62">
        <f t="shared" si="1"/>
        <v>0.24464076324187772</v>
      </c>
    </row>
    <row r="31" spans="2:6" x14ac:dyDescent="0.25">
      <c r="B31" s="60" t="s">
        <v>21</v>
      </c>
      <c r="C31" s="61">
        <v>0</v>
      </c>
      <c r="D31" s="61">
        <v>25500</v>
      </c>
      <c r="E31" s="61">
        <v>0</v>
      </c>
      <c r="F31" s="62" t="str">
        <f t="shared" si="1"/>
        <v>0.0%</v>
      </c>
    </row>
    <row r="32" spans="2:6" x14ac:dyDescent="0.25">
      <c r="B32" s="46" t="s">
        <v>22</v>
      </c>
      <c r="C32" s="18">
        <v>0</v>
      </c>
      <c r="D32" s="18">
        <v>9512913</v>
      </c>
      <c r="E32" s="18">
        <v>887161.31</v>
      </c>
      <c r="F32" s="54">
        <f t="shared" si="1"/>
        <v>9.3258638021813098E-2</v>
      </c>
    </row>
    <row r="33" spans="2:6" x14ac:dyDescent="0.25">
      <c r="B33" s="4" t="s">
        <v>8</v>
      </c>
      <c r="C33" s="5">
        <f>+C25+C22+C20+C8+C6</f>
        <v>0</v>
      </c>
      <c r="D33" s="5">
        <f t="shared" ref="D33:E33" si="6">+D25+D22+D20+D8+D6</f>
        <v>433372115</v>
      </c>
      <c r="E33" s="5">
        <f t="shared" si="6"/>
        <v>151531805.16999999</v>
      </c>
      <c r="F33" s="32">
        <f t="shared" si="1"/>
        <v>0.34965748816118447</v>
      </c>
    </row>
    <row r="34" spans="2:6" x14ac:dyDescent="0.25">
      <c r="B34" s="1" t="s">
        <v>27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Normal="100" workbookViewId="0">
      <selection activeCell="B7" sqref="B7:E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63" t="s">
        <v>12</v>
      </c>
      <c r="C2" s="63"/>
      <c r="D2" s="63"/>
      <c r="E2" s="63"/>
      <c r="F2" s="6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5</v>
      </c>
      <c r="C6" s="3">
        <f>SUM(C7:C7)</f>
        <v>0</v>
      </c>
      <c r="D6" s="3">
        <f>SUM(D7:D7)</f>
        <v>0</v>
      </c>
      <c r="E6" s="3">
        <f>SUM(E7:E7)</f>
        <v>0</v>
      </c>
      <c r="F6" s="6" t="e">
        <f t="shared" ref="F6:F8" si="0">E6/D6</f>
        <v>#DIV/0!</v>
      </c>
    </row>
    <row r="7" spans="2:6" x14ac:dyDescent="0.25">
      <c r="B7" s="40"/>
      <c r="C7" s="14"/>
      <c r="D7" s="14"/>
      <c r="E7" s="14"/>
      <c r="F7" s="25" t="e">
        <f t="shared" si="0"/>
        <v>#DIV/0!</v>
      </c>
    </row>
    <row r="8" spans="2:6" x14ac:dyDescent="0.25">
      <c r="B8" s="4" t="s">
        <v>8</v>
      </c>
      <c r="C8" s="5">
        <f>+C7</f>
        <v>0</v>
      </c>
      <c r="D8" s="5">
        <f t="shared" ref="D8:E8" si="1">+D7</f>
        <v>0</v>
      </c>
      <c r="E8" s="5">
        <f t="shared" si="1"/>
        <v>0</v>
      </c>
      <c r="F8" s="5" t="e">
        <f t="shared" si="0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2017-09-16T00:09:26Z</dcterms:modified>
</cp:coreProperties>
</file>