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pR_Pliego 2018\11_Noviembre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RDR!$B$2:$F$41</definedName>
    <definedName name="_xlnm.Print_Area" localSheetId="1">RO!$B$2:$F$71</definedName>
    <definedName name="_xlnm.Print_Area" localSheetId="3">ROCC!$B$2:$F$11</definedName>
    <definedName name="_xlnm.Print_Area" localSheetId="4">ROOC!$B$2:$F$10</definedName>
    <definedName name="_xlnm.Print_Area" localSheetId="0">'TODA FUENTE'!$B$2:$F$71</definedName>
  </definedNames>
  <calcPr calcId="152511"/>
</workbook>
</file>

<file path=xl/calcChain.xml><?xml version="1.0" encoding="utf-8"?>
<calcChain xmlns="http://schemas.openxmlformats.org/spreadsheetml/2006/main">
  <c r="F32" i="3" l="1"/>
  <c r="F31" i="3"/>
  <c r="F30" i="3"/>
  <c r="F52" i="2"/>
  <c r="F51" i="2"/>
  <c r="F50" i="2"/>
  <c r="C57" i="2"/>
  <c r="D57" i="2"/>
  <c r="E57" i="2"/>
  <c r="F52" i="1"/>
  <c r="F51" i="1"/>
  <c r="F50" i="1"/>
  <c r="C57" i="1"/>
  <c r="D57" i="1"/>
  <c r="E57" i="1"/>
  <c r="F35" i="3" l="1"/>
  <c r="F29" i="5" l="1"/>
  <c r="F22" i="2"/>
  <c r="F21" i="2"/>
  <c r="F20" i="2"/>
  <c r="F22" i="1"/>
  <c r="F21" i="1"/>
  <c r="C47" i="2" l="1"/>
  <c r="D47" i="2"/>
  <c r="E47" i="2"/>
  <c r="F34" i="3" l="1"/>
  <c r="F33" i="3"/>
  <c r="F29" i="3"/>
  <c r="F43" i="2"/>
  <c r="F42" i="2"/>
  <c r="F41" i="2"/>
  <c r="F40" i="2"/>
  <c r="F39" i="2"/>
  <c r="F42" i="1"/>
  <c r="F41" i="1"/>
  <c r="F40" i="1"/>
  <c r="F39" i="1"/>
  <c r="F38" i="1"/>
  <c r="C8" i="5" l="1"/>
  <c r="D8" i="5"/>
  <c r="E8" i="5"/>
  <c r="F28" i="5" l="1"/>
  <c r="F7" i="5"/>
  <c r="F37" i="3"/>
  <c r="F9" i="3"/>
  <c r="F8" i="3"/>
  <c r="C22" i="5" l="1"/>
  <c r="C34" i="5" s="1"/>
  <c r="D22" i="5"/>
  <c r="E22" i="5"/>
  <c r="E20" i="5" l="1"/>
  <c r="E34" i="5" s="1"/>
  <c r="D20" i="5"/>
  <c r="D34" i="5" s="1"/>
  <c r="F31" i="5"/>
  <c r="F30" i="5"/>
  <c r="F27" i="5"/>
  <c r="F18" i="5" l="1"/>
  <c r="F36" i="3" l="1"/>
  <c r="F9" i="8" l="1"/>
  <c r="F8" i="8"/>
  <c r="F7" i="8"/>
  <c r="F38" i="3"/>
  <c r="C6" i="8"/>
  <c r="F33" i="5" l="1"/>
  <c r="F32" i="5"/>
  <c r="F26" i="5"/>
  <c r="F25" i="5"/>
  <c r="F24" i="5"/>
  <c r="F23" i="5"/>
  <c r="F21" i="5"/>
  <c r="F20" i="5"/>
  <c r="F19" i="5"/>
  <c r="F17" i="5"/>
  <c r="F16" i="5"/>
  <c r="F15" i="5"/>
  <c r="F14" i="5"/>
  <c r="F13" i="5"/>
  <c r="F12" i="5"/>
  <c r="F11" i="5"/>
  <c r="F10" i="5"/>
  <c r="F9" i="5"/>
  <c r="F10" i="8"/>
  <c r="F39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7" i="3"/>
  <c r="F69" i="2"/>
  <c r="F68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49" i="2"/>
  <c r="F48" i="2"/>
  <c r="F46" i="2"/>
  <c r="F45" i="2"/>
  <c r="F44" i="2"/>
  <c r="F38" i="2"/>
  <c r="F36" i="2"/>
  <c r="F35" i="2"/>
  <c r="F34" i="2"/>
  <c r="F33" i="2"/>
  <c r="F32" i="2"/>
  <c r="F31" i="2"/>
  <c r="F30" i="2"/>
  <c r="F29" i="2"/>
  <c r="F28" i="2"/>
  <c r="F27" i="2"/>
  <c r="F26" i="2"/>
  <c r="F25" i="2"/>
  <c r="F23" i="2"/>
  <c r="F18" i="2"/>
  <c r="F17" i="2"/>
  <c r="F16" i="2"/>
  <c r="F15" i="2"/>
  <c r="F14" i="2"/>
  <c r="F13" i="2"/>
  <c r="F12" i="2"/>
  <c r="F11" i="2"/>
  <c r="F10" i="2"/>
  <c r="F9" i="2"/>
  <c r="F8" i="2"/>
  <c r="F7" i="2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49" i="1"/>
  <c r="F48" i="1"/>
  <c r="F46" i="1"/>
  <c r="F44" i="1"/>
  <c r="F43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45" i="1"/>
  <c r="F57" i="1" l="1"/>
  <c r="F57" i="2"/>
  <c r="E6" i="3"/>
  <c r="D6" i="3"/>
  <c r="C6" i="3"/>
  <c r="E37" i="2"/>
  <c r="D37" i="2"/>
  <c r="C37" i="2"/>
  <c r="E37" i="1"/>
  <c r="D37" i="1"/>
  <c r="C37" i="1"/>
  <c r="E6" i="8"/>
  <c r="D6" i="8"/>
  <c r="C25" i="3"/>
  <c r="D25" i="3"/>
  <c r="E25" i="3"/>
  <c r="F25" i="3" s="1"/>
  <c r="C19" i="1"/>
  <c r="D19" i="1"/>
  <c r="E19" i="1"/>
  <c r="F8" i="5" l="1"/>
  <c r="F37" i="1"/>
  <c r="F19" i="1"/>
  <c r="F6" i="8"/>
  <c r="F22" i="5"/>
  <c r="F34" i="5"/>
  <c r="F6" i="3"/>
  <c r="F37" i="2"/>
  <c r="E10" i="3"/>
  <c r="D10" i="3"/>
  <c r="C10" i="3"/>
  <c r="F10" i="3" l="1"/>
  <c r="E6" i="7"/>
  <c r="E8" i="7" s="1"/>
  <c r="D6" i="7"/>
  <c r="C6" i="7"/>
  <c r="F7" i="7"/>
  <c r="D8" i="7"/>
  <c r="C8" i="7"/>
  <c r="F6" i="7" l="1"/>
  <c r="F8" i="7"/>
  <c r="E6" i="4" l="1"/>
  <c r="E9" i="4" s="1"/>
  <c r="D6" i="4"/>
  <c r="D9" i="4" s="1"/>
  <c r="C6" i="4"/>
  <c r="C9" i="4" s="1"/>
  <c r="E28" i="3"/>
  <c r="E40" i="3" s="1"/>
  <c r="D28" i="3"/>
  <c r="D40" i="3" s="1"/>
  <c r="C28" i="3"/>
  <c r="C40" i="3" s="1"/>
  <c r="E12" i="3"/>
  <c r="D12" i="3"/>
  <c r="C12" i="3"/>
  <c r="E24" i="2"/>
  <c r="D24" i="2"/>
  <c r="C24" i="2"/>
  <c r="E19" i="2"/>
  <c r="D19" i="2"/>
  <c r="C19" i="2"/>
  <c r="E6" i="2"/>
  <c r="D6" i="2"/>
  <c r="C6" i="2"/>
  <c r="E47" i="1"/>
  <c r="D47" i="1"/>
  <c r="C47" i="1"/>
  <c r="E24" i="1"/>
  <c r="D24" i="1"/>
  <c r="C24" i="1"/>
  <c r="E6" i="1"/>
  <c r="D6" i="1"/>
  <c r="C6" i="1"/>
  <c r="F24" i="2" l="1"/>
  <c r="F19" i="2"/>
  <c r="F12" i="3"/>
  <c r="F24" i="1"/>
  <c r="F28" i="3"/>
  <c r="F47" i="2"/>
  <c r="F47" i="1"/>
  <c r="C70" i="2"/>
  <c r="D70" i="2"/>
  <c r="F6" i="2"/>
  <c r="E70" i="2"/>
  <c r="C70" i="1"/>
  <c r="D70" i="1"/>
  <c r="F6" i="1"/>
  <c r="E70" i="1"/>
  <c r="F9" i="4"/>
  <c r="F8" i="4"/>
  <c r="F7" i="4"/>
  <c r="F6" i="4"/>
  <c r="F40" i="3" l="1"/>
  <c r="F70" i="2"/>
  <c r="F70" i="1"/>
</calcChain>
</file>

<file path=xl/sharedStrings.xml><?xml version="1.0" encoding="utf-8"?>
<sst xmlns="http://schemas.openxmlformats.org/spreadsheetml/2006/main" count="252" uniqueCount="37">
  <si>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</si>
  <si>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</si>
  <si>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</si>
  <si>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</si>
  <si>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</si>
  <si>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</si>
  <si>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</si>
  <si>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</si>
  <si>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</si>
  <si>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</si>
  <si>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</si>
  <si>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</si>
  <si>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31.01.16</t>
  </si>
  <si>
    <t>EJECUCION DE LOS PROGRAMAS PRESUPUESTALES AL MES DE ENERO DEL AÑO FISCAL 2016 DEL PLIEGO 011 MINSA - TODA FUENTE</t>
  </si>
  <si>
    <t>DEVENGADO
AL 31.01.17</t>
  </si>
  <si>
    <t>EJECUCION DE LOS PROGRAMAS PRESUPUESTALES AL MES DE ENERO DEL AÑO FISCAL 2017 DEL PLIEGO 011 MINSA - ROOC</t>
  </si>
  <si>
    <t>5  OTROS GASTOS</t>
  </si>
  <si>
    <t>1  PERSONAL Y OBLIGACIONES SOCIALES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</si>
  <si>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</si>
  <si>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</si>
  <si>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</si>
  <si>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</si>
  <si>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</si>
  <si>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</si>
  <si>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</si>
  <si>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</si>
  <si>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</si>
  <si>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</si>
  <si>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</si>
  <si>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</si>
  <si>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EJECUCION DE LOS PROGRAMAS PRESUPUESTALES AL MES DE NOVIEMBRE DEL AÑO FISCAL 2018 DEL PLIEGO 011 MINSA - TODA FUENTE</t>
  </si>
  <si>
    <t>EJECUCION DE LOS PROGRAMAS PRESUPUESTALES AL MES DE NOVIEMBRE DEL AÑO FISCAL 2018 DEL PLIEGO 011 MINSA - RECURSOS ORDINARIOS</t>
  </si>
  <si>
    <t>EJECUCION DE LOS PROGRAMAS PRESUPUESTALES AL MES DE NOVIEMBRE DEL AÑO FISCAL 2018 DEL PLIEGO 011 MINSA - RECURSOS DIRECTAMENTE RECAUDADOS</t>
  </si>
  <si>
    <t>EJECUCION DE LOS PROGRAMAS PRESUPUESTALES AL MES DE NOVIEMBRE DEL AÑO FISCAL 2018 DEL PLIEGO 011 MINSA - ROOC</t>
  </si>
  <si>
    <t>EJECUCION DE LOS PROGRAMAS PRESUPUESTALES AL MES DE NOVIEMBRE DEL AÑO FISCAL 2018 DEL PLIEGO 011 MINSA - DYT</t>
  </si>
  <si>
    <t>Fuente: SIAF, Consulta Amigable y Base de Datos al 30 de Noviembre del 2018</t>
  </si>
  <si>
    <t>DEVENGADO
AL 30.11.18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</si>
</sst>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2" fillId="0" borderId="5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7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3" fontId="2" fillId="0" borderId="6" xfId="3" applyNumberFormat="1" applyFont="1" applyBorder="1" applyAlignment="1">
      <alignment horizontal="left" vertical="center" indent="4"/>
    </xf>
    <xf numFmtId="164" fontId="3" fillId="2" borderId="1" xfId="2" applyNumberFormat="1" applyFont="1" applyFill="1" applyBorder="1" applyAlignment="1">
      <alignment vertical="center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4" fillId="0" borderId="7" xfId="3" applyNumberFormat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6" xfId="1" applyNumberFormat="1" applyFont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3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6.140625" style="1" customWidth="1"/>
    <col min="6" max="16384" width="11.42578125" style="1"/>
  </cols>
  <sheetData>
    <row r="2" spans="2:6" ht="51.75" customHeight="1" x14ac:dyDescent="0.25">
      <c r="B2" s="52" t="s">
        <v>30</v>
      </c>
      <c r="C2" s="52"/>
      <c r="D2" s="52"/>
      <c r="E2" s="52"/>
      <c r="F2" s="52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36</v>
      </c>
      <c r="F5" s="10" t="s">
        <v>10</v>
      </c>
    </row>
    <row r="6" spans="2:6" x14ac:dyDescent="0.25">
      <c r="B6" s="2" t="s">
        <v>0</v>
      </c>
      <c r="C6" s="33">
        <f>SUM(C7:C18)</f>
        <v>3102916873</v>
      </c>
      <c r="D6" s="33">
        <f>SUM(D7:D18)</f>
        <v>2368622336</v>
      </c>
      <c r="E6" s="33">
        <f>SUM(E7:E18)</f>
        <v>2110542061.9900007</v>
      </c>
      <c r="F6" s="42">
        <f t="shared" ref="F6:F70" si="0">IF(E6=0,"%",E6/D6)</f>
        <v>0.89104203313144836</v>
      </c>
    </row>
    <row r="7" spans="2:6" x14ac:dyDescent="0.25">
      <c r="B7" s="18" t="s">
        <v>18</v>
      </c>
      <c r="C7" s="39">
        <v>108689727</v>
      </c>
      <c r="D7" s="39">
        <v>164060342</v>
      </c>
      <c r="E7" s="39">
        <v>148921443.07999995</v>
      </c>
      <c r="F7" s="43">
        <f t="shared" si="0"/>
        <v>0.90772359282293802</v>
      </c>
    </row>
    <row r="8" spans="2:6" x14ac:dyDescent="0.25">
      <c r="B8" s="19" t="s">
        <v>19</v>
      </c>
      <c r="C8" s="40">
        <v>205986134</v>
      </c>
      <c r="D8" s="40">
        <v>258794758</v>
      </c>
      <c r="E8" s="40">
        <v>232893545.61000019</v>
      </c>
      <c r="F8" s="26">
        <f t="shared" si="0"/>
        <v>0.89991600838375629</v>
      </c>
    </row>
    <row r="9" spans="2:6" x14ac:dyDescent="0.25">
      <c r="B9" s="19" t="s">
        <v>20</v>
      </c>
      <c r="C9" s="40">
        <v>53025968</v>
      </c>
      <c r="D9" s="40">
        <v>91265940</v>
      </c>
      <c r="E9" s="40">
        <v>81750721.659999982</v>
      </c>
      <c r="F9" s="26">
        <f t="shared" si="0"/>
        <v>0.89574184695845993</v>
      </c>
    </row>
    <row r="10" spans="2:6" x14ac:dyDescent="0.25">
      <c r="B10" s="19" t="s">
        <v>21</v>
      </c>
      <c r="C10" s="40">
        <v>14634106</v>
      </c>
      <c r="D10" s="40">
        <v>33661998</v>
      </c>
      <c r="E10" s="40">
        <v>30604636.34</v>
      </c>
      <c r="F10" s="26">
        <f t="shared" si="0"/>
        <v>0.90917468238219257</v>
      </c>
    </row>
    <row r="11" spans="2:6" x14ac:dyDescent="0.25">
      <c r="B11" s="19" t="s">
        <v>22</v>
      </c>
      <c r="C11" s="40">
        <v>39213384</v>
      </c>
      <c r="D11" s="40">
        <v>86440028</v>
      </c>
      <c r="E11" s="40">
        <v>77805569.859999955</v>
      </c>
      <c r="F11" s="26">
        <f t="shared" si="0"/>
        <v>0.90011041944595338</v>
      </c>
    </row>
    <row r="12" spans="2:6" x14ac:dyDescent="0.25">
      <c r="B12" s="19" t="s">
        <v>23</v>
      </c>
      <c r="C12" s="40">
        <v>25187966</v>
      </c>
      <c r="D12" s="40">
        <v>46485610</v>
      </c>
      <c r="E12" s="40">
        <v>42115990.789999999</v>
      </c>
      <c r="F12" s="26">
        <f t="shared" si="0"/>
        <v>0.90600060513350256</v>
      </c>
    </row>
    <row r="13" spans="2:6" x14ac:dyDescent="0.25">
      <c r="B13" s="19" t="s">
        <v>24</v>
      </c>
      <c r="C13" s="40">
        <v>2776134</v>
      </c>
      <c r="D13" s="40">
        <v>5901849</v>
      </c>
      <c r="E13" s="40">
        <v>5155924.4599999981</v>
      </c>
      <c r="F13" s="26">
        <f t="shared" si="0"/>
        <v>0.87361172066584525</v>
      </c>
    </row>
    <row r="14" spans="2:6" x14ac:dyDescent="0.25">
      <c r="B14" s="19" t="s">
        <v>25</v>
      </c>
      <c r="C14" s="40">
        <v>147916477</v>
      </c>
      <c r="D14" s="40">
        <v>167311036</v>
      </c>
      <c r="E14" s="40">
        <v>152804964.21000007</v>
      </c>
      <c r="F14" s="26">
        <f t="shared" si="0"/>
        <v>0.91329877492361033</v>
      </c>
    </row>
    <row r="15" spans="2:6" x14ac:dyDescent="0.25">
      <c r="B15" s="19" t="s">
        <v>26</v>
      </c>
      <c r="C15" s="40">
        <v>21388099</v>
      </c>
      <c r="D15" s="40">
        <v>25482709</v>
      </c>
      <c r="E15" s="40">
        <v>23195053.619999982</v>
      </c>
      <c r="F15" s="26">
        <f t="shared" si="0"/>
        <v>0.91022715128128573</v>
      </c>
    </row>
    <row r="16" spans="2:6" x14ac:dyDescent="0.25">
      <c r="B16" s="19" t="s">
        <v>27</v>
      </c>
      <c r="C16" s="40">
        <v>17259058</v>
      </c>
      <c r="D16" s="40">
        <v>29344164</v>
      </c>
      <c r="E16" s="40">
        <v>25678495.28999998</v>
      </c>
      <c r="F16" s="26">
        <f t="shared" si="0"/>
        <v>0.87508014506734566</v>
      </c>
    </row>
    <row r="17" spans="2:6" x14ac:dyDescent="0.25">
      <c r="B17" s="19" t="s">
        <v>28</v>
      </c>
      <c r="C17" s="40">
        <v>1681576870</v>
      </c>
      <c r="D17" s="40">
        <v>797810169</v>
      </c>
      <c r="E17" s="40">
        <v>695483734.93000174</v>
      </c>
      <c r="F17" s="26">
        <f t="shared" si="0"/>
        <v>0.8717408751529736</v>
      </c>
    </row>
    <row r="18" spans="2:6" x14ac:dyDescent="0.25">
      <c r="B18" s="19" t="s">
        <v>29</v>
      </c>
      <c r="C18" s="40">
        <v>785262950</v>
      </c>
      <c r="D18" s="40">
        <v>662063733</v>
      </c>
      <c r="E18" s="40">
        <v>594131982.13999891</v>
      </c>
      <c r="F18" s="26">
        <f t="shared" si="0"/>
        <v>0.89739394038065956</v>
      </c>
    </row>
    <row r="19" spans="2:6" x14ac:dyDescent="0.25">
      <c r="B19" s="2" t="s">
        <v>1</v>
      </c>
      <c r="C19" s="33">
        <f>SUM(C20:C23)</f>
        <v>182001837</v>
      </c>
      <c r="D19" s="33">
        <f>SUM(D20:D23)</f>
        <v>176103840</v>
      </c>
      <c r="E19" s="33">
        <f>SUM(E20:E23)</f>
        <v>154594418.84</v>
      </c>
      <c r="F19" s="42">
        <f t="shared" si="0"/>
        <v>0.87785944270153338</v>
      </c>
    </row>
    <row r="20" spans="2:6" x14ac:dyDescent="0.25">
      <c r="B20" s="19" t="s">
        <v>18</v>
      </c>
      <c r="C20" s="40">
        <v>0</v>
      </c>
      <c r="D20" s="40">
        <v>3414</v>
      </c>
      <c r="E20" s="40">
        <v>413.97</v>
      </c>
      <c r="F20" s="26">
        <f t="shared" si="0"/>
        <v>0.12125659050966608</v>
      </c>
    </row>
    <row r="21" spans="2:6" x14ac:dyDescent="0.25">
      <c r="B21" s="19" t="s">
        <v>25</v>
      </c>
      <c r="C21" s="40">
        <v>0</v>
      </c>
      <c r="D21" s="40">
        <v>6000</v>
      </c>
      <c r="E21" s="40">
        <v>0</v>
      </c>
      <c r="F21" s="26" t="str">
        <f t="shared" si="0"/>
        <v>%</v>
      </c>
    </row>
    <row r="22" spans="2:6" x14ac:dyDescent="0.25">
      <c r="B22" s="19" t="s">
        <v>28</v>
      </c>
      <c r="C22" s="40">
        <v>6547549</v>
      </c>
      <c r="D22" s="40">
        <v>1630561</v>
      </c>
      <c r="E22" s="40">
        <v>678604.79</v>
      </c>
      <c r="F22" s="26">
        <f t="shared" si="0"/>
        <v>0.41617872008468254</v>
      </c>
    </row>
    <row r="23" spans="2:6" x14ac:dyDescent="0.25">
      <c r="B23" s="19" t="s">
        <v>29</v>
      </c>
      <c r="C23" s="40">
        <v>175454288</v>
      </c>
      <c r="D23" s="40">
        <v>174463865</v>
      </c>
      <c r="E23" s="40">
        <v>153915400.08000001</v>
      </c>
      <c r="F23" s="26">
        <f t="shared" si="0"/>
        <v>0.88221936433656345</v>
      </c>
    </row>
    <row r="24" spans="2:6" x14ac:dyDescent="0.25">
      <c r="B24" s="2" t="s">
        <v>2</v>
      </c>
      <c r="C24" s="33">
        <f>SUM(C25:C36)</f>
        <v>2875913383</v>
      </c>
      <c r="D24" s="33">
        <f t="shared" ref="D24:E24" si="1">SUM(D25:D36)</f>
        <v>2602507629</v>
      </c>
      <c r="E24" s="33">
        <f t="shared" si="1"/>
        <v>1808874579</v>
      </c>
      <c r="F24" s="42">
        <f t="shared" si="0"/>
        <v>0.69505063456626659</v>
      </c>
    </row>
    <row r="25" spans="2:6" x14ac:dyDescent="0.25">
      <c r="B25" s="18" t="s">
        <v>18</v>
      </c>
      <c r="C25" s="39">
        <v>352853896</v>
      </c>
      <c r="D25" s="39">
        <v>187434455</v>
      </c>
      <c r="E25" s="39">
        <v>132226000.29999997</v>
      </c>
      <c r="F25" s="43">
        <f t="shared" si="0"/>
        <v>0.70545194212024664</v>
      </c>
    </row>
    <row r="26" spans="2:6" x14ac:dyDescent="0.25">
      <c r="B26" s="19" t="s">
        <v>19</v>
      </c>
      <c r="C26" s="40">
        <v>146247690</v>
      </c>
      <c r="D26" s="40">
        <v>202896054</v>
      </c>
      <c r="E26" s="40">
        <v>149259794.31999987</v>
      </c>
      <c r="F26" s="26">
        <f t="shared" si="0"/>
        <v>0.73564661006172094</v>
      </c>
    </row>
    <row r="27" spans="2:6" x14ac:dyDescent="0.25">
      <c r="B27" s="19" t="s">
        <v>20</v>
      </c>
      <c r="C27" s="40">
        <v>189892272</v>
      </c>
      <c r="D27" s="40">
        <v>177857846</v>
      </c>
      <c r="E27" s="40">
        <v>113387378.89000003</v>
      </c>
      <c r="F27" s="26">
        <f t="shared" si="0"/>
        <v>0.63751687901359178</v>
      </c>
    </row>
    <row r="28" spans="2:6" x14ac:dyDescent="0.25">
      <c r="B28" s="19" t="s">
        <v>21</v>
      </c>
      <c r="C28" s="40">
        <v>116217133</v>
      </c>
      <c r="D28" s="40">
        <v>43550088</v>
      </c>
      <c r="E28" s="40">
        <v>25606511.45999999</v>
      </c>
      <c r="F28" s="26">
        <f t="shared" si="0"/>
        <v>0.58797840913662425</v>
      </c>
    </row>
    <row r="29" spans="2:6" x14ac:dyDescent="0.25">
      <c r="B29" s="19" t="s">
        <v>22</v>
      </c>
      <c r="C29" s="40">
        <v>64404327</v>
      </c>
      <c r="D29" s="40">
        <v>53240517</v>
      </c>
      <c r="E29" s="40">
        <v>33616919.379999973</v>
      </c>
      <c r="F29" s="26">
        <f t="shared" si="0"/>
        <v>0.63141609575278868</v>
      </c>
    </row>
    <row r="30" spans="2:6" x14ac:dyDescent="0.25">
      <c r="B30" s="19" t="s">
        <v>23</v>
      </c>
      <c r="C30" s="40">
        <v>187337786</v>
      </c>
      <c r="D30" s="40">
        <v>96868279</v>
      </c>
      <c r="E30" s="40">
        <v>53763388.190000027</v>
      </c>
      <c r="F30" s="26">
        <f t="shared" si="0"/>
        <v>0.55501541624374295</v>
      </c>
    </row>
    <row r="31" spans="2:6" x14ac:dyDescent="0.25">
      <c r="B31" s="19" t="s">
        <v>24</v>
      </c>
      <c r="C31" s="40">
        <v>26199814</v>
      </c>
      <c r="D31" s="40">
        <v>30125928</v>
      </c>
      <c r="E31" s="40">
        <v>20355880.560000006</v>
      </c>
      <c r="F31" s="26">
        <f t="shared" si="0"/>
        <v>0.67569306279959263</v>
      </c>
    </row>
    <row r="32" spans="2:6" x14ac:dyDescent="0.25">
      <c r="B32" s="19" t="s">
        <v>25</v>
      </c>
      <c r="C32" s="40">
        <v>55981349</v>
      </c>
      <c r="D32" s="40">
        <v>74944525</v>
      </c>
      <c r="E32" s="40">
        <v>53810615.340000011</v>
      </c>
      <c r="F32" s="26">
        <f t="shared" si="0"/>
        <v>0.71800595627232289</v>
      </c>
    </row>
    <row r="33" spans="2:6" x14ac:dyDescent="0.25">
      <c r="B33" s="19" t="s">
        <v>26</v>
      </c>
      <c r="C33" s="40">
        <v>16583309</v>
      </c>
      <c r="D33" s="40">
        <v>19419494</v>
      </c>
      <c r="E33" s="40">
        <v>15530693.999999991</v>
      </c>
      <c r="F33" s="26">
        <f t="shared" si="0"/>
        <v>0.79974761443320774</v>
      </c>
    </row>
    <row r="34" spans="2:6" x14ac:dyDescent="0.25">
      <c r="B34" s="19" t="s">
        <v>27</v>
      </c>
      <c r="C34" s="40">
        <v>59369521</v>
      </c>
      <c r="D34" s="40">
        <v>45719645</v>
      </c>
      <c r="E34" s="40">
        <v>25422707.439999994</v>
      </c>
      <c r="F34" s="26">
        <f t="shared" si="0"/>
        <v>0.55605653630950092</v>
      </c>
    </row>
    <row r="35" spans="2:6" x14ac:dyDescent="0.25">
      <c r="B35" s="19" t="s">
        <v>28</v>
      </c>
      <c r="C35" s="40">
        <v>420787740</v>
      </c>
      <c r="D35" s="40">
        <v>491230300</v>
      </c>
      <c r="E35" s="40">
        <v>377815169.77000004</v>
      </c>
      <c r="F35" s="26">
        <f t="shared" si="0"/>
        <v>0.76912024720380656</v>
      </c>
    </row>
    <row r="36" spans="2:6" x14ac:dyDescent="0.25">
      <c r="B36" s="20" t="s">
        <v>29</v>
      </c>
      <c r="C36" s="41">
        <v>1240038546</v>
      </c>
      <c r="D36" s="41">
        <v>1179220498</v>
      </c>
      <c r="E36" s="41">
        <v>808079519.35000026</v>
      </c>
      <c r="F36" s="44">
        <f t="shared" si="0"/>
        <v>0.68526583511780192</v>
      </c>
    </row>
    <row r="37" spans="2:6" x14ac:dyDescent="0.25">
      <c r="B37" s="2" t="s">
        <v>3</v>
      </c>
      <c r="C37" s="33">
        <f>SUM(C38:C46)</f>
        <v>668364185</v>
      </c>
      <c r="D37" s="33">
        <f t="shared" ref="D37:E37" si="2">SUM(D38:D46)</f>
        <v>586623148</v>
      </c>
      <c r="E37" s="33">
        <f t="shared" si="2"/>
        <v>544483426.26999998</v>
      </c>
      <c r="F37" s="42">
        <f t="shared" si="0"/>
        <v>0.92816560022619488</v>
      </c>
    </row>
    <row r="38" spans="2:6" x14ac:dyDescent="0.25">
      <c r="B38" s="19" t="s">
        <v>18</v>
      </c>
      <c r="C38" s="40">
        <v>0</v>
      </c>
      <c r="D38" s="40">
        <v>317811635</v>
      </c>
      <c r="E38" s="40">
        <v>296014099.82999998</v>
      </c>
      <c r="F38" s="26">
        <f t="shared" si="0"/>
        <v>0.93141366529894343</v>
      </c>
    </row>
    <row r="39" spans="2:6" x14ac:dyDescent="0.25">
      <c r="B39" s="19" t="s">
        <v>19</v>
      </c>
      <c r="C39" s="40">
        <v>0</v>
      </c>
      <c r="D39" s="40">
        <v>22393110</v>
      </c>
      <c r="E39" s="40">
        <v>21653053.41</v>
      </c>
      <c r="F39" s="26">
        <f t="shared" si="0"/>
        <v>0.96695159403941655</v>
      </c>
    </row>
    <row r="40" spans="2:6" x14ac:dyDescent="0.25">
      <c r="B40" s="19" t="s">
        <v>20</v>
      </c>
      <c r="C40" s="40">
        <v>0</v>
      </c>
      <c r="D40" s="40">
        <v>51548724</v>
      </c>
      <c r="E40" s="40">
        <v>48915383.270000011</v>
      </c>
      <c r="F40" s="26">
        <f t="shared" si="0"/>
        <v>0.94891550118679968</v>
      </c>
    </row>
    <row r="41" spans="2:6" x14ac:dyDescent="0.25">
      <c r="B41" s="19" t="s">
        <v>21</v>
      </c>
      <c r="C41" s="40">
        <v>11471763</v>
      </c>
      <c r="D41" s="40">
        <v>22071297</v>
      </c>
      <c r="E41" s="40">
        <v>18882806.009999998</v>
      </c>
      <c r="F41" s="26">
        <f t="shared" si="0"/>
        <v>0.85553676387934963</v>
      </c>
    </row>
    <row r="42" spans="2:6" x14ac:dyDescent="0.25">
      <c r="B42" s="19" t="s">
        <v>22</v>
      </c>
      <c r="C42" s="40">
        <v>15000000</v>
      </c>
      <c r="D42" s="40">
        <v>15298889</v>
      </c>
      <c r="E42" s="40">
        <v>15252271</v>
      </c>
      <c r="F42" s="26">
        <f t="shared" si="0"/>
        <v>0.9969528506285652</v>
      </c>
    </row>
    <row r="43" spans="2:6" x14ac:dyDescent="0.25">
      <c r="B43" s="19" t="s">
        <v>23</v>
      </c>
      <c r="C43" s="40">
        <v>25000000</v>
      </c>
      <c r="D43" s="40">
        <v>23053781</v>
      </c>
      <c r="E43" s="40">
        <v>22867394.100000001</v>
      </c>
      <c r="F43" s="26">
        <f t="shared" si="0"/>
        <v>0.99191512663367465</v>
      </c>
    </row>
    <row r="44" spans="2:6" x14ac:dyDescent="0.25">
      <c r="B44" s="19" t="s">
        <v>27</v>
      </c>
      <c r="C44" s="40">
        <v>10000000</v>
      </c>
      <c r="D44" s="40">
        <v>0</v>
      </c>
      <c r="E44" s="40">
        <v>0</v>
      </c>
      <c r="F44" s="26" t="str">
        <f t="shared" si="0"/>
        <v>%</v>
      </c>
    </row>
    <row r="45" spans="2:6" x14ac:dyDescent="0.25">
      <c r="B45" s="19" t="s">
        <v>28</v>
      </c>
      <c r="C45" s="40">
        <v>606892422</v>
      </c>
      <c r="D45" s="40">
        <v>32550183</v>
      </c>
      <c r="E45" s="40">
        <v>25482360</v>
      </c>
      <c r="F45" s="26">
        <f t="shared" ref="F45" si="3">IF(E45=0,"%",E45/D45)</f>
        <v>0.78286380141088607</v>
      </c>
    </row>
    <row r="46" spans="2:6" x14ac:dyDescent="0.25">
      <c r="B46" s="19" t="s">
        <v>29</v>
      </c>
      <c r="C46" s="40">
        <v>0</v>
      </c>
      <c r="D46" s="40">
        <v>101895529</v>
      </c>
      <c r="E46" s="40">
        <v>95416058.650000006</v>
      </c>
      <c r="F46" s="26">
        <f t="shared" si="0"/>
        <v>0.93641065105025367</v>
      </c>
    </row>
    <row r="47" spans="2:6" x14ac:dyDescent="0.25">
      <c r="B47" s="2" t="s">
        <v>4</v>
      </c>
      <c r="C47" s="33">
        <f>+SUM(C48:C56)</f>
        <v>57797807</v>
      </c>
      <c r="D47" s="33">
        <f t="shared" ref="D47:E47" si="4">+SUM(D48:D56)</f>
        <v>96391551</v>
      </c>
      <c r="E47" s="33">
        <f t="shared" si="4"/>
        <v>81242228.909999996</v>
      </c>
      <c r="F47" s="42">
        <f t="shared" si="0"/>
        <v>0.84283558120151003</v>
      </c>
    </row>
    <row r="48" spans="2:6" x14ac:dyDescent="0.25">
      <c r="B48" s="18" t="s">
        <v>18</v>
      </c>
      <c r="C48" s="39">
        <v>15836813</v>
      </c>
      <c r="D48" s="39">
        <v>42633619</v>
      </c>
      <c r="E48" s="39">
        <v>33571871</v>
      </c>
      <c r="F48" s="43">
        <f t="shared" si="0"/>
        <v>0.78745065015475224</v>
      </c>
    </row>
    <row r="49" spans="2:6" x14ac:dyDescent="0.25">
      <c r="B49" s="19" t="s">
        <v>19</v>
      </c>
      <c r="C49" s="40">
        <v>115000</v>
      </c>
      <c r="D49" s="40">
        <v>7067965</v>
      </c>
      <c r="E49" s="40">
        <v>5238361.12</v>
      </c>
      <c r="F49" s="26">
        <f t="shared" si="0"/>
        <v>0.74114134973786661</v>
      </c>
    </row>
    <row r="50" spans="2:6" x14ac:dyDescent="0.25">
      <c r="B50" s="19" t="s">
        <v>20</v>
      </c>
      <c r="C50" s="40">
        <v>0</v>
      </c>
      <c r="D50" s="40">
        <v>1794075</v>
      </c>
      <c r="E50" s="40">
        <v>1579090.83</v>
      </c>
      <c r="F50" s="26">
        <f t="shared" si="0"/>
        <v>0.88016990928472894</v>
      </c>
    </row>
    <row r="51" spans="2:6" x14ac:dyDescent="0.25">
      <c r="B51" s="19" t="s">
        <v>21</v>
      </c>
      <c r="C51" s="40">
        <v>0</v>
      </c>
      <c r="D51" s="40">
        <v>2415158</v>
      </c>
      <c r="E51" s="40">
        <v>2086953</v>
      </c>
      <c r="F51" s="26">
        <f t="shared" si="0"/>
        <v>0.8641061992631538</v>
      </c>
    </row>
    <row r="52" spans="2:6" x14ac:dyDescent="0.25">
      <c r="B52" s="19" t="s">
        <v>23</v>
      </c>
      <c r="C52" s="40">
        <v>0</v>
      </c>
      <c r="D52" s="40">
        <v>1932278</v>
      </c>
      <c r="E52" s="40">
        <v>1932278</v>
      </c>
      <c r="F52" s="26">
        <f t="shared" si="0"/>
        <v>1</v>
      </c>
    </row>
    <row r="53" spans="2:6" x14ac:dyDescent="0.25">
      <c r="B53" s="19" t="s">
        <v>25</v>
      </c>
      <c r="C53" s="40">
        <v>0</v>
      </c>
      <c r="D53" s="40">
        <v>10698</v>
      </c>
      <c r="E53" s="40">
        <v>9508.8700000000008</v>
      </c>
      <c r="F53" s="26">
        <f t="shared" si="0"/>
        <v>0.88884557861282487</v>
      </c>
    </row>
    <row r="54" spans="2:6" x14ac:dyDescent="0.25">
      <c r="B54" s="19" t="s">
        <v>27</v>
      </c>
      <c r="C54" s="40">
        <v>0</v>
      </c>
      <c r="D54" s="40">
        <v>380730</v>
      </c>
      <c r="E54" s="40">
        <v>0</v>
      </c>
      <c r="F54" s="26" t="str">
        <f t="shared" si="0"/>
        <v>%</v>
      </c>
    </row>
    <row r="55" spans="2:6" x14ac:dyDescent="0.25">
      <c r="B55" s="19" t="s">
        <v>28</v>
      </c>
      <c r="C55" s="40">
        <v>31919685</v>
      </c>
      <c r="D55" s="40">
        <v>11638555</v>
      </c>
      <c r="E55" s="40">
        <v>9347502.1799999997</v>
      </c>
      <c r="F55" s="26">
        <f t="shared" si="0"/>
        <v>0.80314971918764821</v>
      </c>
    </row>
    <row r="56" spans="2:6" x14ac:dyDescent="0.25">
      <c r="B56" s="19" t="s">
        <v>29</v>
      </c>
      <c r="C56" s="40">
        <v>9926309</v>
      </c>
      <c r="D56" s="40">
        <v>28518473</v>
      </c>
      <c r="E56" s="40">
        <v>27476663.91</v>
      </c>
      <c r="F56" s="26">
        <f t="shared" si="0"/>
        <v>0.9634689736017773</v>
      </c>
    </row>
    <row r="57" spans="2:6" x14ac:dyDescent="0.25">
      <c r="B57" s="2" t="s">
        <v>5</v>
      </c>
      <c r="C57" s="33">
        <f>SUM(C58:C69)</f>
        <v>261143612</v>
      </c>
      <c r="D57" s="33">
        <f t="shared" ref="D57:E57" si="5">SUM(D58:D69)</f>
        <v>494275565</v>
      </c>
      <c r="E57" s="33">
        <f t="shared" si="5"/>
        <v>250052354.51000011</v>
      </c>
      <c r="F57" s="42">
        <f t="shared" si="0"/>
        <v>0.50589665404560336</v>
      </c>
    </row>
    <row r="58" spans="2:6" x14ac:dyDescent="0.25">
      <c r="B58" s="18" t="s">
        <v>18</v>
      </c>
      <c r="C58" s="39">
        <v>25060000</v>
      </c>
      <c r="D58" s="39">
        <v>11187070</v>
      </c>
      <c r="E58" s="39">
        <v>2559199.6799999997</v>
      </c>
      <c r="F58" s="43">
        <f t="shared" si="0"/>
        <v>0.22876407137883287</v>
      </c>
    </row>
    <row r="59" spans="2:6" x14ac:dyDescent="0.25">
      <c r="B59" s="19" t="s">
        <v>19</v>
      </c>
      <c r="C59" s="40">
        <v>88341387</v>
      </c>
      <c r="D59" s="40">
        <v>117361654</v>
      </c>
      <c r="E59" s="40">
        <v>56240930.370000027</v>
      </c>
      <c r="F59" s="26">
        <f t="shared" si="0"/>
        <v>0.47921044440972199</v>
      </c>
    </row>
    <row r="60" spans="2:6" x14ac:dyDescent="0.25">
      <c r="B60" s="19" t="s">
        <v>20</v>
      </c>
      <c r="C60" s="40">
        <v>25640000</v>
      </c>
      <c r="D60" s="40">
        <v>11582816</v>
      </c>
      <c r="E60" s="40">
        <v>7289602.7700000005</v>
      </c>
      <c r="F60" s="26">
        <f t="shared" si="0"/>
        <v>0.62934633253260697</v>
      </c>
    </row>
    <row r="61" spans="2:6" x14ac:dyDescent="0.25">
      <c r="B61" s="19" t="s">
        <v>21</v>
      </c>
      <c r="C61" s="40">
        <v>13528237</v>
      </c>
      <c r="D61" s="40">
        <v>2743853</v>
      </c>
      <c r="E61" s="40">
        <v>1389998.9599999997</v>
      </c>
      <c r="F61" s="26">
        <f t="shared" si="0"/>
        <v>0.50658652631901191</v>
      </c>
    </row>
    <row r="62" spans="2:6" x14ac:dyDescent="0.25">
      <c r="B62" s="19" t="s">
        <v>22</v>
      </c>
      <c r="C62" s="40">
        <v>0</v>
      </c>
      <c r="D62" s="40">
        <v>7162284</v>
      </c>
      <c r="E62" s="40">
        <v>3142170.24</v>
      </c>
      <c r="F62" s="26">
        <f t="shared" si="0"/>
        <v>0.43871064593361564</v>
      </c>
    </row>
    <row r="63" spans="2:6" x14ac:dyDescent="0.25">
      <c r="B63" s="19" t="s">
        <v>23</v>
      </c>
      <c r="C63" s="40">
        <v>146416</v>
      </c>
      <c r="D63" s="40">
        <v>17211477</v>
      </c>
      <c r="E63" s="40">
        <v>11566648.760000002</v>
      </c>
      <c r="F63" s="26">
        <f t="shared" si="0"/>
        <v>0.67203115456041351</v>
      </c>
    </row>
    <row r="64" spans="2:6" x14ac:dyDescent="0.25">
      <c r="B64" s="19" t="s">
        <v>24</v>
      </c>
      <c r="C64" s="40">
        <v>0</v>
      </c>
      <c r="D64" s="40">
        <v>6338475</v>
      </c>
      <c r="E64" s="40">
        <v>1647979.3199999998</v>
      </c>
      <c r="F64" s="26">
        <f t="shared" si="0"/>
        <v>0.25999618520227652</v>
      </c>
    </row>
    <row r="65" spans="2:6" x14ac:dyDescent="0.25">
      <c r="B65" s="19" t="s">
        <v>25</v>
      </c>
      <c r="C65" s="40">
        <v>0</v>
      </c>
      <c r="D65" s="40">
        <v>1124267</v>
      </c>
      <c r="E65" s="40">
        <v>603867.74</v>
      </c>
      <c r="F65" s="26">
        <f t="shared" si="0"/>
        <v>0.53712128880417198</v>
      </c>
    </row>
    <row r="66" spans="2:6" x14ac:dyDescent="0.25">
      <c r="B66" s="19" t="s">
        <v>26</v>
      </c>
      <c r="C66" s="40">
        <v>0</v>
      </c>
      <c r="D66" s="40">
        <v>674713</v>
      </c>
      <c r="E66" s="40">
        <v>332890.39</v>
      </c>
      <c r="F66" s="26">
        <f t="shared" si="0"/>
        <v>0.49338072632363689</v>
      </c>
    </row>
    <row r="67" spans="2:6" x14ac:dyDescent="0.25">
      <c r="B67" s="19" t="s">
        <v>27</v>
      </c>
      <c r="C67" s="40">
        <v>0</v>
      </c>
      <c r="D67" s="40">
        <v>2633001</v>
      </c>
      <c r="E67" s="40">
        <v>730980.17999999993</v>
      </c>
      <c r="F67" s="26">
        <f t="shared" si="0"/>
        <v>0.27762244678220782</v>
      </c>
    </row>
    <row r="68" spans="2:6" x14ac:dyDescent="0.25">
      <c r="B68" s="19" t="s">
        <v>28</v>
      </c>
      <c r="C68" s="40">
        <v>19979816</v>
      </c>
      <c r="D68" s="40">
        <v>21300118</v>
      </c>
      <c r="E68" s="40">
        <v>12138843.180000007</v>
      </c>
      <c r="F68" s="26">
        <f t="shared" si="0"/>
        <v>0.56989558367704851</v>
      </c>
    </row>
    <row r="69" spans="2:6" x14ac:dyDescent="0.25">
      <c r="B69" s="19" t="s">
        <v>29</v>
      </c>
      <c r="C69" s="40">
        <v>88447756</v>
      </c>
      <c r="D69" s="40">
        <v>294955837</v>
      </c>
      <c r="E69" s="40">
        <v>152409242.92000008</v>
      </c>
      <c r="F69" s="26">
        <f t="shared" si="0"/>
        <v>0.51671885686398566</v>
      </c>
    </row>
    <row r="70" spans="2:6" x14ac:dyDescent="0.25">
      <c r="B70" s="4" t="s">
        <v>8</v>
      </c>
      <c r="C70" s="38">
        <f>+C57+C47+C37+C24+C19+C6</f>
        <v>7148137697</v>
      </c>
      <c r="D70" s="38">
        <f>+D57+D47+D37+D24+D19+D6</f>
        <v>6324524069</v>
      </c>
      <c r="E70" s="38">
        <f>+E57+E47+E37+E24+E19+E6</f>
        <v>4949789069.5200005</v>
      </c>
      <c r="F70" s="45">
        <f t="shared" si="0"/>
        <v>0.78263423706167268</v>
      </c>
    </row>
    <row r="71" spans="2:6" x14ac:dyDescent="0.2">
      <c r="B71" s="51" t="s">
        <v>35</v>
      </c>
      <c r="C71" s="24"/>
      <c r="D71" s="24"/>
      <c r="E71" s="24"/>
    </row>
    <row r="72" spans="2:6" x14ac:dyDescent="0.25">
      <c r="C72" s="24"/>
      <c r="D72" s="24"/>
      <c r="E72" s="24"/>
      <c r="F72" s="24"/>
    </row>
    <row r="73" spans="2:6" x14ac:dyDescent="0.25">
      <c r="C73" s="24"/>
      <c r="D73" s="24"/>
      <c r="E73" s="24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1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5" width="13.85546875" style="1" bestFit="1" customWidth="1"/>
    <col min="6" max="16384" width="11.42578125" style="1"/>
  </cols>
  <sheetData>
    <row r="2" spans="2:6" ht="43.5" customHeight="1" x14ac:dyDescent="0.25">
      <c r="B2" s="52" t="s">
        <v>31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36</v>
      </c>
      <c r="F5" s="12" t="s">
        <v>10</v>
      </c>
    </row>
    <row r="6" spans="2:6" x14ac:dyDescent="0.25">
      <c r="B6" s="2" t="s">
        <v>0</v>
      </c>
      <c r="C6" s="33">
        <f>SUM(C7:C18)</f>
        <v>3101057284</v>
      </c>
      <c r="D6" s="33">
        <f>SUM(D7:D18)</f>
        <v>2366744477</v>
      </c>
      <c r="E6" s="33">
        <f>SUM(E7:E18)</f>
        <v>2109715541.9900005</v>
      </c>
      <c r="F6" s="42">
        <f t="shared" ref="F6:F70" si="0">IF(E6=0,"%",E6/D6)</f>
        <v>0.89139979515836876</v>
      </c>
    </row>
    <row r="7" spans="2:6" x14ac:dyDescent="0.25">
      <c r="B7" s="13" t="s">
        <v>18</v>
      </c>
      <c r="C7" s="34">
        <v>108689727</v>
      </c>
      <c r="D7" s="34">
        <v>164060342</v>
      </c>
      <c r="E7" s="34">
        <v>148921443.07999989</v>
      </c>
      <c r="F7" s="46">
        <f t="shared" si="0"/>
        <v>0.90772359282293769</v>
      </c>
    </row>
    <row r="8" spans="2:6" x14ac:dyDescent="0.25">
      <c r="B8" s="15" t="s">
        <v>19</v>
      </c>
      <c r="C8" s="35">
        <v>205773537</v>
      </c>
      <c r="D8" s="35">
        <v>258582161</v>
      </c>
      <c r="E8" s="35">
        <v>232804801.61000034</v>
      </c>
      <c r="F8" s="27">
        <f t="shared" si="0"/>
        <v>0.90031269252947554</v>
      </c>
    </row>
    <row r="9" spans="2:6" x14ac:dyDescent="0.25">
      <c r="B9" s="15" t="s">
        <v>20</v>
      </c>
      <c r="C9" s="35">
        <v>53025968</v>
      </c>
      <c r="D9" s="35">
        <v>91265940</v>
      </c>
      <c r="E9" s="35">
        <v>81750721.660000056</v>
      </c>
      <c r="F9" s="27">
        <f t="shared" si="0"/>
        <v>0.89574184695846071</v>
      </c>
    </row>
    <row r="10" spans="2:6" x14ac:dyDescent="0.25">
      <c r="B10" s="15" t="s">
        <v>21</v>
      </c>
      <c r="C10" s="35">
        <v>14634106</v>
      </c>
      <c r="D10" s="35">
        <v>33661998</v>
      </c>
      <c r="E10" s="35">
        <v>30604636.339999996</v>
      </c>
      <c r="F10" s="27">
        <f t="shared" si="0"/>
        <v>0.90917468238219246</v>
      </c>
    </row>
    <row r="11" spans="2:6" x14ac:dyDescent="0.25">
      <c r="B11" s="15" t="s">
        <v>22</v>
      </c>
      <c r="C11" s="35">
        <v>39213384</v>
      </c>
      <c r="D11" s="35">
        <v>86440028</v>
      </c>
      <c r="E11" s="35">
        <v>77805569.860000014</v>
      </c>
      <c r="F11" s="27">
        <f t="shared" si="0"/>
        <v>0.90011041944595405</v>
      </c>
    </row>
    <row r="12" spans="2:6" x14ac:dyDescent="0.25">
      <c r="B12" s="15" t="s">
        <v>23</v>
      </c>
      <c r="C12" s="35">
        <v>25187966</v>
      </c>
      <c r="D12" s="35">
        <v>46485610</v>
      </c>
      <c r="E12" s="35">
        <v>42115990.789999999</v>
      </c>
      <c r="F12" s="27">
        <f t="shared" si="0"/>
        <v>0.90600060513350256</v>
      </c>
    </row>
    <row r="13" spans="2:6" x14ac:dyDescent="0.25">
      <c r="B13" s="15" t="s">
        <v>24</v>
      </c>
      <c r="C13" s="35">
        <v>2776134</v>
      </c>
      <c r="D13" s="35">
        <v>5901849</v>
      </c>
      <c r="E13" s="35">
        <v>5155924.459999999</v>
      </c>
      <c r="F13" s="27">
        <f t="shared" si="0"/>
        <v>0.87361172066584536</v>
      </c>
    </row>
    <row r="14" spans="2:6" x14ac:dyDescent="0.25">
      <c r="B14" s="15" t="s">
        <v>25</v>
      </c>
      <c r="C14" s="35">
        <v>147266477</v>
      </c>
      <c r="D14" s="35">
        <v>166661036</v>
      </c>
      <c r="E14" s="35">
        <v>152287818.21000004</v>
      </c>
      <c r="F14" s="27">
        <f t="shared" si="0"/>
        <v>0.91375777965282801</v>
      </c>
    </row>
    <row r="15" spans="2:6" x14ac:dyDescent="0.25">
      <c r="B15" s="15" t="s">
        <v>26</v>
      </c>
      <c r="C15" s="35">
        <v>21388099</v>
      </c>
      <c r="D15" s="35">
        <v>25482709</v>
      </c>
      <c r="E15" s="35">
        <v>23195053.619999986</v>
      </c>
      <c r="F15" s="27">
        <f t="shared" si="0"/>
        <v>0.91022715128128595</v>
      </c>
    </row>
    <row r="16" spans="2:6" x14ac:dyDescent="0.25">
      <c r="B16" s="15" t="s">
        <v>27</v>
      </c>
      <c r="C16" s="35">
        <v>17259058</v>
      </c>
      <c r="D16" s="35">
        <v>29344164</v>
      </c>
      <c r="E16" s="35">
        <v>25678495.28999998</v>
      </c>
      <c r="F16" s="27">
        <f t="shared" si="0"/>
        <v>0.87508014506734566</v>
      </c>
    </row>
    <row r="17" spans="2:6" x14ac:dyDescent="0.25">
      <c r="B17" s="15" t="s">
        <v>28</v>
      </c>
      <c r="C17" s="35">
        <v>1681576870</v>
      </c>
      <c r="D17" s="35">
        <v>797810169</v>
      </c>
      <c r="E17" s="35">
        <v>695483734.93000174</v>
      </c>
      <c r="F17" s="27">
        <f t="shared" si="0"/>
        <v>0.8717408751529736</v>
      </c>
    </row>
    <row r="18" spans="2:6" x14ac:dyDescent="0.25">
      <c r="B18" s="15" t="s">
        <v>29</v>
      </c>
      <c r="C18" s="35">
        <v>784265958</v>
      </c>
      <c r="D18" s="35">
        <v>661048471</v>
      </c>
      <c r="E18" s="35">
        <v>593911352.13999867</v>
      </c>
      <c r="F18" s="27">
        <f t="shared" si="0"/>
        <v>0.8984384325729704</v>
      </c>
    </row>
    <row r="19" spans="2:6" x14ac:dyDescent="0.25">
      <c r="B19" s="2" t="s">
        <v>1</v>
      </c>
      <c r="C19" s="33">
        <f>SUM(C20:C23)</f>
        <v>181134837</v>
      </c>
      <c r="D19" s="33">
        <f>SUM(D20:D23)</f>
        <v>175236840</v>
      </c>
      <c r="E19" s="33">
        <f>SUM(E20:E23)</f>
        <v>154164786.19999993</v>
      </c>
      <c r="F19" s="42">
        <f t="shared" si="0"/>
        <v>0.87975100555339802</v>
      </c>
    </row>
    <row r="20" spans="2:6" x14ac:dyDescent="0.25">
      <c r="B20" s="15" t="s">
        <v>18</v>
      </c>
      <c r="C20" s="35">
        <v>0</v>
      </c>
      <c r="D20" s="35">
        <v>3414</v>
      </c>
      <c r="E20" s="35">
        <v>413.97</v>
      </c>
      <c r="F20" s="27">
        <f t="shared" si="0"/>
        <v>0.12125659050966608</v>
      </c>
    </row>
    <row r="21" spans="2:6" x14ac:dyDescent="0.25">
      <c r="B21" s="15" t="s">
        <v>25</v>
      </c>
      <c r="C21" s="35">
        <v>0</v>
      </c>
      <c r="D21" s="35">
        <v>6000</v>
      </c>
      <c r="E21" s="35">
        <v>0</v>
      </c>
      <c r="F21" s="27" t="str">
        <f t="shared" si="0"/>
        <v>%</v>
      </c>
    </row>
    <row r="22" spans="2:6" x14ac:dyDescent="0.25">
      <c r="B22" s="15" t="s">
        <v>28</v>
      </c>
      <c r="C22" s="35">
        <v>6547549</v>
      </c>
      <c r="D22" s="35">
        <v>1630561</v>
      </c>
      <c r="E22" s="35">
        <v>678604.79000000015</v>
      </c>
      <c r="F22" s="27">
        <f t="shared" si="0"/>
        <v>0.4161787200846826</v>
      </c>
    </row>
    <row r="23" spans="2:6" x14ac:dyDescent="0.25">
      <c r="B23" s="15" t="s">
        <v>29</v>
      </c>
      <c r="C23" s="35">
        <v>174587288</v>
      </c>
      <c r="D23" s="35">
        <v>173596865</v>
      </c>
      <c r="E23" s="35">
        <v>153485767.43999994</v>
      </c>
      <c r="F23" s="27">
        <f t="shared" si="0"/>
        <v>0.88415057172835432</v>
      </c>
    </row>
    <row r="24" spans="2:6" x14ac:dyDescent="0.25">
      <c r="B24" s="2" t="s">
        <v>2</v>
      </c>
      <c r="C24" s="33">
        <f>SUM(C25:C36)</f>
        <v>2619996950</v>
      </c>
      <c r="D24" s="33">
        <f t="shared" ref="D24:E24" si="1">SUM(D25:D36)</f>
        <v>1693904493</v>
      </c>
      <c r="E24" s="33">
        <f t="shared" si="1"/>
        <v>1250923518.27</v>
      </c>
      <c r="F24" s="42">
        <f t="shared" si="0"/>
        <v>0.73848527082807613</v>
      </c>
    </row>
    <row r="25" spans="2:6" x14ac:dyDescent="0.25">
      <c r="B25" s="13" t="s">
        <v>18</v>
      </c>
      <c r="C25" s="34">
        <v>352358658</v>
      </c>
      <c r="D25" s="34">
        <v>147291419</v>
      </c>
      <c r="E25" s="34">
        <v>115116018.90999998</v>
      </c>
      <c r="F25" s="46">
        <f t="shared" si="0"/>
        <v>0.78155278624887159</v>
      </c>
    </row>
    <row r="26" spans="2:6" x14ac:dyDescent="0.25">
      <c r="B26" s="15" t="s">
        <v>19</v>
      </c>
      <c r="C26" s="35">
        <v>140453399</v>
      </c>
      <c r="D26" s="35">
        <v>114832253</v>
      </c>
      <c r="E26" s="35">
        <v>97212454.900000006</v>
      </c>
      <c r="F26" s="27">
        <f t="shared" si="0"/>
        <v>0.84656054688746729</v>
      </c>
    </row>
    <row r="27" spans="2:6" x14ac:dyDescent="0.25">
      <c r="B27" s="15" t="s">
        <v>20</v>
      </c>
      <c r="C27" s="35">
        <v>184998409</v>
      </c>
      <c r="D27" s="35">
        <v>161201199</v>
      </c>
      <c r="E27" s="35">
        <v>103163940.45000006</v>
      </c>
      <c r="F27" s="27">
        <f t="shared" si="0"/>
        <v>0.63997005661229645</v>
      </c>
    </row>
    <row r="28" spans="2:6" x14ac:dyDescent="0.25">
      <c r="B28" s="15" t="s">
        <v>21</v>
      </c>
      <c r="C28" s="35">
        <v>116144087</v>
      </c>
      <c r="D28" s="35">
        <v>40633952</v>
      </c>
      <c r="E28" s="35">
        <v>25171167.859999973</v>
      </c>
      <c r="F28" s="27">
        <f t="shared" si="0"/>
        <v>0.61946147546760832</v>
      </c>
    </row>
    <row r="29" spans="2:6" x14ac:dyDescent="0.25">
      <c r="B29" s="15" t="s">
        <v>22</v>
      </c>
      <c r="C29" s="35">
        <v>63467827</v>
      </c>
      <c r="D29" s="35">
        <v>33460319</v>
      </c>
      <c r="E29" s="35">
        <v>25076920.279999997</v>
      </c>
      <c r="F29" s="27">
        <f t="shared" si="0"/>
        <v>0.74945251657642586</v>
      </c>
    </row>
    <row r="30" spans="2:6" x14ac:dyDescent="0.25">
      <c r="B30" s="15" t="s">
        <v>23</v>
      </c>
      <c r="C30" s="35">
        <v>187210176</v>
      </c>
      <c r="D30" s="35">
        <v>78787327</v>
      </c>
      <c r="E30" s="35">
        <v>45562477.520000003</v>
      </c>
      <c r="F30" s="27">
        <f t="shared" si="0"/>
        <v>0.57829703398872767</v>
      </c>
    </row>
    <row r="31" spans="2:6" x14ac:dyDescent="0.25">
      <c r="B31" s="15" t="s">
        <v>24</v>
      </c>
      <c r="C31" s="35">
        <v>25797733</v>
      </c>
      <c r="D31" s="35">
        <v>27588279</v>
      </c>
      <c r="E31" s="35">
        <v>18255820.56000001</v>
      </c>
      <c r="F31" s="27">
        <f t="shared" si="0"/>
        <v>0.66172379074461329</v>
      </c>
    </row>
    <row r="32" spans="2:6" x14ac:dyDescent="0.25">
      <c r="B32" s="15" t="s">
        <v>25</v>
      </c>
      <c r="C32" s="35">
        <v>55569726</v>
      </c>
      <c r="D32" s="35">
        <v>69752593</v>
      </c>
      <c r="E32" s="35">
        <v>50900448.389999978</v>
      </c>
      <c r="F32" s="27">
        <f t="shared" si="0"/>
        <v>0.72972840436197084</v>
      </c>
    </row>
    <row r="33" spans="2:6" x14ac:dyDescent="0.25">
      <c r="B33" s="15" t="s">
        <v>26</v>
      </c>
      <c r="C33" s="35">
        <v>16421287</v>
      </c>
      <c r="D33" s="35">
        <v>16466292</v>
      </c>
      <c r="E33" s="35">
        <v>13801619.419999994</v>
      </c>
      <c r="F33" s="27">
        <f t="shared" si="0"/>
        <v>0.83817409651183117</v>
      </c>
    </row>
    <row r="34" spans="2:6" x14ac:dyDescent="0.25">
      <c r="B34" s="15" t="s">
        <v>27</v>
      </c>
      <c r="C34" s="35">
        <v>59201092</v>
      </c>
      <c r="D34" s="35">
        <v>42324356</v>
      </c>
      <c r="E34" s="35">
        <v>24320367.389999997</v>
      </c>
      <c r="F34" s="27">
        <f t="shared" si="0"/>
        <v>0.57461872284601323</v>
      </c>
    </row>
    <row r="35" spans="2:6" x14ac:dyDescent="0.25">
      <c r="B35" s="15" t="s">
        <v>28</v>
      </c>
      <c r="C35" s="35">
        <v>347384897</v>
      </c>
      <c r="D35" s="35">
        <v>402964595</v>
      </c>
      <c r="E35" s="35">
        <v>318637417.49999988</v>
      </c>
      <c r="F35" s="27">
        <f t="shared" si="0"/>
        <v>0.79073303573977727</v>
      </c>
    </row>
    <row r="36" spans="2:6" x14ac:dyDescent="0.25">
      <c r="B36" s="16" t="s">
        <v>29</v>
      </c>
      <c r="C36" s="36">
        <v>1070989659</v>
      </c>
      <c r="D36" s="36">
        <v>558601909</v>
      </c>
      <c r="E36" s="36">
        <v>413704865.09000009</v>
      </c>
      <c r="F36" s="47">
        <f t="shared" si="0"/>
        <v>0.74060768218749518</v>
      </c>
    </row>
    <row r="37" spans="2:6" x14ac:dyDescent="0.25">
      <c r="B37" s="2" t="s">
        <v>3</v>
      </c>
      <c r="C37" s="33">
        <f>SUM(C38:C46)</f>
        <v>668364185</v>
      </c>
      <c r="D37" s="33">
        <f t="shared" ref="D37:E37" si="2">SUM(D38:D46)</f>
        <v>586623148</v>
      </c>
      <c r="E37" s="33">
        <f t="shared" si="2"/>
        <v>544483426.26999998</v>
      </c>
      <c r="F37" s="42">
        <f t="shared" si="0"/>
        <v>0.92816560022619488</v>
      </c>
    </row>
    <row r="38" spans="2:6" x14ac:dyDescent="0.25">
      <c r="B38" s="15" t="s">
        <v>18</v>
      </c>
      <c r="C38" s="35">
        <v>0</v>
      </c>
      <c r="D38" s="35">
        <v>317811635</v>
      </c>
      <c r="E38" s="35">
        <v>296014099.82999998</v>
      </c>
      <c r="F38" s="27">
        <f t="shared" si="0"/>
        <v>0.93141366529894343</v>
      </c>
    </row>
    <row r="39" spans="2:6" x14ac:dyDescent="0.25">
      <c r="B39" s="15" t="s">
        <v>19</v>
      </c>
      <c r="C39" s="35">
        <v>0</v>
      </c>
      <c r="D39" s="35">
        <v>22393110</v>
      </c>
      <c r="E39" s="35">
        <v>21653053.41</v>
      </c>
      <c r="F39" s="27">
        <f t="shared" si="0"/>
        <v>0.96695159403941655</v>
      </c>
    </row>
    <row r="40" spans="2:6" x14ac:dyDescent="0.25">
      <c r="B40" s="15" t="s">
        <v>20</v>
      </c>
      <c r="C40" s="35">
        <v>0</v>
      </c>
      <c r="D40" s="35">
        <v>51548724</v>
      </c>
      <c r="E40" s="35">
        <v>48915383.270000011</v>
      </c>
      <c r="F40" s="27">
        <f t="shared" si="0"/>
        <v>0.94891550118679968</v>
      </c>
    </row>
    <row r="41" spans="2:6" x14ac:dyDescent="0.25">
      <c r="B41" s="15" t="s">
        <v>21</v>
      </c>
      <c r="C41" s="35">
        <v>11471763</v>
      </c>
      <c r="D41" s="35">
        <v>22071297</v>
      </c>
      <c r="E41" s="35">
        <v>18882806.009999998</v>
      </c>
      <c r="F41" s="27">
        <f t="shared" si="0"/>
        <v>0.85553676387934963</v>
      </c>
    </row>
    <row r="42" spans="2:6" x14ac:dyDescent="0.25">
      <c r="B42" s="15" t="s">
        <v>22</v>
      </c>
      <c r="C42" s="35">
        <v>15000000</v>
      </c>
      <c r="D42" s="35">
        <v>15298889</v>
      </c>
      <c r="E42" s="35">
        <v>15252271</v>
      </c>
      <c r="F42" s="27">
        <f t="shared" si="0"/>
        <v>0.9969528506285652</v>
      </c>
    </row>
    <row r="43" spans="2:6" x14ac:dyDescent="0.25">
      <c r="B43" s="15" t="s">
        <v>23</v>
      </c>
      <c r="C43" s="35">
        <v>25000000</v>
      </c>
      <c r="D43" s="35">
        <v>23053781</v>
      </c>
      <c r="E43" s="35">
        <v>22867394.100000001</v>
      </c>
      <c r="F43" s="27">
        <f t="shared" si="0"/>
        <v>0.99191512663367465</v>
      </c>
    </row>
    <row r="44" spans="2:6" x14ac:dyDescent="0.25">
      <c r="B44" s="15" t="s">
        <v>27</v>
      </c>
      <c r="C44" s="35">
        <v>10000000</v>
      </c>
      <c r="D44" s="35">
        <v>0</v>
      </c>
      <c r="E44" s="35">
        <v>0</v>
      </c>
      <c r="F44" s="27" t="str">
        <f t="shared" si="0"/>
        <v>%</v>
      </c>
    </row>
    <row r="45" spans="2:6" x14ac:dyDescent="0.25">
      <c r="B45" s="15" t="s">
        <v>28</v>
      </c>
      <c r="C45" s="35">
        <v>606892422</v>
      </c>
      <c r="D45" s="35">
        <v>32550183</v>
      </c>
      <c r="E45" s="35">
        <v>25482360</v>
      </c>
      <c r="F45" s="27">
        <f t="shared" si="0"/>
        <v>0.78286380141088607</v>
      </c>
    </row>
    <row r="46" spans="2:6" x14ac:dyDescent="0.25">
      <c r="B46" s="15" t="s">
        <v>29</v>
      </c>
      <c r="C46" s="35">
        <v>0</v>
      </c>
      <c r="D46" s="35">
        <v>101895529</v>
      </c>
      <c r="E46" s="35">
        <v>95416058.650000006</v>
      </c>
      <c r="F46" s="27">
        <f t="shared" si="0"/>
        <v>0.93641065105025367</v>
      </c>
    </row>
    <row r="47" spans="2:6" x14ac:dyDescent="0.25">
      <c r="B47" s="2" t="s">
        <v>4</v>
      </c>
      <c r="C47" s="33">
        <f>+SUM(C48:C56)</f>
        <v>54106220</v>
      </c>
      <c r="D47" s="33">
        <f t="shared" ref="D47:E47" si="3">+SUM(D48:D56)</f>
        <v>94135009</v>
      </c>
      <c r="E47" s="33">
        <f t="shared" si="3"/>
        <v>79429161.389999986</v>
      </c>
      <c r="F47" s="42">
        <f t="shared" si="0"/>
        <v>0.84377918729470758</v>
      </c>
    </row>
    <row r="48" spans="2:6" x14ac:dyDescent="0.25">
      <c r="B48" s="13" t="s">
        <v>18</v>
      </c>
      <c r="C48" s="34">
        <v>15836813</v>
      </c>
      <c r="D48" s="34">
        <v>42633619</v>
      </c>
      <c r="E48" s="34">
        <v>33571871</v>
      </c>
      <c r="F48" s="46">
        <f t="shared" si="0"/>
        <v>0.78745065015475224</v>
      </c>
    </row>
    <row r="49" spans="2:6" x14ac:dyDescent="0.25">
      <c r="B49" s="15" t="s">
        <v>19</v>
      </c>
      <c r="C49" s="35">
        <v>115000</v>
      </c>
      <c r="D49" s="35">
        <v>7067965</v>
      </c>
      <c r="E49" s="35">
        <v>5238361.12</v>
      </c>
      <c r="F49" s="27">
        <f t="shared" si="0"/>
        <v>0.74114134973786661</v>
      </c>
    </row>
    <row r="50" spans="2:6" x14ac:dyDescent="0.25">
      <c r="B50" s="15" t="s">
        <v>20</v>
      </c>
      <c r="C50" s="35">
        <v>0</v>
      </c>
      <c r="D50" s="35">
        <v>1794075</v>
      </c>
      <c r="E50" s="35">
        <v>1579090.83</v>
      </c>
      <c r="F50" s="27">
        <f t="shared" si="0"/>
        <v>0.88016990928472894</v>
      </c>
    </row>
    <row r="51" spans="2:6" x14ac:dyDescent="0.25">
      <c r="B51" s="15" t="s">
        <v>21</v>
      </c>
      <c r="C51" s="35">
        <v>0</v>
      </c>
      <c r="D51" s="35">
        <v>2415158</v>
      </c>
      <c r="E51" s="35">
        <v>2086953</v>
      </c>
      <c r="F51" s="27">
        <f t="shared" si="0"/>
        <v>0.8641061992631538</v>
      </c>
    </row>
    <row r="52" spans="2:6" x14ac:dyDescent="0.25">
      <c r="B52" s="15" t="s">
        <v>23</v>
      </c>
      <c r="C52" s="35">
        <v>0</v>
      </c>
      <c r="D52" s="35">
        <v>1932278</v>
      </c>
      <c r="E52" s="35">
        <v>1932278</v>
      </c>
      <c r="F52" s="27">
        <f t="shared" si="0"/>
        <v>1</v>
      </c>
    </row>
    <row r="53" spans="2:6" x14ac:dyDescent="0.25">
      <c r="B53" s="15" t="s">
        <v>25</v>
      </c>
      <c r="C53" s="35">
        <v>0</v>
      </c>
      <c r="D53" s="35">
        <v>10698</v>
      </c>
      <c r="E53" s="35">
        <v>9508.8700000000008</v>
      </c>
      <c r="F53" s="27">
        <f t="shared" si="0"/>
        <v>0.88884557861282487</v>
      </c>
    </row>
    <row r="54" spans="2:6" x14ac:dyDescent="0.25">
      <c r="B54" s="15" t="s">
        <v>27</v>
      </c>
      <c r="C54" s="35">
        <v>0</v>
      </c>
      <c r="D54" s="35">
        <v>380730</v>
      </c>
      <c r="E54" s="35">
        <v>0</v>
      </c>
      <c r="F54" s="27" t="str">
        <f t="shared" si="0"/>
        <v>%</v>
      </c>
    </row>
    <row r="55" spans="2:6" x14ac:dyDescent="0.25">
      <c r="B55" s="15" t="s">
        <v>28</v>
      </c>
      <c r="C55" s="35">
        <v>28569220</v>
      </c>
      <c r="D55" s="35">
        <v>9757092</v>
      </c>
      <c r="E55" s="35">
        <v>7889202.9400000013</v>
      </c>
      <c r="F55" s="27">
        <f t="shared" si="0"/>
        <v>0.80856088473901866</v>
      </c>
    </row>
    <row r="56" spans="2:6" x14ac:dyDescent="0.25">
      <c r="B56" s="15" t="s">
        <v>29</v>
      </c>
      <c r="C56" s="35">
        <v>9585187</v>
      </c>
      <c r="D56" s="35">
        <v>28143394</v>
      </c>
      <c r="E56" s="35">
        <v>27121895.629999999</v>
      </c>
      <c r="F56" s="27">
        <f t="shared" si="0"/>
        <v>0.96370379599560729</v>
      </c>
    </row>
    <row r="57" spans="2:6" x14ac:dyDescent="0.25">
      <c r="B57" s="2" t="s">
        <v>5</v>
      </c>
      <c r="C57" s="33">
        <f>+SUM(C58:C69)</f>
        <v>258099871</v>
      </c>
      <c r="D57" s="33">
        <f t="shared" ref="D57:E57" si="4">+SUM(D58:D69)</f>
        <v>363639961</v>
      </c>
      <c r="E57" s="33">
        <f t="shared" si="4"/>
        <v>214935809.54000002</v>
      </c>
      <c r="F57" s="42">
        <f t="shared" si="0"/>
        <v>0.59106762895071374</v>
      </c>
    </row>
    <row r="58" spans="2:6" x14ac:dyDescent="0.25">
      <c r="B58" s="13" t="s">
        <v>18</v>
      </c>
      <c r="C58" s="34">
        <v>25060000</v>
      </c>
      <c r="D58" s="34">
        <v>9573403</v>
      </c>
      <c r="E58" s="34">
        <v>1896940.9799999997</v>
      </c>
      <c r="F58" s="46">
        <f t="shared" si="0"/>
        <v>0.19814698911139536</v>
      </c>
    </row>
    <row r="59" spans="2:6" x14ac:dyDescent="0.25">
      <c r="B59" s="15" t="s">
        <v>19</v>
      </c>
      <c r="C59" s="35">
        <v>88341387</v>
      </c>
      <c r="D59" s="35">
        <v>114342394</v>
      </c>
      <c r="E59" s="35">
        <v>55268234.600000016</v>
      </c>
      <c r="F59" s="27">
        <f t="shared" si="0"/>
        <v>0.48335733288914712</v>
      </c>
    </row>
    <row r="60" spans="2:6" x14ac:dyDescent="0.25">
      <c r="B60" s="15" t="s">
        <v>20</v>
      </c>
      <c r="C60" s="35">
        <v>25640000</v>
      </c>
      <c r="D60" s="35">
        <v>11556982</v>
      </c>
      <c r="E60" s="35">
        <v>7266514.7700000005</v>
      </c>
      <c r="F60" s="27">
        <f t="shared" si="0"/>
        <v>0.62875539392550761</v>
      </c>
    </row>
    <row r="61" spans="2:6" x14ac:dyDescent="0.25">
      <c r="B61" s="15" t="s">
        <v>21</v>
      </c>
      <c r="C61" s="35">
        <v>13528237</v>
      </c>
      <c r="D61" s="35">
        <v>2739353</v>
      </c>
      <c r="E61" s="35">
        <v>1389998.9599999997</v>
      </c>
      <c r="F61" s="27">
        <f t="shared" si="0"/>
        <v>0.50741870799418687</v>
      </c>
    </row>
    <row r="62" spans="2:6" x14ac:dyDescent="0.25">
      <c r="B62" s="15" t="s">
        <v>22</v>
      </c>
      <c r="C62" s="35">
        <v>0</v>
      </c>
      <c r="D62" s="35">
        <v>5327870</v>
      </c>
      <c r="E62" s="35">
        <v>2289583.41</v>
      </c>
      <c r="F62" s="27">
        <f t="shared" si="0"/>
        <v>0.42973710131816284</v>
      </c>
    </row>
    <row r="63" spans="2:6" x14ac:dyDescent="0.25">
      <c r="B63" s="15" t="s">
        <v>23</v>
      </c>
      <c r="C63" s="35">
        <v>146416</v>
      </c>
      <c r="D63" s="35">
        <v>16895382</v>
      </c>
      <c r="E63" s="35">
        <v>11307221.940000001</v>
      </c>
      <c r="F63" s="27">
        <f t="shared" si="0"/>
        <v>0.6692492623132168</v>
      </c>
    </row>
    <row r="64" spans="2:6" x14ac:dyDescent="0.25">
      <c r="B64" s="15" t="s">
        <v>24</v>
      </c>
      <c r="C64" s="35">
        <v>0</v>
      </c>
      <c r="D64" s="35">
        <v>6333855</v>
      </c>
      <c r="E64" s="35">
        <v>1643359.3199999998</v>
      </c>
      <c r="F64" s="27">
        <f t="shared" si="0"/>
        <v>0.25945641635307404</v>
      </c>
    </row>
    <row r="65" spans="2:6" x14ac:dyDescent="0.25">
      <c r="B65" s="15" t="s">
        <v>25</v>
      </c>
      <c r="C65" s="35">
        <v>0</v>
      </c>
      <c r="D65" s="35">
        <v>733855</v>
      </c>
      <c r="E65" s="35">
        <v>361515.44</v>
      </c>
      <c r="F65" s="27">
        <f t="shared" si="0"/>
        <v>0.49262516437170834</v>
      </c>
    </row>
    <row r="66" spans="2:6" x14ac:dyDescent="0.25">
      <c r="B66" s="15" t="s">
        <v>26</v>
      </c>
      <c r="C66" s="35">
        <v>0</v>
      </c>
      <c r="D66" s="35">
        <v>390997</v>
      </c>
      <c r="E66" s="35">
        <v>271342.28000000003</v>
      </c>
      <c r="F66" s="27">
        <f t="shared" si="0"/>
        <v>0.69397535019450285</v>
      </c>
    </row>
    <row r="67" spans="2:6" x14ac:dyDescent="0.25">
      <c r="B67" s="15" t="s">
        <v>27</v>
      </c>
      <c r="C67" s="35">
        <v>0</v>
      </c>
      <c r="D67" s="35">
        <v>2633001</v>
      </c>
      <c r="E67" s="35">
        <v>730980.17999999993</v>
      </c>
      <c r="F67" s="27">
        <f t="shared" si="0"/>
        <v>0.27762244678220782</v>
      </c>
    </row>
    <row r="68" spans="2:6" x14ac:dyDescent="0.25">
      <c r="B68" s="15" t="s">
        <v>28</v>
      </c>
      <c r="C68" s="35">
        <v>18932075</v>
      </c>
      <c r="D68" s="35">
        <v>11710819</v>
      </c>
      <c r="E68" s="35">
        <v>7475794.660000002</v>
      </c>
      <c r="F68" s="27">
        <f t="shared" si="0"/>
        <v>0.63836651048914705</v>
      </c>
    </row>
    <row r="69" spans="2:6" x14ac:dyDescent="0.25">
      <c r="B69" s="15" t="s">
        <v>29</v>
      </c>
      <c r="C69" s="35">
        <v>86451756</v>
      </c>
      <c r="D69" s="35">
        <v>181402050</v>
      </c>
      <c r="E69" s="35">
        <v>125034323</v>
      </c>
      <c r="F69" s="27">
        <f t="shared" si="0"/>
        <v>0.68926631755264067</v>
      </c>
    </row>
    <row r="70" spans="2:6" x14ac:dyDescent="0.25">
      <c r="B70" s="4" t="s">
        <v>8</v>
      </c>
      <c r="C70" s="38">
        <f>+C57+C47+C37+C24+C19+C6</f>
        <v>6882759347</v>
      </c>
      <c r="D70" s="38">
        <f>+D57+D47+D37+D24+D19+D6</f>
        <v>5280283928</v>
      </c>
      <c r="E70" s="38">
        <f>+E57+E47+E37+E24+E19+E6</f>
        <v>4353652243.6600008</v>
      </c>
      <c r="F70" s="45">
        <f t="shared" si="0"/>
        <v>0.82451101172300456</v>
      </c>
    </row>
    <row r="71" spans="2:6" x14ac:dyDescent="0.2">
      <c r="B71" s="51" t="s">
        <v>35</v>
      </c>
      <c r="C71" s="11"/>
      <c r="D71" s="11"/>
      <c r="E71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showGridLines="0" zoomScaleNormal="100" workbookViewId="0"/>
  </sheetViews>
  <sheetFormatPr baseColWidth="10" defaultRowHeight="15" x14ac:dyDescent="0.25"/>
  <cols>
    <col min="2" max="2" width="108" bestFit="1" customWidth="1"/>
    <col min="3" max="4" width="12.28515625" bestFit="1" customWidth="1"/>
    <col min="5" max="5" width="12.42578125" customWidth="1"/>
  </cols>
  <sheetData>
    <row r="2" spans="2:6" ht="52.5" customHeight="1" x14ac:dyDescent="0.25">
      <c r="B2" s="52" t="s">
        <v>32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36</v>
      </c>
      <c r="F5" s="12" t="s">
        <v>10</v>
      </c>
    </row>
    <row r="6" spans="2:6" x14ac:dyDescent="0.25">
      <c r="B6" s="2" t="s">
        <v>0</v>
      </c>
      <c r="C6" s="33">
        <f>SUM(C7:C9)</f>
        <v>1859589</v>
      </c>
      <c r="D6" s="33">
        <f>SUM(D7:D9)</f>
        <v>1859589</v>
      </c>
      <c r="E6" s="33">
        <f>SUM(E7:E9)</f>
        <v>808250</v>
      </c>
      <c r="F6" s="42">
        <f t="shared" ref="F6:F40" si="0">IF(E6=0,"%",E6/D6)</f>
        <v>0.43463905196255731</v>
      </c>
    </row>
    <row r="7" spans="2:6" x14ac:dyDescent="0.25">
      <c r="B7" s="15" t="s">
        <v>19</v>
      </c>
      <c r="C7" s="35">
        <v>212597</v>
      </c>
      <c r="D7" s="35">
        <v>212597</v>
      </c>
      <c r="E7" s="35">
        <v>88744</v>
      </c>
      <c r="F7" s="48">
        <f t="shared" si="0"/>
        <v>0.41742827979698677</v>
      </c>
    </row>
    <row r="8" spans="2:6" x14ac:dyDescent="0.25">
      <c r="B8" s="15" t="s">
        <v>25</v>
      </c>
      <c r="C8" s="35">
        <v>650000</v>
      </c>
      <c r="D8" s="35">
        <v>650000</v>
      </c>
      <c r="E8" s="35">
        <v>517146</v>
      </c>
      <c r="F8" s="48">
        <f t="shared" si="0"/>
        <v>0.79560923076923074</v>
      </c>
    </row>
    <row r="9" spans="2:6" x14ac:dyDescent="0.25">
      <c r="B9" s="15" t="s">
        <v>29</v>
      </c>
      <c r="C9" s="35">
        <v>996992</v>
      </c>
      <c r="D9" s="35">
        <v>996992</v>
      </c>
      <c r="E9" s="35">
        <v>202360</v>
      </c>
      <c r="F9" s="48">
        <f t="shared" si="0"/>
        <v>0.20297053537039414</v>
      </c>
    </row>
    <row r="10" spans="2:6" x14ac:dyDescent="0.25">
      <c r="B10" s="2" t="s">
        <v>1</v>
      </c>
      <c r="C10" s="33">
        <f>SUM(C11:C11)</f>
        <v>867000</v>
      </c>
      <c r="D10" s="33">
        <f>SUM(D11:D11)</f>
        <v>867000</v>
      </c>
      <c r="E10" s="33">
        <f>SUM(E11:E11)</f>
        <v>429632.64</v>
      </c>
      <c r="F10" s="42">
        <f t="shared" si="0"/>
        <v>0.4955393771626298</v>
      </c>
    </row>
    <row r="11" spans="2:6" x14ac:dyDescent="0.25">
      <c r="B11" s="25" t="s">
        <v>29</v>
      </c>
      <c r="C11" s="34">
        <v>867000</v>
      </c>
      <c r="D11" s="34">
        <v>867000</v>
      </c>
      <c r="E11" s="34">
        <v>429632.64</v>
      </c>
      <c r="F11" s="28">
        <f t="shared" si="0"/>
        <v>0.4955393771626298</v>
      </c>
    </row>
    <row r="12" spans="2:6" x14ac:dyDescent="0.25">
      <c r="B12" s="2" t="s">
        <v>2</v>
      </c>
      <c r="C12" s="33">
        <f>+SUM(C13:C24)</f>
        <v>255916433</v>
      </c>
      <c r="D12" s="33">
        <f>+SUM(D13:D24)</f>
        <v>263706192</v>
      </c>
      <c r="E12" s="33">
        <f>+SUM(E13:E24)</f>
        <v>164280207.98000002</v>
      </c>
      <c r="F12" s="42">
        <f t="shared" si="0"/>
        <v>0.62296682051364205</v>
      </c>
    </row>
    <row r="13" spans="2:6" x14ac:dyDescent="0.25">
      <c r="B13" s="13" t="s">
        <v>18</v>
      </c>
      <c r="C13" s="34">
        <v>495238</v>
      </c>
      <c r="D13" s="34">
        <v>6481724</v>
      </c>
      <c r="E13" s="34">
        <v>2445368.17</v>
      </c>
      <c r="F13" s="28">
        <f t="shared" si="0"/>
        <v>0.37727125838742903</v>
      </c>
    </row>
    <row r="14" spans="2:6" x14ac:dyDescent="0.25">
      <c r="B14" s="15" t="s">
        <v>19</v>
      </c>
      <c r="C14" s="35">
        <v>5794291</v>
      </c>
      <c r="D14" s="35">
        <v>7713428</v>
      </c>
      <c r="E14" s="35">
        <v>2229977.1199999996</v>
      </c>
      <c r="F14" s="48">
        <f t="shared" si="0"/>
        <v>0.28910325214677568</v>
      </c>
    </row>
    <row r="15" spans="2:6" x14ac:dyDescent="0.25">
      <c r="B15" s="15" t="s">
        <v>20</v>
      </c>
      <c r="C15" s="35">
        <v>4893863</v>
      </c>
      <c r="D15" s="35">
        <v>7627895</v>
      </c>
      <c r="E15" s="35">
        <v>4689476.3600000003</v>
      </c>
      <c r="F15" s="48">
        <f t="shared" si="0"/>
        <v>0.61477987832816261</v>
      </c>
    </row>
    <row r="16" spans="2:6" x14ac:dyDescent="0.25">
      <c r="B16" s="15" t="s">
        <v>21</v>
      </c>
      <c r="C16" s="35">
        <v>73046</v>
      </c>
      <c r="D16" s="35">
        <v>2467659</v>
      </c>
      <c r="E16" s="35">
        <v>371842.10000000009</v>
      </c>
      <c r="F16" s="48">
        <f t="shared" si="0"/>
        <v>0.15068617665568868</v>
      </c>
    </row>
    <row r="17" spans="2:6" x14ac:dyDescent="0.25">
      <c r="B17" s="15" t="s">
        <v>22</v>
      </c>
      <c r="C17" s="35">
        <v>936500</v>
      </c>
      <c r="D17" s="35">
        <v>1605573</v>
      </c>
      <c r="E17" s="35">
        <v>284153.58</v>
      </c>
      <c r="F17" s="48">
        <f t="shared" si="0"/>
        <v>0.17697954562016177</v>
      </c>
    </row>
    <row r="18" spans="2:6" x14ac:dyDescent="0.25">
      <c r="B18" s="15" t="s">
        <v>23</v>
      </c>
      <c r="C18" s="35">
        <v>127610</v>
      </c>
      <c r="D18" s="35">
        <v>744401</v>
      </c>
      <c r="E18" s="35">
        <v>292049.71000000002</v>
      </c>
      <c r="F18" s="48">
        <f t="shared" si="0"/>
        <v>0.39232847618420719</v>
      </c>
    </row>
    <row r="19" spans="2:6" x14ac:dyDescent="0.25">
      <c r="B19" s="15" t="s">
        <v>24</v>
      </c>
      <c r="C19" s="35">
        <v>402081</v>
      </c>
      <c r="D19" s="35">
        <v>2537649</v>
      </c>
      <c r="E19" s="35">
        <v>2100060</v>
      </c>
      <c r="F19" s="48">
        <f t="shared" si="0"/>
        <v>0.82756125847191631</v>
      </c>
    </row>
    <row r="20" spans="2:6" x14ac:dyDescent="0.25">
      <c r="B20" s="15" t="s">
        <v>25</v>
      </c>
      <c r="C20" s="35">
        <v>411623</v>
      </c>
      <c r="D20" s="35">
        <v>948368</v>
      </c>
      <c r="E20" s="35">
        <v>591295.23</v>
      </c>
      <c r="F20" s="48">
        <f t="shared" si="0"/>
        <v>0.62348711681541336</v>
      </c>
    </row>
    <row r="21" spans="2:6" x14ac:dyDescent="0.25">
      <c r="B21" s="15" t="s">
        <v>26</v>
      </c>
      <c r="C21" s="35">
        <v>162022</v>
      </c>
      <c r="D21" s="35">
        <v>836248</v>
      </c>
      <c r="E21" s="35">
        <v>638168.63</v>
      </c>
      <c r="F21" s="48">
        <f t="shared" si="0"/>
        <v>0.7631332212453722</v>
      </c>
    </row>
    <row r="22" spans="2:6" x14ac:dyDescent="0.25">
      <c r="B22" s="15" t="s">
        <v>27</v>
      </c>
      <c r="C22" s="35">
        <v>168429</v>
      </c>
      <c r="D22" s="35">
        <v>536410</v>
      </c>
      <c r="E22" s="35">
        <v>158763.93</v>
      </c>
      <c r="F22" s="48">
        <f t="shared" si="0"/>
        <v>0.29597496318114874</v>
      </c>
    </row>
    <row r="23" spans="2:6" x14ac:dyDescent="0.25">
      <c r="B23" s="15" t="s">
        <v>28</v>
      </c>
      <c r="C23" s="35">
        <v>73402843</v>
      </c>
      <c r="D23" s="35">
        <v>81948060</v>
      </c>
      <c r="E23" s="35">
        <v>54637455.849999979</v>
      </c>
      <c r="F23" s="48">
        <f t="shared" si="0"/>
        <v>0.66673275547950717</v>
      </c>
    </row>
    <row r="24" spans="2:6" x14ac:dyDescent="0.25">
      <c r="B24" s="15" t="s">
        <v>29</v>
      </c>
      <c r="C24" s="35">
        <v>169048887</v>
      </c>
      <c r="D24" s="35">
        <v>150258777</v>
      </c>
      <c r="E24" s="35">
        <v>95841597.300000057</v>
      </c>
      <c r="F24" s="48">
        <f t="shared" si="0"/>
        <v>0.63784358700057875</v>
      </c>
    </row>
    <row r="25" spans="2:6" x14ac:dyDescent="0.25">
      <c r="B25" s="2" t="s">
        <v>4</v>
      </c>
      <c r="C25" s="33">
        <f>+SUM(C26:C27)</f>
        <v>3691587</v>
      </c>
      <c r="D25" s="33">
        <f>+SUM(D26:D27)</f>
        <v>2176542</v>
      </c>
      <c r="E25" s="33">
        <f>+SUM(E26:E27)</f>
        <v>1733130.7200000002</v>
      </c>
      <c r="F25" s="42">
        <f t="shared" si="0"/>
        <v>0.79627717728396707</v>
      </c>
    </row>
    <row r="26" spans="2:6" x14ac:dyDescent="0.25">
      <c r="B26" s="13" t="s">
        <v>28</v>
      </c>
      <c r="C26" s="34">
        <v>3350465</v>
      </c>
      <c r="D26" s="34">
        <v>1881463</v>
      </c>
      <c r="E26" s="34">
        <v>1458299.2400000002</v>
      </c>
      <c r="F26" s="28">
        <f t="shared" si="0"/>
        <v>0.77508791828486678</v>
      </c>
    </row>
    <row r="27" spans="2:6" x14ac:dyDescent="0.25">
      <c r="B27" s="15" t="s">
        <v>29</v>
      </c>
      <c r="C27" s="35">
        <v>341122</v>
      </c>
      <c r="D27" s="35">
        <v>295079</v>
      </c>
      <c r="E27" s="35">
        <v>274831.48</v>
      </c>
      <c r="F27" s="48">
        <f t="shared" si="0"/>
        <v>0.93138271445951759</v>
      </c>
    </row>
    <row r="28" spans="2:6" x14ac:dyDescent="0.25">
      <c r="B28" s="2" t="s">
        <v>5</v>
      </c>
      <c r="C28" s="33">
        <f>+SUM(C29:C39)</f>
        <v>3043741</v>
      </c>
      <c r="D28" s="33">
        <f>+SUM(D29:D39)</f>
        <v>20796199</v>
      </c>
      <c r="E28" s="33">
        <f>+SUM(E29:E39)</f>
        <v>8585469.5400000028</v>
      </c>
      <c r="F28" s="42">
        <f t="shared" si="0"/>
        <v>0.41283840090201113</v>
      </c>
    </row>
    <row r="29" spans="2:6" x14ac:dyDescent="0.25">
      <c r="B29" s="15" t="s">
        <v>18</v>
      </c>
      <c r="C29" s="35">
        <v>0</v>
      </c>
      <c r="D29" s="35">
        <v>51178</v>
      </c>
      <c r="E29" s="35">
        <v>41500.42</v>
      </c>
      <c r="F29" s="48">
        <f t="shared" si="0"/>
        <v>0.81090351322834031</v>
      </c>
    </row>
    <row r="30" spans="2:6" x14ac:dyDescent="0.25">
      <c r="B30" s="15" t="s">
        <v>19</v>
      </c>
      <c r="C30" s="35">
        <v>0</v>
      </c>
      <c r="D30" s="35">
        <v>36852</v>
      </c>
      <c r="E30" s="35">
        <v>6800</v>
      </c>
      <c r="F30" s="48">
        <f t="shared" si="0"/>
        <v>0.18452187126885922</v>
      </c>
    </row>
    <row r="31" spans="2:6" x14ac:dyDescent="0.25">
      <c r="B31" s="15" t="s">
        <v>20</v>
      </c>
      <c r="C31" s="35">
        <v>0</v>
      </c>
      <c r="D31" s="35">
        <v>8250</v>
      </c>
      <c r="E31" s="35">
        <v>8250</v>
      </c>
      <c r="F31" s="48">
        <f t="shared" si="0"/>
        <v>1</v>
      </c>
    </row>
    <row r="32" spans="2:6" x14ac:dyDescent="0.25">
      <c r="B32" s="15" t="s">
        <v>21</v>
      </c>
      <c r="C32" s="35">
        <v>0</v>
      </c>
      <c r="D32" s="35">
        <v>4500</v>
      </c>
      <c r="E32" s="35">
        <v>0</v>
      </c>
      <c r="F32" s="48" t="str">
        <f t="shared" si="0"/>
        <v>%</v>
      </c>
    </row>
    <row r="33" spans="2:6" x14ac:dyDescent="0.25">
      <c r="B33" s="15" t="s">
        <v>22</v>
      </c>
      <c r="C33" s="35">
        <v>0</v>
      </c>
      <c r="D33" s="35">
        <v>71950</v>
      </c>
      <c r="E33" s="35">
        <v>16000</v>
      </c>
      <c r="F33" s="48">
        <f t="shared" si="0"/>
        <v>0.22237665045170257</v>
      </c>
    </row>
    <row r="34" spans="2:6" x14ac:dyDescent="0.25">
      <c r="B34" s="15" t="s">
        <v>23</v>
      </c>
      <c r="C34" s="35">
        <v>0</v>
      </c>
      <c r="D34" s="35">
        <v>15768</v>
      </c>
      <c r="E34" s="35">
        <v>11900</v>
      </c>
      <c r="F34" s="48">
        <f t="shared" si="0"/>
        <v>0.75469304921359714</v>
      </c>
    </row>
    <row r="35" spans="2:6" x14ac:dyDescent="0.25">
      <c r="B35" s="15" t="s">
        <v>24</v>
      </c>
      <c r="C35" s="35">
        <v>0</v>
      </c>
      <c r="D35" s="35">
        <v>4620</v>
      </c>
      <c r="E35" s="35">
        <v>4620</v>
      </c>
      <c r="F35" s="48">
        <f t="shared" si="0"/>
        <v>1</v>
      </c>
    </row>
    <row r="36" spans="2:6" x14ac:dyDescent="0.25">
      <c r="B36" s="15" t="s">
        <v>25</v>
      </c>
      <c r="C36" s="35">
        <v>0</v>
      </c>
      <c r="D36" s="35">
        <v>133177</v>
      </c>
      <c r="E36" s="35">
        <v>63012.3</v>
      </c>
      <c r="F36" s="48">
        <f t="shared" si="0"/>
        <v>0.47314701487494087</v>
      </c>
    </row>
    <row r="37" spans="2:6" x14ac:dyDescent="0.25">
      <c r="B37" s="15" t="s">
        <v>26</v>
      </c>
      <c r="C37" s="35">
        <v>0</v>
      </c>
      <c r="D37" s="35">
        <v>33195</v>
      </c>
      <c r="E37" s="35">
        <v>0</v>
      </c>
      <c r="F37" s="48" t="str">
        <f t="shared" si="0"/>
        <v>%</v>
      </c>
    </row>
    <row r="38" spans="2:6" x14ac:dyDescent="0.25">
      <c r="B38" s="15" t="s">
        <v>28</v>
      </c>
      <c r="C38" s="35">
        <v>1047741</v>
      </c>
      <c r="D38" s="35">
        <v>8267033</v>
      </c>
      <c r="E38" s="35">
        <v>4367687.2400000012</v>
      </c>
      <c r="F38" s="48">
        <f t="shared" si="0"/>
        <v>0.52832585039880708</v>
      </c>
    </row>
    <row r="39" spans="2:6" x14ac:dyDescent="0.25">
      <c r="B39" s="15" t="s">
        <v>29</v>
      </c>
      <c r="C39" s="35">
        <v>1996000</v>
      </c>
      <c r="D39" s="35">
        <v>12169676</v>
      </c>
      <c r="E39" s="35">
        <v>4065699.580000001</v>
      </c>
      <c r="F39" s="48">
        <f t="shared" si="0"/>
        <v>0.33408445549413157</v>
      </c>
    </row>
    <row r="40" spans="2:6" x14ac:dyDescent="0.25">
      <c r="B40" s="4" t="s">
        <v>8</v>
      </c>
      <c r="C40" s="38">
        <f>+C28+C25+C12+C10+C6</f>
        <v>265378350</v>
      </c>
      <c r="D40" s="38">
        <f>+D28+D25+D12+D10+D6</f>
        <v>289405522</v>
      </c>
      <c r="E40" s="38">
        <f>+E28+E25+E12+E10+E6</f>
        <v>175836690.88</v>
      </c>
      <c r="F40" s="45">
        <f t="shared" si="0"/>
        <v>0.60757890749575949</v>
      </c>
    </row>
    <row r="41" spans="2:6" x14ac:dyDescent="0.25">
      <c r="B41" s="51" t="s">
        <v>35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/>
  </sheetViews>
  <sheetFormatPr baseColWidth="10" defaultRowHeight="15" x14ac:dyDescent="0.25"/>
  <cols>
    <col min="2" max="2" width="82.28515625" bestFit="1" customWidth="1"/>
    <col min="5" max="5" width="12.42578125" customWidth="1"/>
  </cols>
  <sheetData>
    <row r="2" spans="2:6" ht="52.5" customHeight="1" x14ac:dyDescent="0.25">
      <c r="B2" s="52" t="s">
        <v>33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36</v>
      </c>
      <c r="F5" s="12" t="s">
        <v>10</v>
      </c>
    </row>
    <row r="6" spans="2:6" x14ac:dyDescent="0.25">
      <c r="B6" s="2" t="s">
        <v>5</v>
      </c>
      <c r="C6" s="33">
        <f>+SUM(C10:C10)</f>
        <v>0</v>
      </c>
      <c r="D6" s="33">
        <f>+SUM(D10:D10)</f>
        <v>88085179</v>
      </c>
      <c r="E6" s="33">
        <f>+SUM(E10:E10)</f>
        <v>18098606.780000001</v>
      </c>
      <c r="F6" s="42">
        <f t="shared" ref="F6:F10" si="0">IF(E6=0,"%",E6/D6)</f>
        <v>0.20546710565235954</v>
      </c>
    </row>
    <row r="7" spans="2:6" x14ac:dyDescent="0.25">
      <c r="B7" s="13" t="s">
        <v>19</v>
      </c>
      <c r="C7" s="34">
        <v>0</v>
      </c>
      <c r="D7" s="34">
        <v>614702</v>
      </c>
      <c r="E7" s="34">
        <v>358586.62</v>
      </c>
      <c r="F7" s="28">
        <f t="shared" si="0"/>
        <v>0.58335033886338417</v>
      </c>
    </row>
    <row r="8" spans="2:6" x14ac:dyDescent="0.25">
      <c r="B8" s="15" t="s">
        <v>23</v>
      </c>
      <c r="C8" s="35">
        <v>0</v>
      </c>
      <c r="D8" s="35">
        <v>186495</v>
      </c>
      <c r="E8" s="35">
        <v>186495</v>
      </c>
      <c r="F8" s="48">
        <f t="shared" si="0"/>
        <v>1</v>
      </c>
    </row>
    <row r="9" spans="2:6" x14ac:dyDescent="0.25">
      <c r="B9" s="15" t="s">
        <v>25</v>
      </c>
      <c r="C9" s="35">
        <v>0</v>
      </c>
      <c r="D9" s="35">
        <v>161155</v>
      </c>
      <c r="E9" s="35">
        <v>161155</v>
      </c>
      <c r="F9" s="48">
        <f t="shared" si="0"/>
        <v>1</v>
      </c>
    </row>
    <row r="10" spans="2:6" x14ac:dyDescent="0.25">
      <c r="B10" s="16" t="s">
        <v>29</v>
      </c>
      <c r="C10" s="36">
        <v>0</v>
      </c>
      <c r="D10" s="36">
        <v>88085179</v>
      </c>
      <c r="E10" s="36">
        <v>18098606.780000001</v>
      </c>
      <c r="F10" s="50">
        <f t="shared" si="0"/>
        <v>0.20546710565235954</v>
      </c>
    </row>
    <row r="11" spans="2:6" x14ac:dyDescent="0.25">
      <c r="B11" s="51" t="s">
        <v>35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52" t="s">
        <v>15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14</v>
      </c>
      <c r="F5" s="12" t="s">
        <v>10</v>
      </c>
    </row>
    <row r="6" spans="2:6" x14ac:dyDescent="0.25">
      <c r="B6" s="2" t="s">
        <v>5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5"/>
      <c r="C7" s="14"/>
      <c r="D7" s="14"/>
      <c r="E7" s="14"/>
      <c r="F7" s="21" t="e">
        <f>E7/D7</f>
        <v>#DIV/0!</v>
      </c>
    </row>
    <row r="8" spans="2:6" x14ac:dyDescent="0.25">
      <c r="B8" s="16"/>
      <c r="C8" s="17"/>
      <c r="D8" s="17"/>
      <c r="E8" s="17"/>
      <c r="F8" s="22" t="e">
        <f>E8/D8</f>
        <v>#DIV/0!</v>
      </c>
    </row>
    <row r="9" spans="2:6" x14ac:dyDescent="0.25">
      <c r="B9" s="4" t="s">
        <v>8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showGridLines="0" workbookViewId="0">
      <selection activeCell="D34" sqref="D34"/>
    </sheetView>
  </sheetViews>
  <sheetFormatPr baseColWidth="10" defaultRowHeight="15" x14ac:dyDescent="0.25"/>
  <cols>
    <col min="2" max="2" width="110.5703125" bestFit="1" customWidth="1"/>
    <col min="4" max="4" width="12.28515625" bestFit="1" customWidth="1"/>
    <col min="5" max="5" width="12.42578125" customWidth="1"/>
  </cols>
  <sheetData>
    <row r="2" spans="2:6" ht="60" customHeight="1" x14ac:dyDescent="0.25">
      <c r="B2" s="52" t="s">
        <v>34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36</v>
      </c>
      <c r="F5" s="12" t="s">
        <v>10</v>
      </c>
    </row>
    <row r="6" spans="2:6" x14ac:dyDescent="0.25">
      <c r="B6" s="2" t="s">
        <v>17</v>
      </c>
      <c r="C6" s="33"/>
      <c r="D6" s="33"/>
      <c r="E6" s="33"/>
      <c r="F6" s="42"/>
    </row>
    <row r="7" spans="2:6" x14ac:dyDescent="0.25">
      <c r="B7" s="31" t="s">
        <v>29</v>
      </c>
      <c r="C7" s="34">
        <v>0</v>
      </c>
      <c r="D7" s="34">
        <v>18270</v>
      </c>
      <c r="E7" s="34">
        <v>18270</v>
      </c>
      <c r="F7" s="48">
        <f t="shared" ref="F7:F34" si="0">IF(E7=0,"%",E7/D7)</f>
        <v>1</v>
      </c>
    </row>
    <row r="8" spans="2:6" x14ac:dyDescent="0.25">
      <c r="B8" s="2" t="s">
        <v>2</v>
      </c>
      <c r="C8" s="33">
        <f>SUM(C9:C19)</f>
        <v>0</v>
      </c>
      <c r="D8" s="33">
        <f>SUM(D9:D19)</f>
        <v>639917394</v>
      </c>
      <c r="E8" s="33">
        <f>SUM(E9:E19)</f>
        <v>393670852.74999988</v>
      </c>
      <c r="F8" s="42">
        <f t="shared" si="0"/>
        <v>0.61519011116300404</v>
      </c>
    </row>
    <row r="9" spans="2:6" x14ac:dyDescent="0.25">
      <c r="B9" s="31" t="s">
        <v>18</v>
      </c>
      <c r="C9" s="34">
        <v>0</v>
      </c>
      <c r="D9" s="34">
        <v>29752365</v>
      </c>
      <c r="E9" s="34">
        <v>14664613.220000001</v>
      </c>
      <c r="F9" s="28">
        <f t="shared" si="0"/>
        <v>0.4928889928582148</v>
      </c>
    </row>
    <row r="10" spans="2:6" x14ac:dyDescent="0.25">
      <c r="B10" s="29" t="s">
        <v>19</v>
      </c>
      <c r="C10" s="35">
        <v>0</v>
      </c>
      <c r="D10" s="35">
        <v>79279770</v>
      </c>
      <c r="E10" s="35">
        <v>49817362.299999997</v>
      </c>
      <c r="F10" s="48">
        <f t="shared" si="0"/>
        <v>0.62837420315422199</v>
      </c>
    </row>
    <row r="11" spans="2:6" x14ac:dyDescent="0.25">
      <c r="B11" s="29" t="s">
        <v>20</v>
      </c>
      <c r="C11" s="35">
        <v>0</v>
      </c>
      <c r="D11" s="35">
        <v>9028752</v>
      </c>
      <c r="E11" s="35">
        <v>5533962.080000001</v>
      </c>
      <c r="F11" s="48">
        <f t="shared" si="0"/>
        <v>0.61292657944309481</v>
      </c>
    </row>
    <row r="12" spans="2:6" x14ac:dyDescent="0.25">
      <c r="B12" s="29" t="s">
        <v>21</v>
      </c>
      <c r="C12" s="35">
        <v>0</v>
      </c>
      <c r="D12" s="35">
        <v>448477</v>
      </c>
      <c r="E12" s="35">
        <v>63501.5</v>
      </c>
      <c r="F12" s="48">
        <f t="shared" si="0"/>
        <v>0.14159366032148807</v>
      </c>
    </row>
    <row r="13" spans="2:6" x14ac:dyDescent="0.25">
      <c r="B13" s="29" t="s">
        <v>22</v>
      </c>
      <c r="C13" s="35">
        <v>0</v>
      </c>
      <c r="D13" s="35">
        <v>18174625</v>
      </c>
      <c r="E13" s="35">
        <v>8255845.5200000005</v>
      </c>
      <c r="F13" s="48">
        <f t="shared" si="0"/>
        <v>0.45425121673762187</v>
      </c>
    </row>
    <row r="14" spans="2:6" x14ac:dyDescent="0.25">
      <c r="B14" s="29" t="s">
        <v>23</v>
      </c>
      <c r="C14" s="35">
        <v>0</v>
      </c>
      <c r="D14" s="35">
        <v>17336551</v>
      </c>
      <c r="E14" s="35">
        <v>7908860.96</v>
      </c>
      <c r="F14" s="48">
        <f t="shared" si="0"/>
        <v>0.45619575427661474</v>
      </c>
    </row>
    <row r="15" spans="2:6" x14ac:dyDescent="0.25">
      <c r="B15" s="29" t="s">
        <v>25</v>
      </c>
      <c r="C15" s="35">
        <v>0</v>
      </c>
      <c r="D15" s="35">
        <v>4243564</v>
      </c>
      <c r="E15" s="35">
        <v>2318871.7200000002</v>
      </c>
      <c r="F15" s="48">
        <f t="shared" si="0"/>
        <v>0.54644438495566472</v>
      </c>
    </row>
    <row r="16" spans="2:6" x14ac:dyDescent="0.25">
      <c r="B16" s="29" t="s">
        <v>26</v>
      </c>
      <c r="C16" s="35">
        <v>0</v>
      </c>
      <c r="D16" s="35">
        <v>2116954</v>
      </c>
      <c r="E16" s="35">
        <v>1090905.9500000002</v>
      </c>
      <c r="F16" s="48">
        <f t="shared" si="0"/>
        <v>0.51531868429828909</v>
      </c>
    </row>
    <row r="17" spans="2:6" x14ac:dyDescent="0.25">
      <c r="B17" s="29" t="s">
        <v>27</v>
      </c>
      <c r="C17" s="35">
        <v>0</v>
      </c>
      <c r="D17" s="35">
        <v>2858879</v>
      </c>
      <c r="E17" s="35">
        <v>943576.12000000011</v>
      </c>
      <c r="F17" s="48">
        <f t="shared" si="0"/>
        <v>0.33005108645731424</v>
      </c>
    </row>
    <row r="18" spans="2:6" x14ac:dyDescent="0.25">
      <c r="B18" s="29" t="s">
        <v>28</v>
      </c>
      <c r="C18" s="35">
        <v>0</v>
      </c>
      <c r="D18" s="35">
        <v>6317645</v>
      </c>
      <c r="E18" s="35">
        <v>4540296.42</v>
      </c>
      <c r="F18" s="48">
        <f t="shared" si="0"/>
        <v>0.71866912749925005</v>
      </c>
    </row>
    <row r="19" spans="2:6" x14ac:dyDescent="0.25">
      <c r="B19" s="29" t="s">
        <v>29</v>
      </c>
      <c r="C19" s="35">
        <v>0</v>
      </c>
      <c r="D19" s="35">
        <v>470359812</v>
      </c>
      <c r="E19" s="35">
        <v>298533056.95999986</v>
      </c>
      <c r="F19" s="48">
        <f t="shared" si="0"/>
        <v>0.63469082464893889</v>
      </c>
    </row>
    <row r="20" spans="2:6" x14ac:dyDescent="0.25">
      <c r="B20" s="2" t="s">
        <v>16</v>
      </c>
      <c r="C20" s="33">
        <v>0</v>
      </c>
      <c r="D20" s="33">
        <f>+D21</f>
        <v>80000</v>
      </c>
      <c r="E20" s="33">
        <f>+E21</f>
        <v>79936.800000000003</v>
      </c>
      <c r="F20" s="42">
        <f t="shared" si="0"/>
        <v>0.99921000000000004</v>
      </c>
    </row>
    <row r="21" spans="2:6" x14ac:dyDescent="0.25">
      <c r="B21" s="30" t="s">
        <v>29</v>
      </c>
      <c r="C21" s="37">
        <v>0</v>
      </c>
      <c r="D21" s="37">
        <v>80000</v>
      </c>
      <c r="E21" s="37">
        <v>79936.800000000003</v>
      </c>
      <c r="F21" s="49">
        <f t="shared" si="0"/>
        <v>0.99921000000000004</v>
      </c>
    </row>
    <row r="22" spans="2:6" x14ac:dyDescent="0.25">
      <c r="B22" s="2" t="s">
        <v>5</v>
      </c>
      <c r="C22" s="33">
        <f>+SUM(C23:C33)</f>
        <v>0</v>
      </c>
      <c r="D22" s="33">
        <f t="shared" ref="D22:E22" si="1">+SUM(D23:D33)</f>
        <v>20791874</v>
      </c>
      <c r="E22" s="33">
        <f t="shared" si="1"/>
        <v>7726232.0299999993</v>
      </c>
      <c r="F22" s="42">
        <f t="shared" si="0"/>
        <v>0.3715986365634959</v>
      </c>
    </row>
    <row r="23" spans="2:6" x14ac:dyDescent="0.25">
      <c r="B23" s="31" t="s">
        <v>18</v>
      </c>
      <c r="C23" s="34">
        <v>0</v>
      </c>
      <c r="D23" s="34">
        <v>1562489</v>
      </c>
      <c r="E23" s="34">
        <v>620758.28000000014</v>
      </c>
      <c r="F23" s="28">
        <f t="shared" si="0"/>
        <v>0.39728809610819671</v>
      </c>
    </row>
    <row r="24" spans="2:6" x14ac:dyDescent="0.25">
      <c r="B24" s="29" t="s">
        <v>19</v>
      </c>
      <c r="C24" s="35">
        <v>0</v>
      </c>
      <c r="D24" s="35">
        <v>2367706</v>
      </c>
      <c r="E24" s="35">
        <v>607309.14999999991</v>
      </c>
      <c r="F24" s="48">
        <f t="shared" si="0"/>
        <v>0.25649685814032652</v>
      </c>
    </row>
    <row r="25" spans="2:6" x14ac:dyDescent="0.25">
      <c r="B25" s="29" t="s">
        <v>20</v>
      </c>
      <c r="C25" s="35">
        <v>0</v>
      </c>
      <c r="D25" s="35">
        <v>17584</v>
      </c>
      <c r="E25" s="35">
        <v>14838</v>
      </c>
      <c r="F25" s="48">
        <f t="shared" si="0"/>
        <v>0.84383530482256597</v>
      </c>
    </row>
    <row r="26" spans="2:6" x14ac:dyDescent="0.25">
      <c r="B26" s="29" t="s">
        <v>21</v>
      </c>
      <c r="C26" s="35">
        <v>0</v>
      </c>
      <c r="D26" s="35">
        <v>0</v>
      </c>
      <c r="E26" s="35">
        <v>0</v>
      </c>
      <c r="F26" s="48" t="str">
        <f t="shared" si="0"/>
        <v>%</v>
      </c>
    </row>
    <row r="27" spans="2:6" x14ac:dyDescent="0.25">
      <c r="B27" s="29" t="s">
        <v>22</v>
      </c>
      <c r="C27" s="35">
        <v>0</v>
      </c>
      <c r="D27" s="35">
        <v>1762464</v>
      </c>
      <c r="E27" s="35">
        <v>836586.83</v>
      </c>
      <c r="F27" s="48">
        <f t="shared" si="0"/>
        <v>0.47466888969079651</v>
      </c>
    </row>
    <row r="28" spans="2:6" x14ac:dyDescent="0.25">
      <c r="B28" s="29" t="s">
        <v>23</v>
      </c>
      <c r="C28" s="35">
        <v>0</v>
      </c>
      <c r="D28" s="35">
        <v>113832</v>
      </c>
      <c r="E28" s="35">
        <v>61031.82</v>
      </c>
      <c r="F28" s="48">
        <f t="shared" si="0"/>
        <v>0.53615696816360958</v>
      </c>
    </row>
    <row r="29" spans="2:6" x14ac:dyDescent="0.25">
      <c r="B29" s="29" t="s">
        <v>25</v>
      </c>
      <c r="C29" s="35">
        <v>0</v>
      </c>
      <c r="D29" s="35">
        <v>96080</v>
      </c>
      <c r="E29" s="35">
        <v>18185</v>
      </c>
      <c r="F29" s="48">
        <f t="shared" si="0"/>
        <v>0.18926935886761032</v>
      </c>
    </row>
    <row r="30" spans="2:6" x14ac:dyDescent="0.25">
      <c r="B30" s="29" t="s">
        <v>26</v>
      </c>
      <c r="C30" s="35">
        <v>0</v>
      </c>
      <c r="D30" s="35">
        <v>250521</v>
      </c>
      <c r="E30" s="35">
        <v>61548.11</v>
      </c>
      <c r="F30" s="48">
        <f t="shared" si="0"/>
        <v>0.24568044195895752</v>
      </c>
    </row>
    <row r="31" spans="2:6" x14ac:dyDescent="0.25">
      <c r="B31" s="29" t="s">
        <v>27</v>
      </c>
      <c r="C31" s="35">
        <v>0</v>
      </c>
      <c r="D31" s="35">
        <v>0</v>
      </c>
      <c r="E31" s="35">
        <v>0</v>
      </c>
      <c r="F31" s="48" t="str">
        <f t="shared" si="0"/>
        <v>%</v>
      </c>
    </row>
    <row r="32" spans="2:6" x14ac:dyDescent="0.25">
      <c r="B32" s="29" t="s">
        <v>28</v>
      </c>
      <c r="C32" s="35">
        <v>0</v>
      </c>
      <c r="D32" s="35">
        <v>1322266</v>
      </c>
      <c r="E32" s="35">
        <v>295361.28000000003</v>
      </c>
      <c r="F32" s="48">
        <f t="shared" si="0"/>
        <v>0.2233750848921473</v>
      </c>
    </row>
    <row r="33" spans="2:6" x14ac:dyDescent="0.25">
      <c r="B33" s="32" t="s">
        <v>29</v>
      </c>
      <c r="C33" s="36">
        <v>0</v>
      </c>
      <c r="D33" s="36">
        <v>13298932</v>
      </c>
      <c r="E33" s="36">
        <v>5210613.5599999996</v>
      </c>
      <c r="F33" s="50">
        <f t="shared" si="0"/>
        <v>0.39180691802920714</v>
      </c>
    </row>
    <row r="34" spans="2:6" x14ac:dyDescent="0.25">
      <c r="B34" s="4" t="s">
        <v>8</v>
      </c>
      <c r="C34" s="38">
        <f>+C22+C20+C8+C6</f>
        <v>0</v>
      </c>
      <c r="D34" s="38">
        <f t="shared" ref="D34:E34" si="2">+D22+D20+D8+D6</f>
        <v>660789268</v>
      </c>
      <c r="E34" s="38">
        <f t="shared" si="2"/>
        <v>401477021.57999986</v>
      </c>
      <c r="F34" s="45">
        <f t="shared" si="0"/>
        <v>0.6075719461896586</v>
      </c>
    </row>
    <row r="35" spans="2:6" x14ac:dyDescent="0.25">
      <c r="B35" s="51" t="s">
        <v>35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7" sqref="B7:E7"/>
    </sheetView>
  </sheetViews>
  <sheetFormatPr baseColWidth="10" defaultRowHeight="15" x14ac:dyDescent="0.25"/>
  <cols>
    <col min="2" max="2" width="85.28515625" bestFit="1" customWidth="1"/>
  </cols>
  <sheetData>
    <row r="2" spans="2:6" ht="60" customHeight="1" x14ac:dyDescent="0.25">
      <c r="B2" s="52" t="s">
        <v>13</v>
      </c>
      <c r="C2" s="52"/>
      <c r="D2" s="52"/>
      <c r="E2" s="52"/>
      <c r="F2" s="52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12</v>
      </c>
      <c r="F5" s="12" t="s">
        <v>10</v>
      </c>
    </row>
    <row r="6" spans="2:6" x14ac:dyDescent="0.25">
      <c r="B6" s="2" t="s">
        <v>5</v>
      </c>
      <c r="C6" s="3">
        <f>+C7</f>
        <v>0</v>
      </c>
      <c r="D6" s="3">
        <f t="shared" ref="D6:E6" si="0">+D7</f>
        <v>0</v>
      </c>
      <c r="E6" s="3">
        <f t="shared" si="0"/>
        <v>0</v>
      </c>
      <c r="F6" s="6" t="e">
        <f t="shared" ref="F6:F8" si="1">E6/D6</f>
        <v>#DIV/0!</v>
      </c>
    </row>
    <row r="7" spans="2:6" x14ac:dyDescent="0.25">
      <c r="B7" s="23"/>
      <c r="C7" s="14"/>
      <c r="D7" s="14"/>
      <c r="E7" s="14"/>
      <c r="F7" s="21" t="e">
        <f t="shared" si="1"/>
        <v>#DIV/0!</v>
      </c>
    </row>
    <row r="8" spans="2:6" x14ac:dyDescent="0.25">
      <c r="B8" s="4" t="s">
        <v>8</v>
      </c>
      <c r="C8" s="5">
        <f>+C6</f>
        <v>0</v>
      </c>
      <c r="D8" s="5">
        <f t="shared" ref="D8:E8" si="2">+D6</f>
        <v>0</v>
      </c>
      <c r="E8" s="5">
        <f t="shared" si="2"/>
        <v>0</v>
      </c>
      <c r="F8" s="7" t="e">
        <f t="shared" si="1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2019-01-02T22:51:43Z</dcterms:modified>
</cp:coreProperties>
</file>