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pR_Pliego 2018\05_Mayo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RDR!$B$2:$F$38</definedName>
    <definedName name="_xlnm.Print_Area" localSheetId="1">RO!$B$2:$F$81</definedName>
    <definedName name="_xlnm.Print_Area" localSheetId="3">ROCC!$B$2:$F$11</definedName>
    <definedName name="_xlnm.Print_Area" localSheetId="4">ROOC!$B$2:$F$10</definedName>
    <definedName name="_xlnm.Print_Area" localSheetId="0">'TODA FUENTE'!$B$2:$F$81</definedName>
  </definedNames>
  <calcPr calcId="152511"/>
</workbook>
</file>

<file path=xl/calcChain.xml><?xml version="1.0" encoding="utf-8"?>
<calcChain xmlns="http://schemas.openxmlformats.org/spreadsheetml/2006/main">
  <c r="E6" i="7" l="1"/>
  <c r="D6" i="7"/>
  <c r="C6" i="7"/>
  <c r="E37" i="3"/>
  <c r="D37" i="3"/>
  <c r="E25" i="3"/>
  <c r="D25" i="3"/>
  <c r="C25" i="3"/>
  <c r="F33" i="3"/>
  <c r="F26" i="3"/>
  <c r="F36" i="3"/>
  <c r="F35" i="3"/>
  <c r="F34" i="3"/>
  <c r="F32" i="3"/>
  <c r="F31" i="3"/>
  <c r="F29" i="3"/>
  <c r="F28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9" i="3"/>
  <c r="F8" i="3"/>
  <c r="F7" i="3"/>
  <c r="E9" i="7" l="1"/>
  <c r="F9" i="7" s="1"/>
  <c r="D9" i="7"/>
  <c r="C9" i="7"/>
  <c r="F10" i="7"/>
  <c r="F21" i="5"/>
  <c r="F54" i="2"/>
  <c r="C59" i="2"/>
  <c r="D59" i="2"/>
  <c r="E59" i="2"/>
  <c r="F45" i="2"/>
  <c r="F44" i="2"/>
  <c r="F43" i="2"/>
  <c r="F42" i="2"/>
  <c r="F41" i="2"/>
  <c r="F22" i="2"/>
  <c r="C27" i="2"/>
  <c r="D27" i="2"/>
  <c r="E27" i="2"/>
  <c r="F54" i="1"/>
  <c r="C59" i="1"/>
  <c r="D59" i="1"/>
  <c r="E59" i="1"/>
  <c r="F46" i="1"/>
  <c r="F45" i="1"/>
  <c r="F44" i="1"/>
  <c r="F43" i="1"/>
  <c r="F42" i="1"/>
  <c r="F23" i="1"/>
  <c r="C27" i="1"/>
  <c r="D27" i="1"/>
  <c r="E27" i="1"/>
  <c r="C27" i="3" l="1"/>
  <c r="D27" i="3"/>
  <c r="E27" i="3"/>
  <c r="F75" i="2"/>
  <c r="F23" i="2"/>
  <c r="F73" i="1"/>
  <c r="F49" i="1"/>
  <c r="F48" i="1"/>
  <c r="F47" i="1"/>
  <c r="F24" i="1"/>
  <c r="F25" i="3" l="1"/>
  <c r="F27" i="3"/>
  <c r="E6" i="8"/>
  <c r="D6" i="8"/>
  <c r="C6" i="8"/>
  <c r="F64" i="2"/>
  <c r="F63" i="2"/>
  <c r="F62" i="2"/>
  <c r="C67" i="2"/>
  <c r="D67" i="2"/>
  <c r="E67" i="2"/>
  <c r="F64" i="1"/>
  <c r="F63" i="1"/>
  <c r="F62" i="1"/>
  <c r="F61" i="1"/>
  <c r="C50" i="1"/>
  <c r="D50" i="1"/>
  <c r="E50" i="1"/>
  <c r="F8" i="7"/>
  <c r="F7" i="7"/>
  <c r="F10" i="8" l="1"/>
  <c r="F9" i="8"/>
  <c r="F25" i="1"/>
  <c r="F22" i="1"/>
  <c r="F65" i="2"/>
  <c r="F59" i="2"/>
  <c r="F66" i="2"/>
  <c r="F61" i="2"/>
  <c r="F60" i="2"/>
  <c r="F25" i="2"/>
  <c r="F24" i="2"/>
  <c r="F66" i="1"/>
  <c r="F65" i="1"/>
  <c r="F60" i="1"/>
  <c r="C40" i="2"/>
  <c r="D40" i="2"/>
  <c r="E40" i="2"/>
  <c r="F59" i="1" l="1"/>
  <c r="F56" i="2"/>
  <c r="F55" i="2"/>
  <c r="F53" i="2"/>
  <c r="F56" i="1"/>
  <c r="F55" i="1"/>
  <c r="F53" i="1"/>
  <c r="C67" i="1"/>
  <c r="D67" i="1"/>
  <c r="E67" i="1"/>
  <c r="F26" i="2" l="1"/>
  <c r="F21" i="2"/>
  <c r="F20" i="2"/>
  <c r="F26" i="1"/>
  <c r="F21" i="1"/>
  <c r="C50" i="2" l="1"/>
  <c r="D50" i="2"/>
  <c r="E50" i="2"/>
  <c r="F49" i="2" l="1"/>
  <c r="F48" i="2"/>
  <c r="F47" i="2"/>
  <c r="F46" i="2"/>
  <c r="F41" i="1"/>
  <c r="C6" i="5" l="1"/>
  <c r="D6" i="5"/>
  <c r="E6" i="5"/>
  <c r="F25" i="5" l="1"/>
  <c r="C18" i="5" l="1"/>
  <c r="C26" i="5" s="1"/>
  <c r="D18" i="5"/>
  <c r="D26" i="5" s="1"/>
  <c r="E18" i="5"/>
  <c r="E26" i="5" s="1"/>
  <c r="F24" i="5" l="1"/>
  <c r="F16" i="5" l="1"/>
  <c r="F8" i="8" l="1"/>
  <c r="F7" i="8"/>
  <c r="F23" i="5" l="1"/>
  <c r="F22" i="5"/>
  <c r="F20" i="5"/>
  <c r="F19" i="5"/>
  <c r="F17" i="5"/>
  <c r="F15" i="5"/>
  <c r="F14" i="5"/>
  <c r="F13" i="5"/>
  <c r="F12" i="5"/>
  <c r="F11" i="5"/>
  <c r="F10" i="5"/>
  <c r="F9" i="5"/>
  <c r="F8" i="5"/>
  <c r="F7" i="5"/>
  <c r="F79" i="2"/>
  <c r="F78" i="2"/>
  <c r="F77" i="2"/>
  <c r="F76" i="2"/>
  <c r="F74" i="2"/>
  <c r="F73" i="2"/>
  <c r="F72" i="2"/>
  <c r="F71" i="2"/>
  <c r="F70" i="2"/>
  <c r="F69" i="2"/>
  <c r="F68" i="2"/>
  <c r="F58" i="2"/>
  <c r="F57" i="2"/>
  <c r="F52" i="2"/>
  <c r="F51" i="2"/>
  <c r="F39" i="2"/>
  <c r="F38" i="2"/>
  <c r="F37" i="2"/>
  <c r="F36" i="2"/>
  <c r="F35" i="2"/>
  <c r="F34" i="2"/>
  <c r="F33" i="2"/>
  <c r="F32" i="2"/>
  <c r="F31" i="2"/>
  <c r="F30" i="2"/>
  <c r="F29" i="2"/>
  <c r="F28" i="2"/>
  <c r="F18" i="2"/>
  <c r="F17" i="2"/>
  <c r="F16" i="2"/>
  <c r="F15" i="2"/>
  <c r="F14" i="2"/>
  <c r="F13" i="2"/>
  <c r="F12" i="2"/>
  <c r="F11" i="2"/>
  <c r="F10" i="2"/>
  <c r="F9" i="2"/>
  <c r="F8" i="2"/>
  <c r="F7" i="2"/>
  <c r="F79" i="1"/>
  <c r="F78" i="1"/>
  <c r="F77" i="1"/>
  <c r="F76" i="1"/>
  <c r="F75" i="1"/>
  <c r="F74" i="1"/>
  <c r="F72" i="1"/>
  <c r="F71" i="1"/>
  <c r="F70" i="1"/>
  <c r="F69" i="1"/>
  <c r="F68" i="1"/>
  <c r="F58" i="1"/>
  <c r="F57" i="1"/>
  <c r="F52" i="1"/>
  <c r="F51" i="1"/>
  <c r="F39" i="1"/>
  <c r="F38" i="1"/>
  <c r="F37" i="1"/>
  <c r="F36" i="1"/>
  <c r="F35" i="1"/>
  <c r="F34" i="1"/>
  <c r="F33" i="1"/>
  <c r="F32" i="1"/>
  <c r="F31" i="1"/>
  <c r="F30" i="1"/>
  <c r="F29" i="1"/>
  <c r="F28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7" i="1" l="1"/>
  <c r="F67" i="2"/>
  <c r="E6" i="3"/>
  <c r="D6" i="3"/>
  <c r="F6" i="3" s="1"/>
  <c r="C6" i="3"/>
  <c r="E40" i="1"/>
  <c r="D40" i="1"/>
  <c r="C40" i="1"/>
  <c r="C19" i="1"/>
  <c r="D19" i="1"/>
  <c r="E19" i="1"/>
  <c r="F6" i="5" l="1"/>
  <c r="F40" i="1"/>
  <c r="F19" i="1"/>
  <c r="F6" i="8"/>
  <c r="F18" i="5"/>
  <c r="F26" i="5"/>
  <c r="F40" i="2"/>
  <c r="E10" i="3"/>
  <c r="D10" i="3"/>
  <c r="F10" i="3" s="1"/>
  <c r="C10" i="3"/>
  <c r="E11" i="7" l="1"/>
  <c r="D11" i="7"/>
  <c r="F11" i="7" l="1"/>
  <c r="F6" i="7"/>
  <c r="E6" i="4"/>
  <c r="E9" i="4" s="1"/>
  <c r="D6" i="4"/>
  <c r="D9" i="4" s="1"/>
  <c r="C6" i="4"/>
  <c r="C9" i="4" s="1"/>
  <c r="E30" i="3"/>
  <c r="D30" i="3"/>
  <c r="C30" i="3"/>
  <c r="E12" i="3"/>
  <c r="D12" i="3"/>
  <c r="F12" i="3" s="1"/>
  <c r="C12" i="3"/>
  <c r="E19" i="2"/>
  <c r="D19" i="2"/>
  <c r="C19" i="2"/>
  <c r="E6" i="2"/>
  <c r="E80" i="2" s="1"/>
  <c r="D6" i="2"/>
  <c r="D80" i="2" s="1"/>
  <c r="C6" i="2"/>
  <c r="E6" i="1"/>
  <c r="E80" i="1" s="1"/>
  <c r="D6" i="1"/>
  <c r="D80" i="1" s="1"/>
  <c r="C6" i="1"/>
  <c r="C80" i="1" s="1"/>
  <c r="C37" i="3" l="1"/>
  <c r="F30" i="3"/>
  <c r="C80" i="2"/>
  <c r="F27" i="2"/>
  <c r="F19" i="2"/>
  <c r="F27" i="1"/>
  <c r="F50" i="2"/>
  <c r="F50" i="1"/>
  <c r="F6" i="2"/>
  <c r="F6" i="1"/>
  <c r="F9" i="4"/>
  <c r="F8" i="4"/>
  <c r="F7" i="4"/>
  <c r="F6" i="4"/>
  <c r="F37" i="3" l="1"/>
  <c r="F80" i="2"/>
  <c r="F80" i="1"/>
  <c r="C11" i="7" l="1"/>
</calcChain>
</file>

<file path=xl/sharedStrings.xml><?xml version="1.0" encoding="utf-8"?>
<sst xmlns="http://schemas.openxmlformats.org/spreadsheetml/2006/main" count="265" uniqueCount="52">
  <si>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</si>
  <si>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</si>
  <si>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</si>
  <si>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</si>
  <si>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</si>
  <si>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</si>
  <si>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</si>
  <si>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</si>
  <si>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</si>
  <si>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 xml:space="preserve">6-24: DONACIONES Y TRANSFERENCIAS 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</si>
  <si>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</si>
  <si>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</si>
  <si>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</si>
  <si>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</si>
  <si>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</si>
  <si>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</si>
  <si>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6-24: DONACIONES Y TRANSFERENCIAS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</si>
  <si>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</si>
  <si>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</si>
  <si>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</si>
  <si>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</si>
  <si>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</si>
  <si>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</si>
  <si>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</si>
  <si>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</si>
  <si>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</si>
  <si>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</si>
  <si>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</si>
  <si>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</si>
  <si>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</si>
  <si>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0131. CONTROL Y PREVENCION EN SALUD MENTAL</t>
  </si>
  <si>
    <t>Fuente: SIAF, Consulta Amigable y Base de Datos al 30 de Abril del 2019</t>
  </si>
  <si>
    <t>EJECUCION DE LOS PROGRAMAS PRESUPUESTALES AL MES DE MAYO DEL AÑO FISCAL 2019 DEL PLIEGO 011 MINSA - TODA FUENTE</t>
  </si>
  <si>
    <t>Fuente: SIAF, Consulta Amigable y Base de Datos al 31 de Mayo del 2019</t>
  </si>
  <si>
    <t>EJECUCION DE LOS PROGRAMAS PRESUPUESTALES AL MES DE MAYO DEL AÑO FISCAL 2019 DEL PLIEGO 011 MINSA - RECURSOS ORDINARIOS</t>
  </si>
  <si>
    <t>EJECUCION DE LOS PROGRAMAS PRESUPUESTALES AL MES DE MAYO DEL AÑO FISCAL 2019 DEL PLIEGO 011 MINSA - RECURSOS DIRECTAMENTE RECAUDADOS</t>
  </si>
  <si>
    <t>EJECUCION DE LOS PROGRAMAS PRESUPUESTALES AL MES DE MAYO DEL AÑO FISCAL 2019 DEL PLIEGO 011 MINSA - RECURSOS POR OPERACIONES OFICIALES DE CREDITO</t>
  </si>
  <si>
    <t>EJECUCION DE LOS PROGRAMAS PRESUPUESTALES AL MES DE MAYO DEL AÑO FISCAL 2019 DEL PLIEGO 011 MINSA - DONACIONES Y TRANSFERENCIAS</t>
  </si>
  <si>
    <t>EJECUCION DE LOS PROGRAMAS PRESUPUESTALES AL MES DE MAYO DEL AÑO FISCAL 2019 DEL PLIEGO 011 MINSA - RECURSOS DETERMINADOS</t>
  </si>
  <si>
    <t>DEVENGADO
AL 31.05.19</t>
  </si>
  <si>
    <t>0001 PROGRAMA ARTICULADO NUTRICIONAL</t>
  </si>
  <si>
    <t>0002 SALUD MATERNO NEONATAL</t>
  </si>
  <si>
    <t>0016 TBC-VIH/SIDA</t>
  </si>
  <si>
    <t>0017 ENFERMEDADES METAXENICAS Y ZOONOSIS</t>
  </si>
  <si>
    <t>0018 ENFERMEDADES NO TRANSMISIBLES</t>
  </si>
  <si>
    <t>0024 PREVENCION Y CONTROL DEL CANCER</t>
  </si>
  <si>
    <t>0068 REDUCCION DE VULNERABILIDAD Y ATENCION DE EMERGENCIAS POR DESASTRES</t>
  </si>
  <si>
    <t>0104 REDUCCION DE LA MORTALIDAD POR EMERGENCIAS Y URGENCIAS MEDICAS</t>
  </si>
  <si>
    <t>0129 PREVENCION Y MANEJO DE CONDICIONES SECUNDARIAS DE SALUD EN PERSONAS CON DISCAPACIDAD</t>
  </si>
  <si>
    <t>0131 CONTROL Y PREVENCION EN SALUD MENTAL</t>
  </si>
  <si>
    <t>9001 ACCIONES CENTRALES</t>
  </si>
  <si>
    <t>9002 ASIGNACIONES PRESUPUESTARIAS QUE NO RESULTAN EN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</si>
</sst>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6" fontId="2" fillId="0" borderId="1" xfId="3" applyNumberFormat="1" applyFont="1" applyBorder="1" applyAlignment="1">
      <alignment horizontal="left" vertical="center" indent="4"/>
    </xf>
    <xf numFmtId="164" fontId="4" fillId="0" borderId="1" xfId="3" applyNumberFormat="1" applyBorder="1" applyAlignment="1">
      <alignment vertical="center"/>
    </xf>
    <xf numFmtId="165" fontId="0" fillId="0" borderId="1" xfId="1" applyNumberFormat="1" applyFont="1" applyBorder="1" applyAlignment="1">
      <alignment horizontal="right"/>
    </xf>
    <xf numFmtId="164" fontId="3" fillId="4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4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51.75" customHeight="1" x14ac:dyDescent="0.25">
      <c r="B2" s="63" t="s">
        <v>32</v>
      </c>
      <c r="C2" s="63"/>
      <c r="D2" s="63"/>
      <c r="E2" s="63"/>
      <c r="F2" s="63"/>
    </row>
    <row r="5" spans="2:6" ht="38.25" x14ac:dyDescent="0.25">
      <c r="B5" s="54" t="s">
        <v>4</v>
      </c>
      <c r="C5" s="55" t="s">
        <v>1</v>
      </c>
      <c r="D5" s="55" t="s">
        <v>2</v>
      </c>
      <c r="E5" s="56" t="s">
        <v>39</v>
      </c>
      <c r="F5" s="57" t="s">
        <v>5</v>
      </c>
    </row>
    <row r="6" spans="2:6" x14ac:dyDescent="0.25">
      <c r="B6" s="48" t="s">
        <v>15</v>
      </c>
      <c r="C6" s="49">
        <f>SUM(C7:C18)</f>
        <v>3224021646</v>
      </c>
      <c r="D6" s="49">
        <f>SUM(D7:D18)</f>
        <v>2910183958</v>
      </c>
      <c r="E6" s="49">
        <f>SUM(E7:E18)</f>
        <v>965099015.42999983</v>
      </c>
      <c r="F6" s="50">
        <f t="shared" ref="F6:F80" si="0">IF(E6=0,"%",E6/D6)</f>
        <v>0.33162818205253808</v>
      </c>
    </row>
    <row r="7" spans="2:6" x14ac:dyDescent="0.25">
      <c r="B7" s="16" t="s">
        <v>40</v>
      </c>
      <c r="C7" s="31">
        <v>133155539</v>
      </c>
      <c r="D7" s="31">
        <v>140960335</v>
      </c>
      <c r="E7" s="31">
        <v>62265290.429999955</v>
      </c>
      <c r="F7" s="34">
        <f t="shared" si="0"/>
        <v>0.44172206621103699</v>
      </c>
    </row>
    <row r="8" spans="2:6" x14ac:dyDescent="0.25">
      <c r="B8" s="17" t="s">
        <v>41</v>
      </c>
      <c r="C8" s="32">
        <v>224469300</v>
      </c>
      <c r="D8" s="32">
        <v>247076330</v>
      </c>
      <c r="E8" s="32">
        <v>99816800.36999996</v>
      </c>
      <c r="F8" s="23">
        <f t="shared" si="0"/>
        <v>0.40399175578656182</v>
      </c>
    </row>
    <row r="9" spans="2:6" x14ac:dyDescent="0.25">
      <c r="B9" s="17" t="s">
        <v>42</v>
      </c>
      <c r="C9" s="32">
        <v>89595931</v>
      </c>
      <c r="D9" s="32">
        <v>98316158</v>
      </c>
      <c r="E9" s="32">
        <v>37114183.079999998</v>
      </c>
      <c r="F9" s="23">
        <f t="shared" si="0"/>
        <v>0.37749830582273158</v>
      </c>
    </row>
    <row r="10" spans="2:6" x14ac:dyDescent="0.25">
      <c r="B10" s="17" t="s">
        <v>43</v>
      </c>
      <c r="C10" s="32">
        <v>35954210</v>
      </c>
      <c r="D10" s="32">
        <v>38408634</v>
      </c>
      <c r="E10" s="32">
        <v>13605019.550000003</v>
      </c>
      <c r="F10" s="23">
        <f t="shared" si="0"/>
        <v>0.35421774046949972</v>
      </c>
    </row>
    <row r="11" spans="2:6" x14ac:dyDescent="0.25">
      <c r="B11" s="17" t="s">
        <v>44</v>
      </c>
      <c r="C11" s="32">
        <v>93385818</v>
      </c>
      <c r="D11" s="32">
        <v>104565278</v>
      </c>
      <c r="E11" s="32">
        <v>50893218.439999975</v>
      </c>
      <c r="F11" s="23">
        <f t="shared" si="0"/>
        <v>0.48671240983072772</v>
      </c>
    </row>
    <row r="12" spans="2:6" x14ac:dyDescent="0.25">
      <c r="B12" s="17" t="s">
        <v>45</v>
      </c>
      <c r="C12" s="32">
        <v>52635058</v>
      </c>
      <c r="D12" s="32">
        <v>55269945</v>
      </c>
      <c r="E12" s="32">
        <v>19746873.770000003</v>
      </c>
      <c r="F12" s="23">
        <f t="shared" si="0"/>
        <v>0.35728050335494277</v>
      </c>
    </row>
    <row r="13" spans="2:6" x14ac:dyDescent="0.25">
      <c r="B13" s="17" t="s">
        <v>46</v>
      </c>
      <c r="C13" s="32">
        <v>6041484</v>
      </c>
      <c r="D13" s="32">
        <v>6460856</v>
      </c>
      <c r="E13" s="32">
        <v>2204980.4900000002</v>
      </c>
      <c r="F13" s="23">
        <f t="shared" si="0"/>
        <v>0.34128302658347442</v>
      </c>
    </row>
    <row r="14" spans="2:6" x14ac:dyDescent="0.25">
      <c r="B14" s="17" t="s">
        <v>47</v>
      </c>
      <c r="C14" s="32">
        <v>173108206</v>
      </c>
      <c r="D14" s="32">
        <v>209941041</v>
      </c>
      <c r="E14" s="32">
        <v>84405834.380000055</v>
      </c>
      <c r="F14" s="23">
        <f t="shared" si="0"/>
        <v>0.40204542179058766</v>
      </c>
    </row>
    <row r="15" spans="2:6" x14ac:dyDescent="0.25">
      <c r="B15" s="17" t="s">
        <v>48</v>
      </c>
      <c r="C15" s="32">
        <v>30209571</v>
      </c>
      <c r="D15" s="32">
        <v>33519541</v>
      </c>
      <c r="E15" s="32">
        <v>13048811.969999997</v>
      </c>
      <c r="F15" s="23">
        <f t="shared" si="0"/>
        <v>0.38928969731417257</v>
      </c>
    </row>
    <row r="16" spans="2:6" x14ac:dyDescent="0.25">
      <c r="B16" s="17" t="s">
        <v>49</v>
      </c>
      <c r="C16" s="32">
        <v>27086715</v>
      </c>
      <c r="D16" s="32">
        <v>34024675</v>
      </c>
      <c r="E16" s="32">
        <v>14234041.470000004</v>
      </c>
      <c r="F16" s="23">
        <f t="shared" si="0"/>
        <v>0.41834467103653467</v>
      </c>
    </row>
    <row r="17" spans="2:6" x14ac:dyDescent="0.25">
      <c r="B17" s="17" t="s">
        <v>50</v>
      </c>
      <c r="C17" s="32">
        <v>1702122891</v>
      </c>
      <c r="D17" s="32">
        <v>1304641509</v>
      </c>
      <c r="E17" s="32">
        <v>306346768.02000004</v>
      </c>
      <c r="F17" s="23">
        <f t="shared" si="0"/>
        <v>0.23481298571805601</v>
      </c>
    </row>
    <row r="18" spans="2:6" x14ac:dyDescent="0.25">
      <c r="B18" s="17" t="s">
        <v>51</v>
      </c>
      <c r="C18" s="32">
        <v>656256923</v>
      </c>
      <c r="D18" s="32">
        <v>636999656</v>
      </c>
      <c r="E18" s="32">
        <v>261417193.45999974</v>
      </c>
      <c r="F18" s="23">
        <f t="shared" si="0"/>
        <v>0.41038828042946346</v>
      </c>
    </row>
    <row r="19" spans="2:6" x14ac:dyDescent="0.25">
      <c r="B19" s="48" t="s">
        <v>14</v>
      </c>
      <c r="C19" s="49">
        <f>SUM(C20:C26)</f>
        <v>189907934</v>
      </c>
      <c r="D19" s="49">
        <f>SUM(D20:D26)</f>
        <v>193181648</v>
      </c>
      <c r="E19" s="49">
        <f>SUM(E20:E26)</f>
        <v>69486789.859999999</v>
      </c>
      <c r="F19" s="50">
        <f t="shared" si="0"/>
        <v>0.35969664085275843</v>
      </c>
    </row>
    <row r="20" spans="2:6" x14ac:dyDescent="0.25">
      <c r="B20" s="17" t="s">
        <v>40</v>
      </c>
      <c r="C20" s="32">
        <v>0</v>
      </c>
      <c r="D20" s="32">
        <v>0</v>
      </c>
      <c r="E20" s="32">
        <v>0</v>
      </c>
      <c r="F20" s="23" t="str">
        <f t="shared" si="0"/>
        <v>%</v>
      </c>
    </row>
    <row r="21" spans="2:6" x14ac:dyDescent="0.25">
      <c r="B21" s="17" t="s">
        <v>41</v>
      </c>
      <c r="C21" s="32">
        <v>0</v>
      </c>
      <c r="D21" s="32">
        <v>3000</v>
      </c>
      <c r="E21" s="32">
        <v>3000</v>
      </c>
      <c r="F21" s="23">
        <f t="shared" si="0"/>
        <v>1</v>
      </c>
    </row>
    <row r="22" spans="2:6" x14ac:dyDescent="0.25">
      <c r="B22" s="17" t="s">
        <v>44</v>
      </c>
      <c r="C22" s="32">
        <v>0</v>
      </c>
      <c r="D22" s="32">
        <v>3000</v>
      </c>
      <c r="E22" s="32">
        <v>3000</v>
      </c>
      <c r="F22" s="23">
        <f t="shared" si="0"/>
        <v>1</v>
      </c>
    </row>
    <row r="23" spans="2:6" x14ac:dyDescent="0.25">
      <c r="B23" s="17" t="s">
        <v>47</v>
      </c>
      <c r="C23" s="32">
        <v>0</v>
      </c>
      <c r="D23" s="32">
        <v>3000</v>
      </c>
      <c r="E23" s="32">
        <v>3000</v>
      </c>
      <c r="F23" s="23">
        <f t="shared" ref="F23" si="1">IF(E23=0,"%",E23/D23)</f>
        <v>1</v>
      </c>
    </row>
    <row r="24" spans="2:6" x14ac:dyDescent="0.25">
      <c r="B24" s="17" t="s">
        <v>48</v>
      </c>
      <c r="C24" s="32">
        <v>0</v>
      </c>
      <c r="D24" s="32">
        <v>6000</v>
      </c>
      <c r="E24" s="32">
        <v>6000</v>
      </c>
      <c r="F24" s="23">
        <f t="shared" si="0"/>
        <v>1</v>
      </c>
    </row>
    <row r="25" spans="2:6" x14ac:dyDescent="0.25">
      <c r="B25" s="17" t="s">
        <v>50</v>
      </c>
      <c r="C25" s="32">
        <v>10825256</v>
      </c>
      <c r="D25" s="32">
        <v>7262248</v>
      </c>
      <c r="E25" s="32">
        <v>291744.85000000003</v>
      </c>
      <c r="F25" s="23">
        <f t="shared" si="0"/>
        <v>4.017280186520758E-2</v>
      </c>
    </row>
    <row r="26" spans="2:6" x14ac:dyDescent="0.25">
      <c r="B26" s="17" t="s">
        <v>51</v>
      </c>
      <c r="C26" s="32">
        <v>179082678</v>
      </c>
      <c r="D26" s="32">
        <v>185904400</v>
      </c>
      <c r="E26" s="32">
        <v>69180045.010000005</v>
      </c>
      <c r="F26" s="23">
        <f t="shared" si="0"/>
        <v>0.3721269911309254</v>
      </c>
    </row>
    <row r="27" spans="2:6" x14ac:dyDescent="0.25">
      <c r="B27" s="48" t="s">
        <v>13</v>
      </c>
      <c r="C27" s="49">
        <f>SUM(C28:C39)</f>
        <v>2500259483</v>
      </c>
      <c r="D27" s="49">
        <f t="shared" ref="D27:E27" si="2">SUM(D28:D39)</f>
        <v>2490096949</v>
      </c>
      <c r="E27" s="49">
        <f t="shared" si="2"/>
        <v>720423071.28000021</v>
      </c>
      <c r="F27" s="50">
        <f t="shared" si="0"/>
        <v>0.28931527006180041</v>
      </c>
    </row>
    <row r="28" spans="2:6" x14ac:dyDescent="0.25">
      <c r="B28" s="16" t="s">
        <v>40</v>
      </c>
      <c r="C28" s="31">
        <v>415413376</v>
      </c>
      <c r="D28" s="31">
        <v>189638118</v>
      </c>
      <c r="E28" s="31">
        <v>31727824.390000001</v>
      </c>
      <c r="F28" s="34">
        <f t="shared" si="0"/>
        <v>0.16730720977730859</v>
      </c>
    </row>
    <row r="29" spans="2:6" x14ac:dyDescent="0.25">
      <c r="B29" s="17" t="s">
        <v>41</v>
      </c>
      <c r="C29" s="32">
        <v>94118172</v>
      </c>
      <c r="D29" s="32">
        <v>149820338</v>
      </c>
      <c r="E29" s="32">
        <v>41542438.469999991</v>
      </c>
      <c r="F29" s="23">
        <f t="shared" si="0"/>
        <v>0.2772817030355384</v>
      </c>
    </row>
    <row r="30" spans="2:6" x14ac:dyDescent="0.25">
      <c r="B30" s="17" t="s">
        <v>42</v>
      </c>
      <c r="C30" s="32">
        <v>90706163</v>
      </c>
      <c r="D30" s="32">
        <v>130134243</v>
      </c>
      <c r="E30" s="32">
        <v>34272082.390000045</v>
      </c>
      <c r="F30" s="23">
        <f t="shared" si="0"/>
        <v>0.26335944790488425</v>
      </c>
    </row>
    <row r="31" spans="2:6" x14ac:dyDescent="0.25">
      <c r="B31" s="17" t="s">
        <v>43</v>
      </c>
      <c r="C31" s="32">
        <v>69119968</v>
      </c>
      <c r="D31" s="32">
        <v>49972375</v>
      </c>
      <c r="E31" s="32">
        <v>8197539.4999999991</v>
      </c>
      <c r="F31" s="23">
        <f t="shared" si="0"/>
        <v>0.16404142288614457</v>
      </c>
    </row>
    <row r="32" spans="2:6" x14ac:dyDescent="0.25">
      <c r="B32" s="17" t="s">
        <v>44</v>
      </c>
      <c r="C32" s="32">
        <v>51086113</v>
      </c>
      <c r="D32" s="32">
        <v>110544331</v>
      </c>
      <c r="E32" s="32">
        <v>18676200.160000019</v>
      </c>
      <c r="F32" s="23">
        <f t="shared" si="0"/>
        <v>0.16894760672982875</v>
      </c>
    </row>
    <row r="33" spans="2:6" x14ac:dyDescent="0.25">
      <c r="B33" s="17" t="s">
        <v>45</v>
      </c>
      <c r="C33" s="32">
        <v>123628147</v>
      </c>
      <c r="D33" s="32">
        <v>141394773</v>
      </c>
      <c r="E33" s="32">
        <v>22602232.59999999</v>
      </c>
      <c r="F33" s="23">
        <f t="shared" si="0"/>
        <v>0.15985196708792049</v>
      </c>
    </row>
    <row r="34" spans="2:6" x14ac:dyDescent="0.25">
      <c r="B34" s="17" t="s">
        <v>46</v>
      </c>
      <c r="C34" s="32">
        <v>57078192</v>
      </c>
      <c r="D34" s="32">
        <v>49607688</v>
      </c>
      <c r="E34" s="32">
        <v>5496041.7399999974</v>
      </c>
      <c r="F34" s="23">
        <f t="shared" si="0"/>
        <v>0.11079012067645638</v>
      </c>
    </row>
    <row r="35" spans="2:6" x14ac:dyDescent="0.25">
      <c r="B35" s="17" t="s">
        <v>47</v>
      </c>
      <c r="C35" s="32">
        <v>60760797</v>
      </c>
      <c r="D35" s="32">
        <v>77166493</v>
      </c>
      <c r="E35" s="32">
        <v>23631461.869999994</v>
      </c>
      <c r="F35" s="23">
        <f t="shared" si="0"/>
        <v>0.30623993590067639</v>
      </c>
    </row>
    <row r="36" spans="2:6" x14ac:dyDescent="0.25">
      <c r="B36" s="17" t="s">
        <v>48</v>
      </c>
      <c r="C36" s="32">
        <v>12818513</v>
      </c>
      <c r="D36" s="32">
        <v>17874677</v>
      </c>
      <c r="E36" s="32">
        <v>6687146.4099999974</v>
      </c>
      <c r="F36" s="23">
        <f t="shared" si="0"/>
        <v>0.37411285306022579</v>
      </c>
    </row>
    <row r="37" spans="2:6" x14ac:dyDescent="0.25">
      <c r="B37" s="17" t="s">
        <v>49</v>
      </c>
      <c r="C37" s="32">
        <v>39931557</v>
      </c>
      <c r="D37" s="32">
        <v>68613233</v>
      </c>
      <c r="E37" s="32">
        <v>13852472.829999994</v>
      </c>
      <c r="F37" s="23">
        <f t="shared" si="0"/>
        <v>0.2018921456448495</v>
      </c>
    </row>
    <row r="38" spans="2:6" x14ac:dyDescent="0.25">
      <c r="B38" s="17" t="s">
        <v>50</v>
      </c>
      <c r="C38" s="32">
        <v>565975090</v>
      </c>
      <c r="D38" s="32">
        <v>526975141</v>
      </c>
      <c r="E38" s="32">
        <v>181831177.27000031</v>
      </c>
      <c r="F38" s="23">
        <f t="shared" si="0"/>
        <v>0.34504697304118243</v>
      </c>
    </row>
    <row r="39" spans="2:6" x14ac:dyDescent="0.25">
      <c r="B39" s="18" t="s">
        <v>51</v>
      </c>
      <c r="C39" s="33">
        <v>919623395</v>
      </c>
      <c r="D39" s="33">
        <v>978355539</v>
      </c>
      <c r="E39" s="33">
        <v>331906453.64999986</v>
      </c>
      <c r="F39" s="35">
        <f t="shared" si="0"/>
        <v>0.33924932237747557</v>
      </c>
    </row>
    <row r="40" spans="2:6" x14ac:dyDescent="0.25">
      <c r="B40" s="48" t="s">
        <v>12</v>
      </c>
      <c r="C40" s="49">
        <f>SUM(C41:C49)</f>
        <v>505299396</v>
      </c>
      <c r="D40" s="49">
        <f>SUM(D41:D49)</f>
        <v>714387443</v>
      </c>
      <c r="E40" s="49">
        <f>SUM(E41:E49)</f>
        <v>1223344.24</v>
      </c>
      <c r="F40" s="50">
        <f t="shared" si="0"/>
        <v>1.7124380502303986E-3</v>
      </c>
    </row>
    <row r="41" spans="2:6" x14ac:dyDescent="0.25">
      <c r="B41" s="17" t="s">
        <v>40</v>
      </c>
      <c r="C41" s="32">
        <v>16660000</v>
      </c>
      <c r="D41" s="32">
        <v>257094971</v>
      </c>
      <c r="E41" s="32">
        <v>0</v>
      </c>
      <c r="F41" s="23" t="str">
        <f t="shared" si="0"/>
        <v>%</v>
      </c>
    </row>
    <row r="42" spans="2:6" x14ac:dyDescent="0.25">
      <c r="B42" s="17" t="s">
        <v>41</v>
      </c>
      <c r="C42" s="32">
        <v>16660000</v>
      </c>
      <c r="D42" s="32">
        <v>12224518</v>
      </c>
      <c r="E42" s="32">
        <v>0</v>
      </c>
      <c r="F42" s="23" t="str">
        <f t="shared" ref="F42:F46" si="3">IF(E42=0,"%",E42/D42)</f>
        <v>%</v>
      </c>
    </row>
    <row r="43" spans="2:6" x14ac:dyDescent="0.25">
      <c r="B43" s="17" t="s">
        <v>42</v>
      </c>
      <c r="C43" s="32">
        <v>51660000</v>
      </c>
      <c r="D43" s="32">
        <v>1754203</v>
      </c>
      <c r="E43" s="32">
        <v>1223344.24</v>
      </c>
      <c r="F43" s="23">
        <f t="shared" si="3"/>
        <v>0.69737894645032528</v>
      </c>
    </row>
    <row r="44" spans="2:6" x14ac:dyDescent="0.25">
      <c r="B44" s="17" t="s">
        <v>43</v>
      </c>
      <c r="C44" s="32">
        <v>21660000</v>
      </c>
      <c r="D44" s="32">
        <v>23516333</v>
      </c>
      <c r="E44" s="32">
        <v>0</v>
      </c>
      <c r="F44" s="23" t="str">
        <f t="shared" si="3"/>
        <v>%</v>
      </c>
    </row>
    <row r="45" spans="2:6" x14ac:dyDescent="0.25">
      <c r="B45" s="17" t="s">
        <v>44</v>
      </c>
      <c r="C45" s="32">
        <v>10000000</v>
      </c>
      <c r="D45" s="32">
        <v>0</v>
      </c>
      <c r="E45" s="32">
        <v>0</v>
      </c>
      <c r="F45" s="23" t="str">
        <f t="shared" si="3"/>
        <v>%</v>
      </c>
    </row>
    <row r="46" spans="2:6" x14ac:dyDescent="0.25">
      <c r="B46" s="17" t="s">
        <v>45</v>
      </c>
      <c r="C46" s="32">
        <v>16660000</v>
      </c>
      <c r="D46" s="32">
        <v>16066311</v>
      </c>
      <c r="E46" s="32">
        <v>0</v>
      </c>
      <c r="F46" s="23" t="str">
        <f t="shared" si="3"/>
        <v>%</v>
      </c>
    </row>
    <row r="47" spans="2:6" x14ac:dyDescent="0.25">
      <c r="B47" s="17" t="s">
        <v>49</v>
      </c>
      <c r="C47" s="32">
        <v>37000000</v>
      </c>
      <c r="D47" s="32">
        <v>7905089</v>
      </c>
      <c r="E47" s="32">
        <v>0</v>
      </c>
      <c r="F47" s="23" t="str">
        <f t="shared" si="0"/>
        <v>%</v>
      </c>
    </row>
    <row r="48" spans="2:6" x14ac:dyDescent="0.25">
      <c r="B48" s="17" t="s">
        <v>50</v>
      </c>
      <c r="C48" s="32">
        <v>84999396</v>
      </c>
      <c r="D48" s="32">
        <v>74407784</v>
      </c>
      <c r="E48" s="32">
        <v>0</v>
      </c>
      <c r="F48" s="23" t="str">
        <f t="shared" si="0"/>
        <v>%</v>
      </c>
    </row>
    <row r="49" spans="2:6" x14ac:dyDescent="0.25">
      <c r="B49" s="17" t="s">
        <v>51</v>
      </c>
      <c r="C49" s="32">
        <v>250000000</v>
      </c>
      <c r="D49" s="32">
        <v>321418234</v>
      </c>
      <c r="E49" s="32">
        <v>0</v>
      </c>
      <c r="F49" s="23" t="str">
        <f t="shared" si="0"/>
        <v>%</v>
      </c>
    </row>
    <row r="50" spans="2:6" x14ac:dyDescent="0.25">
      <c r="B50" s="48" t="s">
        <v>11</v>
      </c>
      <c r="C50" s="49">
        <f>+SUM(C51:C58)</f>
        <v>54285651</v>
      </c>
      <c r="D50" s="49">
        <f>+SUM(D51:D58)</f>
        <v>95325617</v>
      </c>
      <c r="E50" s="49">
        <f>+SUM(E51:E58)</f>
        <v>59597229.299999997</v>
      </c>
      <c r="F50" s="50">
        <f t="shared" si="0"/>
        <v>0.62519636563170633</v>
      </c>
    </row>
    <row r="51" spans="2:6" x14ac:dyDescent="0.25">
      <c r="B51" s="16" t="s">
        <v>40</v>
      </c>
      <c r="C51" s="31">
        <v>7591425</v>
      </c>
      <c r="D51" s="31">
        <v>35278265</v>
      </c>
      <c r="E51" s="31">
        <v>31885085</v>
      </c>
      <c r="F51" s="34">
        <f t="shared" si="0"/>
        <v>0.9038166984685897</v>
      </c>
    </row>
    <row r="52" spans="2:6" x14ac:dyDescent="0.25">
      <c r="B52" s="17" t="s">
        <v>41</v>
      </c>
      <c r="C52" s="32">
        <v>101043</v>
      </c>
      <c r="D52" s="32">
        <v>3968351</v>
      </c>
      <c r="E52" s="32">
        <v>3432710</v>
      </c>
      <c r="F52" s="23">
        <f t="shared" si="0"/>
        <v>0.86502176848771695</v>
      </c>
    </row>
    <row r="53" spans="2:6" x14ac:dyDescent="0.25">
      <c r="B53" s="17" t="s">
        <v>42</v>
      </c>
      <c r="C53" s="32">
        <v>0</v>
      </c>
      <c r="D53" s="32">
        <v>2803716</v>
      </c>
      <c r="E53" s="32">
        <v>1970945</v>
      </c>
      <c r="F53" s="23">
        <f t="shared" si="0"/>
        <v>0.70297597902212638</v>
      </c>
    </row>
    <row r="54" spans="2:6" x14ac:dyDescent="0.25">
      <c r="B54" s="17" t="s">
        <v>43</v>
      </c>
      <c r="C54" s="32">
        <v>0</v>
      </c>
      <c r="D54" s="32">
        <v>3363521</v>
      </c>
      <c r="E54" s="32">
        <v>1865553</v>
      </c>
      <c r="F54" s="23">
        <f t="shared" ref="F54" si="4">IF(E54=0,"%",E54/D54)</f>
        <v>0.5546428876168753</v>
      </c>
    </row>
    <row r="55" spans="2:6" x14ac:dyDescent="0.25">
      <c r="B55" s="17" t="s">
        <v>44</v>
      </c>
      <c r="C55" s="32">
        <v>0</v>
      </c>
      <c r="D55" s="32">
        <v>63032</v>
      </c>
      <c r="E55" s="32">
        <v>0</v>
      </c>
      <c r="F55" s="23" t="str">
        <f t="shared" si="0"/>
        <v>%</v>
      </c>
    </row>
    <row r="56" spans="2:6" x14ac:dyDescent="0.25">
      <c r="B56" s="17" t="s">
        <v>45</v>
      </c>
      <c r="C56" s="32">
        <v>0</v>
      </c>
      <c r="D56" s="32">
        <v>2098338</v>
      </c>
      <c r="E56" s="32">
        <v>1160889</v>
      </c>
      <c r="F56" s="23">
        <f t="shared" si="0"/>
        <v>0.55324213734870165</v>
      </c>
    </row>
    <row r="57" spans="2:6" x14ac:dyDescent="0.25">
      <c r="B57" s="17" t="s">
        <v>50</v>
      </c>
      <c r="C57" s="32">
        <v>17497403</v>
      </c>
      <c r="D57" s="32">
        <v>7338289</v>
      </c>
      <c r="E57" s="32">
        <v>1920212.64</v>
      </c>
      <c r="F57" s="23">
        <f t="shared" si="0"/>
        <v>0.26167034849676812</v>
      </c>
    </row>
    <row r="58" spans="2:6" x14ac:dyDescent="0.25">
      <c r="B58" s="17" t="s">
        <v>51</v>
      </c>
      <c r="C58" s="32">
        <v>29095780</v>
      </c>
      <c r="D58" s="32">
        <v>40412105</v>
      </c>
      <c r="E58" s="32">
        <v>17361834.66</v>
      </c>
      <c r="F58" s="23">
        <f t="shared" si="0"/>
        <v>0.42961965628862936</v>
      </c>
    </row>
    <row r="59" spans="2:6" hidden="1" x14ac:dyDescent="0.25">
      <c r="B59" s="48" t="s">
        <v>9</v>
      </c>
      <c r="C59" s="49">
        <f>SUM(C60:C66)</f>
        <v>0</v>
      </c>
      <c r="D59" s="49">
        <f t="shared" ref="D59:E59" si="5">SUM(D60:D66)</f>
        <v>0</v>
      </c>
      <c r="E59" s="49">
        <f t="shared" si="5"/>
        <v>0</v>
      </c>
      <c r="F59" s="50" t="str">
        <f t="shared" si="0"/>
        <v>%</v>
      </c>
    </row>
    <row r="60" spans="2:6" hidden="1" x14ac:dyDescent="0.25">
      <c r="B60" s="17" t="s">
        <v>24</v>
      </c>
      <c r="C60" s="32"/>
      <c r="D60" s="32"/>
      <c r="E60" s="32"/>
      <c r="F60" s="23" t="str">
        <f t="shared" si="0"/>
        <v>%</v>
      </c>
    </row>
    <row r="61" spans="2:6" hidden="1" x14ac:dyDescent="0.25">
      <c r="B61" s="17" t="s">
        <v>25</v>
      </c>
      <c r="C61" s="32"/>
      <c r="D61" s="32"/>
      <c r="E61" s="32"/>
      <c r="F61" s="23" t="str">
        <f t="shared" ref="F61:F64" si="6">IF(E61=0,"%",E61/D61)</f>
        <v>%</v>
      </c>
    </row>
    <row r="62" spans="2:6" hidden="1" x14ac:dyDescent="0.25">
      <c r="B62" s="17" t="s">
        <v>26</v>
      </c>
      <c r="C62" s="32"/>
      <c r="D62" s="32"/>
      <c r="E62" s="32"/>
      <c r="F62" s="23" t="str">
        <f t="shared" si="6"/>
        <v>%</v>
      </c>
    </row>
    <row r="63" spans="2:6" hidden="1" x14ac:dyDescent="0.25">
      <c r="B63" s="17" t="s">
        <v>27</v>
      </c>
      <c r="C63" s="32"/>
      <c r="D63" s="32"/>
      <c r="E63" s="32"/>
      <c r="F63" s="23" t="str">
        <f t="shared" si="6"/>
        <v>%</v>
      </c>
    </row>
    <row r="64" spans="2:6" hidden="1" x14ac:dyDescent="0.25">
      <c r="B64" s="17" t="s">
        <v>28</v>
      </c>
      <c r="C64" s="32"/>
      <c r="D64" s="32"/>
      <c r="E64" s="32"/>
      <c r="F64" s="23" t="str">
        <f t="shared" si="6"/>
        <v>%</v>
      </c>
    </row>
    <row r="65" spans="2:6" hidden="1" x14ac:dyDescent="0.25">
      <c r="B65" s="17" t="s">
        <v>29</v>
      </c>
      <c r="C65" s="32"/>
      <c r="D65" s="32"/>
      <c r="E65" s="32"/>
      <c r="F65" s="23" t="str">
        <f t="shared" si="0"/>
        <v>%</v>
      </c>
    </row>
    <row r="66" spans="2:6" hidden="1" x14ac:dyDescent="0.25">
      <c r="B66" s="17" t="s">
        <v>30</v>
      </c>
      <c r="C66" s="32"/>
      <c r="D66" s="32"/>
      <c r="E66" s="32"/>
      <c r="F66" s="23" t="str">
        <f t="shared" si="0"/>
        <v>%</v>
      </c>
    </row>
    <row r="67" spans="2:6" x14ac:dyDescent="0.25">
      <c r="B67" s="48" t="s">
        <v>10</v>
      </c>
      <c r="C67" s="49">
        <f>SUM(C68:C79)</f>
        <v>618709381</v>
      </c>
      <c r="D67" s="49">
        <f>SUM(D68:D79)</f>
        <v>762752526</v>
      </c>
      <c r="E67" s="49">
        <f>SUM(E68:E79)</f>
        <v>58907019.160000011</v>
      </c>
      <c r="F67" s="50">
        <f t="shared" si="0"/>
        <v>7.7229530092700088E-2</v>
      </c>
    </row>
    <row r="68" spans="2:6" x14ac:dyDescent="0.25">
      <c r="B68" s="16" t="s">
        <v>40</v>
      </c>
      <c r="C68" s="31">
        <v>12847446</v>
      </c>
      <c r="D68" s="31">
        <v>15434490</v>
      </c>
      <c r="E68" s="31">
        <v>1175365.8500000001</v>
      </c>
      <c r="F68" s="34">
        <f t="shared" si="0"/>
        <v>7.6151907189677154E-2</v>
      </c>
    </row>
    <row r="69" spans="2:6" x14ac:dyDescent="0.25">
      <c r="B69" s="17" t="s">
        <v>41</v>
      </c>
      <c r="C69" s="32">
        <v>145423705</v>
      </c>
      <c r="D69" s="32">
        <v>201874495</v>
      </c>
      <c r="E69" s="32">
        <v>14196579.52</v>
      </c>
      <c r="F69" s="23">
        <f t="shared" si="0"/>
        <v>7.0323789639696682E-2</v>
      </c>
    </row>
    <row r="70" spans="2:6" x14ac:dyDescent="0.25">
      <c r="B70" s="17" t="s">
        <v>42</v>
      </c>
      <c r="C70" s="32">
        <v>8340000</v>
      </c>
      <c r="D70" s="32">
        <v>1206544</v>
      </c>
      <c r="E70" s="32">
        <v>26277.670000000002</v>
      </c>
      <c r="F70" s="23">
        <f t="shared" si="0"/>
        <v>2.1779288612765055E-2</v>
      </c>
    </row>
    <row r="71" spans="2:6" x14ac:dyDescent="0.25">
      <c r="B71" s="17" t="s">
        <v>43</v>
      </c>
      <c r="C71" s="32">
        <v>8340000</v>
      </c>
      <c r="D71" s="32">
        <v>359503</v>
      </c>
      <c r="E71" s="32">
        <v>20959.34</v>
      </c>
      <c r="F71" s="23">
        <f t="shared" si="0"/>
        <v>5.8300876487817906E-2</v>
      </c>
    </row>
    <row r="72" spans="2:6" x14ac:dyDescent="0.25">
      <c r="B72" s="17" t="s">
        <v>44</v>
      </c>
      <c r="C72" s="32">
        <v>5000000</v>
      </c>
      <c r="D72" s="32">
        <v>6410109</v>
      </c>
      <c r="E72" s="32">
        <v>2655524.1199999996</v>
      </c>
      <c r="F72" s="23">
        <f t="shared" si="0"/>
        <v>0.41427128930256873</v>
      </c>
    </row>
    <row r="73" spans="2:6" x14ac:dyDescent="0.25">
      <c r="B73" s="17" t="s">
        <v>45</v>
      </c>
      <c r="C73" s="32">
        <v>8340000</v>
      </c>
      <c r="D73" s="32">
        <v>5043227</v>
      </c>
      <c r="E73" s="32">
        <v>0</v>
      </c>
      <c r="F73" s="23" t="str">
        <f t="shared" si="0"/>
        <v>%</v>
      </c>
    </row>
    <row r="74" spans="2:6" x14ac:dyDescent="0.25">
      <c r="B74" s="17" t="s">
        <v>46</v>
      </c>
      <c r="C74" s="32">
        <v>0</v>
      </c>
      <c r="D74" s="32">
        <v>17589226</v>
      </c>
      <c r="E74" s="32">
        <v>90853.099999999991</v>
      </c>
      <c r="F74" s="23">
        <f t="shared" si="0"/>
        <v>5.1652699214848902E-3</v>
      </c>
    </row>
    <row r="75" spans="2:6" x14ac:dyDescent="0.25">
      <c r="B75" s="17" t="s">
        <v>47</v>
      </c>
      <c r="C75" s="32">
        <v>4102736</v>
      </c>
      <c r="D75" s="32">
        <v>8438254</v>
      </c>
      <c r="E75" s="32">
        <v>68490.16</v>
      </c>
      <c r="F75" s="23">
        <f t="shared" si="0"/>
        <v>8.1166269704609512E-3</v>
      </c>
    </row>
    <row r="76" spans="2:6" x14ac:dyDescent="0.25">
      <c r="B76" s="17" t="s">
        <v>48</v>
      </c>
      <c r="C76" s="32">
        <v>0</v>
      </c>
      <c r="D76" s="32">
        <v>496792</v>
      </c>
      <c r="E76" s="32">
        <v>154437</v>
      </c>
      <c r="F76" s="23">
        <f t="shared" si="0"/>
        <v>0.31086853250454921</v>
      </c>
    </row>
    <row r="77" spans="2:6" x14ac:dyDescent="0.25">
      <c r="B77" s="17" t="s">
        <v>49</v>
      </c>
      <c r="C77" s="32">
        <v>3000000</v>
      </c>
      <c r="D77" s="32">
        <v>2556212</v>
      </c>
      <c r="E77" s="32">
        <v>128794.49</v>
      </c>
      <c r="F77" s="23">
        <f t="shared" si="0"/>
        <v>5.0384901565284884E-2</v>
      </c>
    </row>
    <row r="78" spans="2:6" x14ac:dyDescent="0.25">
      <c r="B78" s="17" t="s">
        <v>50</v>
      </c>
      <c r="C78" s="32">
        <v>12421376</v>
      </c>
      <c r="D78" s="32">
        <v>19018200</v>
      </c>
      <c r="E78" s="32">
        <v>2426206.16</v>
      </c>
      <c r="F78" s="23">
        <f t="shared" si="0"/>
        <v>0.12757285968177851</v>
      </c>
    </row>
    <row r="79" spans="2:6" x14ac:dyDescent="0.25">
      <c r="B79" s="17" t="s">
        <v>51</v>
      </c>
      <c r="C79" s="32">
        <v>410894118</v>
      </c>
      <c r="D79" s="32">
        <v>484325474</v>
      </c>
      <c r="E79" s="32">
        <v>37963531.750000007</v>
      </c>
      <c r="F79" s="23">
        <f t="shared" si="0"/>
        <v>7.8384338194030262E-2</v>
      </c>
    </row>
    <row r="80" spans="2:6" x14ac:dyDescent="0.25">
      <c r="B80" s="51" t="s">
        <v>3</v>
      </c>
      <c r="C80" s="52">
        <f>+C67+C59+C50+C40+C27+C19+C6</f>
        <v>7092483491</v>
      </c>
      <c r="D80" s="52">
        <f>+D67+D59+D50+D40+D27+D19+D6</f>
        <v>7165928141</v>
      </c>
      <c r="E80" s="52">
        <f>+E67+E59+E50+E40+E27+E19+E6</f>
        <v>1874736469.27</v>
      </c>
      <c r="F80" s="53">
        <f t="shared" si="0"/>
        <v>0.26161809501600469</v>
      </c>
    </row>
    <row r="81" spans="2:6" x14ac:dyDescent="0.2">
      <c r="B81" s="40" t="s">
        <v>33</v>
      </c>
      <c r="C81" s="21"/>
      <c r="D81" s="21"/>
      <c r="E81" s="21"/>
    </row>
    <row r="82" spans="2:6" x14ac:dyDescent="0.25">
      <c r="C82" s="21"/>
      <c r="D82" s="21"/>
      <c r="E82" s="21"/>
      <c r="F82" s="21"/>
    </row>
    <row r="83" spans="2:6" x14ac:dyDescent="0.25">
      <c r="C83" s="21"/>
      <c r="D83" s="21"/>
      <c r="E83" s="21"/>
    </row>
    <row r="84" spans="2:6" x14ac:dyDescent="0.25">
      <c r="D84" s="21"/>
      <c r="E84" s="21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showGridLines="0" zoomScale="120" zoomScaleNormal="12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43.5" customHeight="1" x14ac:dyDescent="0.25">
      <c r="B2" s="63" t="s">
        <v>34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39</v>
      </c>
      <c r="F5" s="56" t="s">
        <v>5</v>
      </c>
    </row>
    <row r="6" spans="2:6" x14ac:dyDescent="0.25">
      <c r="B6" s="48" t="s">
        <v>22</v>
      </c>
      <c r="C6" s="49">
        <f>SUM(C7:C18)</f>
        <v>3222646646</v>
      </c>
      <c r="D6" s="49">
        <f>SUM(D7:D18)</f>
        <v>2908808958</v>
      </c>
      <c r="E6" s="49">
        <f>SUM(E7:E18)</f>
        <v>964897245.42999947</v>
      </c>
      <c r="F6" s="50">
        <f t="shared" ref="F6:F80" si="0">IF(E6=0,"%",E6/D6)</f>
        <v>0.33171557821845771</v>
      </c>
    </row>
    <row r="7" spans="2:6" x14ac:dyDescent="0.25">
      <c r="B7" s="11" t="s">
        <v>40</v>
      </c>
      <c r="C7" s="28">
        <v>133155539</v>
      </c>
      <c r="D7" s="28">
        <v>140960335</v>
      </c>
      <c r="E7" s="28">
        <v>62265290.42999997</v>
      </c>
      <c r="F7" s="36">
        <f t="shared" si="0"/>
        <v>0.4417220662110371</v>
      </c>
    </row>
    <row r="8" spans="2:6" x14ac:dyDescent="0.25">
      <c r="B8" s="13" t="s">
        <v>41</v>
      </c>
      <c r="C8" s="29">
        <v>224256702</v>
      </c>
      <c r="D8" s="29">
        <v>246863732</v>
      </c>
      <c r="E8" s="29">
        <v>99791300.369999945</v>
      </c>
      <c r="F8" s="24">
        <f t="shared" si="0"/>
        <v>0.40423637592094713</v>
      </c>
    </row>
    <row r="9" spans="2:6" x14ac:dyDescent="0.25">
      <c r="B9" s="13" t="s">
        <v>42</v>
      </c>
      <c r="C9" s="29">
        <v>89595931</v>
      </c>
      <c r="D9" s="29">
        <v>98316158</v>
      </c>
      <c r="E9" s="29">
        <v>37114183.080000028</v>
      </c>
      <c r="F9" s="24">
        <f t="shared" si="0"/>
        <v>0.37749830582273186</v>
      </c>
    </row>
    <row r="10" spans="2:6" x14ac:dyDescent="0.25">
      <c r="B10" s="13" t="s">
        <v>43</v>
      </c>
      <c r="C10" s="29">
        <v>35954210</v>
      </c>
      <c r="D10" s="29">
        <v>38408634</v>
      </c>
      <c r="E10" s="29">
        <v>13605019.549999999</v>
      </c>
      <c r="F10" s="24">
        <f t="shared" si="0"/>
        <v>0.35421774046949961</v>
      </c>
    </row>
    <row r="11" spans="2:6" x14ac:dyDescent="0.25">
      <c r="B11" s="13" t="s">
        <v>44</v>
      </c>
      <c r="C11" s="29">
        <v>93385818</v>
      </c>
      <c r="D11" s="29">
        <v>104565278</v>
      </c>
      <c r="E11" s="29">
        <v>50893218.440000013</v>
      </c>
      <c r="F11" s="24">
        <f t="shared" si="0"/>
        <v>0.48671240983072805</v>
      </c>
    </row>
    <row r="12" spans="2:6" x14ac:dyDescent="0.25">
      <c r="B12" s="13" t="s">
        <v>45</v>
      </c>
      <c r="C12" s="29">
        <v>52635058</v>
      </c>
      <c r="D12" s="29">
        <v>55269945</v>
      </c>
      <c r="E12" s="29">
        <v>19746873.769999992</v>
      </c>
      <c r="F12" s="24">
        <f t="shared" si="0"/>
        <v>0.3572805033549426</v>
      </c>
    </row>
    <row r="13" spans="2:6" x14ac:dyDescent="0.25">
      <c r="B13" s="13" t="s">
        <v>46</v>
      </c>
      <c r="C13" s="29">
        <v>6041484</v>
      </c>
      <c r="D13" s="29">
        <v>6460856</v>
      </c>
      <c r="E13" s="29">
        <v>2204980.4900000002</v>
      </c>
      <c r="F13" s="24">
        <f t="shared" si="0"/>
        <v>0.34128302658347442</v>
      </c>
    </row>
    <row r="14" spans="2:6" x14ac:dyDescent="0.25">
      <c r="B14" s="13" t="s">
        <v>47</v>
      </c>
      <c r="C14" s="29">
        <v>172331928</v>
      </c>
      <c r="D14" s="29">
        <v>209164763</v>
      </c>
      <c r="E14" s="29">
        <v>84273660.38000007</v>
      </c>
      <c r="F14" s="24">
        <f t="shared" si="0"/>
        <v>0.40290562889887943</v>
      </c>
    </row>
    <row r="15" spans="2:6" x14ac:dyDescent="0.25">
      <c r="B15" s="13" t="s">
        <v>48</v>
      </c>
      <c r="C15" s="29">
        <v>30209571</v>
      </c>
      <c r="D15" s="29">
        <v>33519541</v>
      </c>
      <c r="E15" s="29">
        <v>13048811.970000003</v>
      </c>
      <c r="F15" s="24">
        <f t="shared" si="0"/>
        <v>0.38928969731417273</v>
      </c>
    </row>
    <row r="16" spans="2:6" x14ac:dyDescent="0.25">
      <c r="B16" s="13" t="s">
        <v>49</v>
      </c>
      <c r="C16" s="29">
        <v>27086715</v>
      </c>
      <c r="D16" s="29">
        <v>34024675</v>
      </c>
      <c r="E16" s="29">
        <v>14234041.469999993</v>
      </c>
      <c r="F16" s="24">
        <f t="shared" si="0"/>
        <v>0.41834467103653433</v>
      </c>
    </row>
    <row r="17" spans="2:6" x14ac:dyDescent="0.25">
      <c r="B17" s="13" t="s">
        <v>50</v>
      </c>
      <c r="C17" s="29">
        <v>1702122891</v>
      </c>
      <c r="D17" s="29">
        <v>1304641509</v>
      </c>
      <c r="E17" s="29">
        <v>306346768.01999974</v>
      </c>
      <c r="F17" s="24">
        <f t="shared" si="0"/>
        <v>0.23481298571805578</v>
      </c>
    </row>
    <row r="18" spans="2:6" x14ac:dyDescent="0.25">
      <c r="B18" s="13" t="s">
        <v>51</v>
      </c>
      <c r="C18" s="29">
        <v>655870799</v>
      </c>
      <c r="D18" s="29">
        <v>636613532</v>
      </c>
      <c r="E18" s="29">
        <v>261373097.45999971</v>
      </c>
      <c r="F18" s="24">
        <f t="shared" si="0"/>
        <v>0.41056792594223351</v>
      </c>
    </row>
    <row r="19" spans="2:6" x14ac:dyDescent="0.25">
      <c r="B19" s="48" t="s">
        <v>21</v>
      </c>
      <c r="C19" s="49">
        <f>SUM(C20:C26)</f>
        <v>189040934</v>
      </c>
      <c r="D19" s="49">
        <f>SUM(D20:D26)</f>
        <v>192282094</v>
      </c>
      <c r="E19" s="49">
        <f>SUM(E20:E26)</f>
        <v>69469509.860000014</v>
      </c>
      <c r="F19" s="50">
        <f t="shared" si="0"/>
        <v>0.36128954295661048</v>
      </c>
    </row>
    <row r="20" spans="2:6" x14ac:dyDescent="0.25">
      <c r="B20" s="13" t="s">
        <v>40</v>
      </c>
      <c r="C20" s="29">
        <v>0</v>
      </c>
      <c r="D20" s="29">
        <v>0</v>
      </c>
      <c r="E20" s="29">
        <v>0</v>
      </c>
      <c r="F20" s="24" t="str">
        <f t="shared" si="0"/>
        <v>%</v>
      </c>
    </row>
    <row r="21" spans="2:6" x14ac:dyDescent="0.25">
      <c r="B21" s="13" t="s">
        <v>41</v>
      </c>
      <c r="C21" s="29">
        <v>0</v>
      </c>
      <c r="D21" s="29">
        <v>3000</v>
      </c>
      <c r="E21" s="29">
        <v>3000</v>
      </c>
      <c r="F21" s="24">
        <f t="shared" si="0"/>
        <v>1</v>
      </c>
    </row>
    <row r="22" spans="2:6" x14ac:dyDescent="0.25">
      <c r="B22" s="13" t="s">
        <v>44</v>
      </c>
      <c r="C22" s="29">
        <v>0</v>
      </c>
      <c r="D22" s="29">
        <v>3000</v>
      </c>
      <c r="E22" s="29">
        <v>3000</v>
      </c>
      <c r="F22" s="24">
        <f t="shared" ref="F22" si="1">IF(E22=0,"%",E22/D22)</f>
        <v>1</v>
      </c>
    </row>
    <row r="23" spans="2:6" x14ac:dyDescent="0.25">
      <c r="B23" s="13" t="s">
        <v>47</v>
      </c>
      <c r="C23" s="29">
        <v>0</v>
      </c>
      <c r="D23" s="29">
        <v>3000</v>
      </c>
      <c r="E23" s="29">
        <v>3000</v>
      </c>
      <c r="F23" s="24">
        <f t="shared" si="0"/>
        <v>1</v>
      </c>
    </row>
    <row r="24" spans="2:6" x14ac:dyDescent="0.25">
      <c r="B24" s="13" t="s">
        <v>48</v>
      </c>
      <c r="C24" s="29">
        <v>0</v>
      </c>
      <c r="D24" s="29">
        <v>6000</v>
      </c>
      <c r="E24" s="29">
        <v>6000</v>
      </c>
      <c r="F24" s="24">
        <f t="shared" si="0"/>
        <v>1</v>
      </c>
    </row>
    <row r="25" spans="2:6" x14ac:dyDescent="0.25">
      <c r="B25" s="13" t="s">
        <v>50</v>
      </c>
      <c r="C25" s="29">
        <v>10825256</v>
      </c>
      <c r="D25" s="29">
        <v>7262248</v>
      </c>
      <c r="E25" s="29">
        <v>291744.85000000003</v>
      </c>
      <c r="F25" s="24">
        <f t="shared" si="0"/>
        <v>4.017280186520758E-2</v>
      </c>
    </row>
    <row r="26" spans="2:6" x14ac:dyDescent="0.25">
      <c r="B26" s="13" t="s">
        <v>51</v>
      </c>
      <c r="C26" s="29">
        <v>178215678</v>
      </c>
      <c r="D26" s="29">
        <v>185004846</v>
      </c>
      <c r="E26" s="29">
        <v>69162765.01000002</v>
      </c>
      <c r="F26" s="24">
        <f t="shared" si="0"/>
        <v>0.37384299117224218</v>
      </c>
    </row>
    <row r="27" spans="2:6" x14ac:dyDescent="0.25">
      <c r="B27" s="48" t="s">
        <v>20</v>
      </c>
      <c r="C27" s="49">
        <f>SUM(C28:C39)</f>
        <v>2297827781</v>
      </c>
      <c r="D27" s="49">
        <f t="shared" ref="D27:E27" si="2">SUM(D28:D39)</f>
        <v>1749080090</v>
      </c>
      <c r="E27" s="49">
        <f t="shared" si="2"/>
        <v>509812462.28000009</v>
      </c>
      <c r="F27" s="50">
        <f t="shared" si="0"/>
        <v>0.2914746244009902</v>
      </c>
    </row>
    <row r="28" spans="2:6" x14ac:dyDescent="0.25">
      <c r="B28" s="41" t="s">
        <v>40</v>
      </c>
      <c r="C28" s="12">
        <v>415102778</v>
      </c>
      <c r="D28" s="12">
        <v>159516718</v>
      </c>
      <c r="E28" s="12">
        <v>27769305.170000013</v>
      </c>
      <c r="F28" s="36">
        <f t="shared" si="0"/>
        <v>0.1740839801505947</v>
      </c>
    </row>
    <row r="29" spans="2:6" x14ac:dyDescent="0.25">
      <c r="B29" s="42" t="s">
        <v>41</v>
      </c>
      <c r="C29" s="43">
        <v>93861554</v>
      </c>
      <c r="D29" s="43">
        <v>90209987</v>
      </c>
      <c r="E29" s="43">
        <v>25375526.88000001</v>
      </c>
      <c r="F29" s="24">
        <f t="shared" si="0"/>
        <v>0.28129398666247463</v>
      </c>
    </row>
    <row r="30" spans="2:6" x14ac:dyDescent="0.25">
      <c r="B30" s="42" t="s">
        <v>42</v>
      </c>
      <c r="C30" s="43">
        <v>90376796</v>
      </c>
      <c r="D30" s="43">
        <v>124209227</v>
      </c>
      <c r="E30" s="43">
        <v>32660133.580000062</v>
      </c>
      <c r="F30" s="24">
        <f t="shared" si="0"/>
        <v>0.26294450395380098</v>
      </c>
    </row>
    <row r="31" spans="2:6" x14ac:dyDescent="0.25">
      <c r="B31" s="42" t="s">
        <v>43</v>
      </c>
      <c r="C31" s="43">
        <v>69118968</v>
      </c>
      <c r="D31" s="43">
        <v>49921038</v>
      </c>
      <c r="E31" s="43">
        <v>8184678.709999999</v>
      </c>
      <c r="F31" s="24">
        <f t="shared" si="0"/>
        <v>0.16395249453747335</v>
      </c>
    </row>
    <row r="32" spans="2:6" x14ac:dyDescent="0.25">
      <c r="B32" s="42" t="s">
        <v>44</v>
      </c>
      <c r="C32" s="43">
        <v>51057724</v>
      </c>
      <c r="D32" s="43">
        <v>67666521</v>
      </c>
      <c r="E32" s="43">
        <v>9621523.7600000072</v>
      </c>
      <c r="F32" s="24">
        <f t="shared" si="0"/>
        <v>0.14219031239983518</v>
      </c>
    </row>
    <row r="33" spans="2:6" x14ac:dyDescent="0.25">
      <c r="B33" s="42" t="s">
        <v>45</v>
      </c>
      <c r="C33" s="43">
        <v>123609049</v>
      </c>
      <c r="D33" s="43">
        <v>126384304</v>
      </c>
      <c r="E33" s="43">
        <v>19482220.379999999</v>
      </c>
      <c r="F33" s="24">
        <f t="shared" si="0"/>
        <v>0.15415063234434553</v>
      </c>
    </row>
    <row r="34" spans="2:6" x14ac:dyDescent="0.25">
      <c r="B34" s="42" t="s">
        <v>46</v>
      </c>
      <c r="C34" s="43">
        <v>57078192</v>
      </c>
      <c r="D34" s="43">
        <v>49595688</v>
      </c>
      <c r="E34" s="43">
        <v>5484741.7399999965</v>
      </c>
      <c r="F34" s="24">
        <f t="shared" si="0"/>
        <v>0.11058908468010357</v>
      </c>
    </row>
    <row r="35" spans="2:6" x14ac:dyDescent="0.25">
      <c r="B35" s="42" t="s">
        <v>47</v>
      </c>
      <c r="C35" s="43">
        <v>60760797</v>
      </c>
      <c r="D35" s="43">
        <v>74879474</v>
      </c>
      <c r="E35" s="43">
        <v>22383469.929999996</v>
      </c>
      <c r="F35" s="24">
        <f t="shared" si="0"/>
        <v>0.29892664483727538</v>
      </c>
    </row>
    <row r="36" spans="2:6" x14ac:dyDescent="0.25">
      <c r="B36" s="42" t="s">
        <v>48</v>
      </c>
      <c r="C36" s="43">
        <v>12805440</v>
      </c>
      <c r="D36" s="43">
        <v>15652889</v>
      </c>
      <c r="E36" s="43">
        <v>5926964.0999999987</v>
      </c>
      <c r="F36" s="24">
        <f t="shared" si="0"/>
        <v>0.37864985179413196</v>
      </c>
    </row>
    <row r="37" spans="2:6" x14ac:dyDescent="0.25">
      <c r="B37" s="42" t="s">
        <v>49</v>
      </c>
      <c r="C37" s="43">
        <v>39911557</v>
      </c>
      <c r="D37" s="43">
        <v>61863915</v>
      </c>
      <c r="E37" s="43">
        <v>12739490.32000001</v>
      </c>
      <c r="F37" s="24">
        <f t="shared" si="0"/>
        <v>0.20592764489605953</v>
      </c>
    </row>
    <row r="38" spans="2:6" x14ac:dyDescent="0.25">
      <c r="B38" s="42" t="s">
        <v>50</v>
      </c>
      <c r="C38" s="43">
        <v>504715801</v>
      </c>
      <c r="D38" s="43">
        <v>422497867</v>
      </c>
      <c r="E38" s="43">
        <v>155927700.65000015</v>
      </c>
      <c r="F38" s="24">
        <f t="shared" si="0"/>
        <v>0.36906150972355123</v>
      </c>
    </row>
    <row r="39" spans="2:6" x14ac:dyDescent="0.25">
      <c r="B39" s="44" t="s">
        <v>51</v>
      </c>
      <c r="C39" s="15">
        <v>779429125</v>
      </c>
      <c r="D39" s="15">
        <v>506682462</v>
      </c>
      <c r="E39" s="15">
        <v>184256707.05999985</v>
      </c>
      <c r="F39" s="37">
        <f t="shared" si="0"/>
        <v>0.36365321651886945</v>
      </c>
    </row>
    <row r="40" spans="2:6" x14ac:dyDescent="0.25">
      <c r="B40" s="48" t="s">
        <v>19</v>
      </c>
      <c r="C40" s="49">
        <f>SUM(C41:C49)</f>
        <v>505299396</v>
      </c>
      <c r="D40" s="49">
        <f>SUM(D41:D49)</f>
        <v>699387443</v>
      </c>
      <c r="E40" s="49">
        <f>SUM(E41:E49)</f>
        <v>1223344.24</v>
      </c>
      <c r="F40" s="50">
        <f t="shared" si="0"/>
        <v>1.7491652906327631E-3</v>
      </c>
    </row>
    <row r="41" spans="2:6" x14ac:dyDescent="0.25">
      <c r="B41" s="13" t="s">
        <v>40</v>
      </c>
      <c r="C41" s="29">
        <v>16660000</v>
      </c>
      <c r="D41" s="29">
        <v>257094971</v>
      </c>
      <c r="E41" s="29">
        <v>0</v>
      </c>
      <c r="F41" s="24" t="str">
        <f t="shared" si="0"/>
        <v>%</v>
      </c>
    </row>
    <row r="42" spans="2:6" x14ac:dyDescent="0.25">
      <c r="B42" s="13" t="s">
        <v>41</v>
      </c>
      <c r="C42" s="29">
        <v>16660000</v>
      </c>
      <c r="D42" s="29">
        <v>12224518</v>
      </c>
      <c r="E42" s="29">
        <v>0</v>
      </c>
      <c r="F42" s="24" t="str">
        <f t="shared" si="0"/>
        <v>%</v>
      </c>
    </row>
    <row r="43" spans="2:6" x14ac:dyDescent="0.25">
      <c r="B43" s="13" t="s">
        <v>42</v>
      </c>
      <c r="C43" s="29">
        <v>51660000</v>
      </c>
      <c r="D43" s="29">
        <v>1754203</v>
      </c>
      <c r="E43" s="29">
        <v>1223344.24</v>
      </c>
      <c r="F43" s="24">
        <f t="shared" si="0"/>
        <v>0.69737894645032528</v>
      </c>
    </row>
    <row r="44" spans="2:6" x14ac:dyDescent="0.25">
      <c r="B44" s="13" t="s">
        <v>43</v>
      </c>
      <c r="C44" s="29">
        <v>21660000</v>
      </c>
      <c r="D44" s="29">
        <v>23516333</v>
      </c>
      <c r="E44" s="29">
        <v>0</v>
      </c>
      <c r="F44" s="24" t="str">
        <f t="shared" si="0"/>
        <v>%</v>
      </c>
    </row>
    <row r="45" spans="2:6" x14ac:dyDescent="0.25">
      <c r="B45" s="13" t="s">
        <v>44</v>
      </c>
      <c r="C45" s="29">
        <v>10000000</v>
      </c>
      <c r="D45" s="29">
        <v>0</v>
      </c>
      <c r="E45" s="29">
        <v>0</v>
      </c>
      <c r="F45" s="24" t="str">
        <f t="shared" si="0"/>
        <v>%</v>
      </c>
    </row>
    <row r="46" spans="2:6" x14ac:dyDescent="0.25">
      <c r="B46" s="13" t="s">
        <v>45</v>
      </c>
      <c r="C46" s="29">
        <v>16660000</v>
      </c>
      <c r="D46" s="29">
        <v>16066311</v>
      </c>
      <c r="E46" s="29">
        <v>0</v>
      </c>
      <c r="F46" s="24" t="str">
        <f t="shared" si="0"/>
        <v>%</v>
      </c>
    </row>
    <row r="47" spans="2:6" x14ac:dyDescent="0.25">
      <c r="B47" s="13" t="s">
        <v>49</v>
      </c>
      <c r="C47" s="29">
        <v>37000000</v>
      </c>
      <c r="D47" s="29">
        <v>7905089</v>
      </c>
      <c r="E47" s="29">
        <v>0</v>
      </c>
      <c r="F47" s="24" t="str">
        <f t="shared" si="0"/>
        <v>%</v>
      </c>
    </row>
    <row r="48" spans="2:6" x14ac:dyDescent="0.25">
      <c r="B48" s="13" t="s">
        <v>50</v>
      </c>
      <c r="C48" s="29">
        <v>84999396</v>
      </c>
      <c r="D48" s="29">
        <v>74407784</v>
      </c>
      <c r="E48" s="29">
        <v>0</v>
      </c>
      <c r="F48" s="24" t="str">
        <f t="shared" si="0"/>
        <v>%</v>
      </c>
    </row>
    <row r="49" spans="2:6" x14ac:dyDescent="0.25">
      <c r="B49" s="13" t="s">
        <v>51</v>
      </c>
      <c r="C49" s="29">
        <v>250000000</v>
      </c>
      <c r="D49" s="29">
        <v>306418234</v>
      </c>
      <c r="E49" s="29">
        <v>0</v>
      </c>
      <c r="F49" s="24" t="str">
        <f t="shared" si="0"/>
        <v>%</v>
      </c>
    </row>
    <row r="50" spans="2:6" x14ac:dyDescent="0.25">
      <c r="B50" s="48" t="s">
        <v>18</v>
      </c>
      <c r="C50" s="49">
        <f>+SUM(C51:C58)</f>
        <v>50594064</v>
      </c>
      <c r="D50" s="49">
        <f>+SUM(D51:D58)</f>
        <v>93996642</v>
      </c>
      <c r="E50" s="49">
        <f>+SUM(E51:E58)</f>
        <v>58987499.060000002</v>
      </c>
      <c r="F50" s="50">
        <f t="shared" si="0"/>
        <v>0.62754900393143831</v>
      </c>
    </row>
    <row r="51" spans="2:6" x14ac:dyDescent="0.25">
      <c r="B51" s="11" t="s">
        <v>40</v>
      </c>
      <c r="C51" s="28">
        <v>7591425</v>
      </c>
      <c r="D51" s="28">
        <v>35278265</v>
      </c>
      <c r="E51" s="28">
        <v>31885085</v>
      </c>
      <c r="F51" s="36">
        <f t="shared" si="0"/>
        <v>0.9038166984685897</v>
      </c>
    </row>
    <row r="52" spans="2:6" x14ac:dyDescent="0.25">
      <c r="B52" s="13" t="s">
        <v>41</v>
      </c>
      <c r="C52" s="29">
        <v>101043</v>
      </c>
      <c r="D52" s="29">
        <v>3968351</v>
      </c>
      <c r="E52" s="29">
        <v>3432710</v>
      </c>
      <c r="F52" s="24">
        <f t="shared" si="0"/>
        <v>0.86502176848771695</v>
      </c>
    </row>
    <row r="53" spans="2:6" x14ac:dyDescent="0.25">
      <c r="B53" s="13" t="s">
        <v>42</v>
      </c>
      <c r="C53" s="29">
        <v>0</v>
      </c>
      <c r="D53" s="29">
        <v>2803716</v>
      </c>
      <c r="E53" s="29">
        <v>1970945</v>
      </c>
      <c r="F53" s="24">
        <f t="shared" si="0"/>
        <v>0.70297597902212638</v>
      </c>
    </row>
    <row r="54" spans="2:6" x14ac:dyDescent="0.25">
      <c r="B54" s="13" t="s">
        <v>43</v>
      </c>
      <c r="C54" s="29">
        <v>0</v>
      </c>
      <c r="D54" s="29">
        <v>3363521</v>
      </c>
      <c r="E54" s="29">
        <v>1865553</v>
      </c>
      <c r="F54" s="24">
        <f t="shared" ref="F54" si="3">IF(E54=0,"%",E54/D54)</f>
        <v>0.5546428876168753</v>
      </c>
    </row>
    <row r="55" spans="2:6" x14ac:dyDescent="0.25">
      <c r="B55" s="13" t="s">
        <v>44</v>
      </c>
      <c r="C55" s="29">
        <v>0</v>
      </c>
      <c r="D55" s="29">
        <v>63032</v>
      </c>
      <c r="E55" s="29">
        <v>0</v>
      </c>
      <c r="F55" s="24" t="str">
        <f t="shared" si="0"/>
        <v>%</v>
      </c>
    </row>
    <row r="56" spans="2:6" x14ac:dyDescent="0.25">
      <c r="B56" s="13" t="s">
        <v>45</v>
      </c>
      <c r="C56" s="29">
        <v>0</v>
      </c>
      <c r="D56" s="29">
        <v>2098338</v>
      </c>
      <c r="E56" s="29">
        <v>1160889</v>
      </c>
      <c r="F56" s="24">
        <f t="shared" si="0"/>
        <v>0.55324213734870165</v>
      </c>
    </row>
    <row r="57" spans="2:6" x14ac:dyDescent="0.25">
      <c r="B57" s="13" t="s">
        <v>50</v>
      </c>
      <c r="C57" s="29">
        <v>13822758</v>
      </c>
      <c r="D57" s="29">
        <v>6147742</v>
      </c>
      <c r="E57" s="29">
        <v>1403122.2000000002</v>
      </c>
      <c r="F57" s="24">
        <f t="shared" si="0"/>
        <v>0.22823374826074358</v>
      </c>
    </row>
    <row r="58" spans="2:6" x14ac:dyDescent="0.25">
      <c r="B58" s="13" t="s">
        <v>51</v>
      </c>
      <c r="C58" s="29">
        <v>29078838</v>
      </c>
      <c r="D58" s="29">
        <v>40273677</v>
      </c>
      <c r="E58" s="29">
        <v>17269194.859999999</v>
      </c>
      <c r="F58" s="24">
        <f t="shared" si="0"/>
        <v>0.42879608087436366</v>
      </c>
    </row>
    <row r="59" spans="2:6" hidden="1" x14ac:dyDescent="0.25">
      <c r="B59" s="48" t="s">
        <v>16</v>
      </c>
      <c r="C59" s="49">
        <f>SUM(C60:C66)</f>
        <v>0</v>
      </c>
      <c r="D59" s="49">
        <f>SUM(D60:D66)</f>
        <v>0</v>
      </c>
      <c r="E59" s="49">
        <f>SUM(E60:E66)</f>
        <v>0</v>
      </c>
      <c r="F59" s="50" t="str">
        <f t="shared" si="0"/>
        <v>%</v>
      </c>
    </row>
    <row r="60" spans="2:6" hidden="1" x14ac:dyDescent="0.25">
      <c r="B60" s="13" t="s">
        <v>24</v>
      </c>
      <c r="C60" s="29"/>
      <c r="D60" s="29"/>
      <c r="E60" s="29"/>
      <c r="F60" s="24" t="str">
        <f t="shared" si="0"/>
        <v>%</v>
      </c>
    </row>
    <row r="61" spans="2:6" hidden="1" x14ac:dyDescent="0.25">
      <c r="B61" s="13" t="s">
        <v>25</v>
      </c>
      <c r="C61" s="29"/>
      <c r="D61" s="29"/>
      <c r="E61" s="29"/>
      <c r="F61" s="24" t="str">
        <f t="shared" si="0"/>
        <v>%</v>
      </c>
    </row>
    <row r="62" spans="2:6" hidden="1" x14ac:dyDescent="0.25">
      <c r="B62" s="13" t="s">
        <v>26</v>
      </c>
      <c r="C62" s="29"/>
      <c r="D62" s="29"/>
      <c r="E62" s="29"/>
      <c r="F62" s="24" t="str">
        <f t="shared" ref="F62:F64" si="4">IF(E62=0,"%",E62/D62)</f>
        <v>%</v>
      </c>
    </row>
    <row r="63" spans="2:6" hidden="1" x14ac:dyDescent="0.25">
      <c r="B63" s="13" t="s">
        <v>27</v>
      </c>
      <c r="C63" s="29"/>
      <c r="D63" s="29"/>
      <c r="E63" s="29"/>
      <c r="F63" s="24" t="str">
        <f t="shared" si="4"/>
        <v>%</v>
      </c>
    </row>
    <row r="64" spans="2:6" hidden="1" x14ac:dyDescent="0.25">
      <c r="B64" s="13" t="s">
        <v>28</v>
      </c>
      <c r="C64" s="29"/>
      <c r="D64" s="29"/>
      <c r="E64" s="29"/>
      <c r="F64" s="24" t="str">
        <f t="shared" si="4"/>
        <v>%</v>
      </c>
    </row>
    <row r="65" spans="2:6" hidden="1" x14ac:dyDescent="0.25">
      <c r="B65" s="13" t="s">
        <v>29</v>
      </c>
      <c r="C65" s="29"/>
      <c r="D65" s="29"/>
      <c r="E65" s="29"/>
      <c r="F65" s="24" t="str">
        <f t="shared" si="0"/>
        <v>%</v>
      </c>
    </row>
    <row r="66" spans="2:6" hidden="1" x14ac:dyDescent="0.25">
      <c r="B66" s="13" t="s">
        <v>30</v>
      </c>
      <c r="C66" s="29"/>
      <c r="D66" s="29"/>
      <c r="E66" s="29"/>
      <c r="F66" s="24" t="str">
        <f t="shared" si="0"/>
        <v>%</v>
      </c>
    </row>
    <row r="67" spans="2:6" x14ac:dyDescent="0.25">
      <c r="B67" s="48" t="s">
        <v>17</v>
      </c>
      <c r="C67" s="49">
        <f>+SUM(C68:C79)</f>
        <v>363371931</v>
      </c>
      <c r="D67" s="49">
        <f>+SUM(D68:D79)</f>
        <v>527338369</v>
      </c>
      <c r="E67" s="49">
        <f>+SUM(E68:E79)</f>
        <v>47951719.689999998</v>
      </c>
      <c r="F67" s="50">
        <f t="shared" si="0"/>
        <v>9.0931596312499682E-2</v>
      </c>
    </row>
    <row r="68" spans="2:6" x14ac:dyDescent="0.25">
      <c r="B68" s="11" t="s">
        <v>40</v>
      </c>
      <c r="C68" s="28">
        <v>8340000</v>
      </c>
      <c r="D68" s="28">
        <v>10493904</v>
      </c>
      <c r="E68" s="28">
        <v>1056771.76</v>
      </c>
      <c r="F68" s="36">
        <f t="shared" si="0"/>
        <v>0.10070339503772857</v>
      </c>
    </row>
    <row r="69" spans="2:6" x14ac:dyDescent="0.25">
      <c r="B69" s="13" t="s">
        <v>41</v>
      </c>
      <c r="C69" s="29">
        <v>143217701</v>
      </c>
      <c r="D69" s="29">
        <v>195127553</v>
      </c>
      <c r="E69" s="29">
        <v>13677225.34</v>
      </c>
      <c r="F69" s="24">
        <f t="shared" si="0"/>
        <v>7.0093767536766063E-2</v>
      </c>
    </row>
    <row r="70" spans="2:6" x14ac:dyDescent="0.25">
      <c r="B70" s="13" t="s">
        <v>42</v>
      </c>
      <c r="C70" s="29">
        <v>8340000</v>
      </c>
      <c r="D70" s="29">
        <v>1142459</v>
      </c>
      <c r="E70" s="29">
        <v>26277.670000000002</v>
      </c>
      <c r="F70" s="24">
        <f t="shared" si="0"/>
        <v>2.3000974214391942E-2</v>
      </c>
    </row>
    <row r="71" spans="2:6" x14ac:dyDescent="0.25">
      <c r="B71" s="13" t="s">
        <v>43</v>
      </c>
      <c r="C71" s="29">
        <v>8340000</v>
      </c>
      <c r="D71" s="29">
        <v>331503</v>
      </c>
      <c r="E71" s="29">
        <v>20959.34</v>
      </c>
      <c r="F71" s="24">
        <f t="shared" si="0"/>
        <v>6.3225189515630331E-2</v>
      </c>
    </row>
    <row r="72" spans="2:6" x14ac:dyDescent="0.25">
      <c r="B72" s="13" t="s">
        <v>44</v>
      </c>
      <c r="C72" s="29">
        <v>5000000</v>
      </c>
      <c r="D72" s="29">
        <v>3129285</v>
      </c>
      <c r="E72" s="29">
        <v>21912.36</v>
      </c>
      <c r="F72" s="24">
        <f t="shared" si="0"/>
        <v>7.0023535727810025E-3</v>
      </c>
    </row>
    <row r="73" spans="2:6" x14ac:dyDescent="0.25">
      <c r="B73" s="13" t="s">
        <v>45</v>
      </c>
      <c r="C73" s="29">
        <v>8340000</v>
      </c>
      <c r="D73" s="29">
        <v>5043227</v>
      </c>
      <c r="E73" s="29">
        <v>0</v>
      </c>
      <c r="F73" s="24" t="str">
        <f t="shared" si="0"/>
        <v>%</v>
      </c>
    </row>
    <row r="74" spans="2:6" x14ac:dyDescent="0.25">
      <c r="B74" s="13" t="s">
        <v>46</v>
      </c>
      <c r="C74" s="29">
        <v>0</v>
      </c>
      <c r="D74" s="29">
        <v>17589226</v>
      </c>
      <c r="E74" s="29">
        <v>90853.099999999991</v>
      </c>
      <c r="F74" s="24">
        <f t="shared" si="0"/>
        <v>5.1652699214848902E-3</v>
      </c>
    </row>
    <row r="75" spans="2:6" x14ac:dyDescent="0.25">
      <c r="B75" s="13" t="s">
        <v>47</v>
      </c>
      <c r="C75" s="29">
        <v>2228328</v>
      </c>
      <c r="D75" s="29">
        <v>5788278</v>
      </c>
      <c r="E75" s="29">
        <v>34933.19</v>
      </c>
      <c r="F75" s="24">
        <f t="shared" si="0"/>
        <v>6.0351610617181833E-3</v>
      </c>
    </row>
    <row r="76" spans="2:6" x14ac:dyDescent="0.25">
      <c r="B76" s="13" t="s">
        <v>48</v>
      </c>
      <c r="C76" s="29">
        <v>0</v>
      </c>
      <c r="D76" s="29">
        <v>496792</v>
      </c>
      <c r="E76" s="29">
        <v>154437</v>
      </c>
      <c r="F76" s="24">
        <f t="shared" si="0"/>
        <v>0.31086853250454921</v>
      </c>
    </row>
    <row r="77" spans="2:6" x14ac:dyDescent="0.25">
      <c r="B77" s="13" t="s">
        <v>49</v>
      </c>
      <c r="C77" s="29">
        <v>3000000</v>
      </c>
      <c r="D77" s="29">
        <v>2556212</v>
      </c>
      <c r="E77" s="29">
        <v>128794.49</v>
      </c>
      <c r="F77" s="24">
        <f t="shared" si="0"/>
        <v>5.0384901565284884E-2</v>
      </c>
    </row>
    <row r="78" spans="2:6" x14ac:dyDescent="0.25">
      <c r="B78" s="13" t="s">
        <v>50</v>
      </c>
      <c r="C78" s="29">
        <v>6111931</v>
      </c>
      <c r="D78" s="29">
        <v>9204040</v>
      </c>
      <c r="E78" s="29">
        <v>1232564.1600000001</v>
      </c>
      <c r="F78" s="24">
        <f t="shared" si="0"/>
        <v>0.13391555881982262</v>
      </c>
    </row>
    <row r="79" spans="2:6" x14ac:dyDescent="0.25">
      <c r="B79" s="13" t="s">
        <v>51</v>
      </c>
      <c r="C79" s="29">
        <v>170453971</v>
      </c>
      <c r="D79" s="29">
        <v>276435890</v>
      </c>
      <c r="E79" s="29">
        <v>31506991.280000001</v>
      </c>
      <c r="F79" s="24">
        <f t="shared" si="0"/>
        <v>0.11397576226444403</v>
      </c>
    </row>
    <row r="80" spans="2:6" x14ac:dyDescent="0.25">
      <c r="B80" s="51" t="s">
        <v>3</v>
      </c>
      <c r="C80" s="52">
        <f>+C67+C59+C50+C40+C27+C19+C6</f>
        <v>6628780752</v>
      </c>
      <c r="D80" s="52">
        <f>+D67+D59+D50+D40+D27+D19+D6</f>
        <v>6170893596</v>
      </c>
      <c r="E80" s="52">
        <f>+E67+E59+E50+E40+E27+E19+E6</f>
        <v>1652341780.5599995</v>
      </c>
      <c r="F80" s="53">
        <f t="shared" si="0"/>
        <v>0.26776377762064391</v>
      </c>
    </row>
    <row r="81" spans="2:5" x14ac:dyDescent="0.2">
      <c r="B81" s="40" t="s">
        <v>33</v>
      </c>
      <c r="C81" s="9"/>
      <c r="D81" s="9"/>
      <c r="E81" s="9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63" t="s">
        <v>35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39</v>
      </c>
      <c r="F5" s="56" t="s">
        <v>5</v>
      </c>
    </row>
    <row r="6" spans="2:6" x14ac:dyDescent="0.25">
      <c r="B6" s="48" t="s">
        <v>22</v>
      </c>
      <c r="C6" s="49">
        <f>SUM(C7:C9)</f>
        <v>1375000</v>
      </c>
      <c r="D6" s="49">
        <f>SUM(D7:D9)</f>
        <v>1375000</v>
      </c>
      <c r="E6" s="49">
        <f>SUM(E7:E9)</f>
        <v>201770</v>
      </c>
      <c r="F6" s="50">
        <f>IF(D6=0,"%",E6/D6)</f>
        <v>0.1467418181818182</v>
      </c>
    </row>
    <row r="7" spans="2:6" x14ac:dyDescent="0.25">
      <c r="B7" s="13" t="s">
        <v>41</v>
      </c>
      <c r="C7" s="29">
        <v>212598</v>
      </c>
      <c r="D7" s="29">
        <v>212598</v>
      </c>
      <c r="E7" s="29">
        <v>25500</v>
      </c>
      <c r="F7" s="38">
        <f t="shared" ref="F7:F37" si="0">IF(D7=0,"%",E7/D7)</f>
        <v>0.11994468433381311</v>
      </c>
    </row>
    <row r="8" spans="2:6" x14ac:dyDescent="0.25">
      <c r="B8" s="13" t="s">
        <v>47</v>
      </c>
      <c r="C8" s="29">
        <v>776278</v>
      </c>
      <c r="D8" s="29">
        <v>776278</v>
      </c>
      <c r="E8" s="29">
        <v>132174</v>
      </c>
      <c r="F8" s="38">
        <f t="shared" si="0"/>
        <v>0.17026632211656134</v>
      </c>
    </row>
    <row r="9" spans="2:6" x14ac:dyDescent="0.25">
      <c r="B9" s="13" t="s">
        <v>51</v>
      </c>
      <c r="C9" s="29">
        <v>386124</v>
      </c>
      <c r="D9" s="29">
        <v>386124</v>
      </c>
      <c r="E9" s="29">
        <v>44096</v>
      </c>
      <c r="F9" s="38">
        <f t="shared" si="0"/>
        <v>0.1142016554267541</v>
      </c>
    </row>
    <row r="10" spans="2:6" x14ac:dyDescent="0.25">
      <c r="B10" s="48" t="s">
        <v>21</v>
      </c>
      <c r="C10" s="49">
        <f>SUM(C11:C11)</f>
        <v>867000</v>
      </c>
      <c r="D10" s="49">
        <f>SUM(D11:D11)</f>
        <v>899554</v>
      </c>
      <c r="E10" s="49">
        <f>SUM(E11:E11)</f>
        <v>17280</v>
      </c>
      <c r="F10" s="50">
        <f t="shared" si="0"/>
        <v>1.9209519384050317E-2</v>
      </c>
    </row>
    <row r="11" spans="2:6" x14ac:dyDescent="0.25">
      <c r="B11" s="22" t="s">
        <v>51</v>
      </c>
      <c r="C11" s="28">
        <v>867000</v>
      </c>
      <c r="D11" s="28">
        <v>899554</v>
      </c>
      <c r="E11" s="28">
        <v>17280</v>
      </c>
      <c r="F11" s="25">
        <f t="shared" si="0"/>
        <v>1.9209519384050317E-2</v>
      </c>
    </row>
    <row r="12" spans="2:6" x14ac:dyDescent="0.25">
      <c r="B12" s="48" t="s">
        <v>20</v>
      </c>
      <c r="C12" s="49">
        <f>+SUM(C13:C24)</f>
        <v>202431702</v>
      </c>
      <c r="D12" s="49">
        <f>+SUM(D13:D24)</f>
        <v>268185690</v>
      </c>
      <c r="E12" s="49">
        <f>+SUM(E13:E24)</f>
        <v>62864147.49999997</v>
      </c>
      <c r="F12" s="50">
        <f t="shared" si="0"/>
        <v>0.23440530141634316</v>
      </c>
    </row>
    <row r="13" spans="2:6" x14ac:dyDescent="0.25">
      <c r="B13" s="11" t="s">
        <v>40</v>
      </c>
      <c r="C13" s="28">
        <v>310598</v>
      </c>
      <c r="D13" s="28">
        <v>1084923</v>
      </c>
      <c r="E13" s="28">
        <v>714790.59</v>
      </c>
      <c r="F13" s="25">
        <f t="shared" si="0"/>
        <v>0.65883992688882065</v>
      </c>
    </row>
    <row r="14" spans="2:6" x14ac:dyDescent="0.25">
      <c r="B14" s="13" t="s">
        <v>41</v>
      </c>
      <c r="C14" s="29">
        <v>256618</v>
      </c>
      <c r="D14" s="29">
        <v>660275</v>
      </c>
      <c r="E14" s="29">
        <v>319452.93999999994</v>
      </c>
      <c r="F14" s="38">
        <f t="shared" si="0"/>
        <v>0.4838180152209306</v>
      </c>
    </row>
    <row r="15" spans="2:6" x14ac:dyDescent="0.25">
      <c r="B15" s="13" t="s">
        <v>42</v>
      </c>
      <c r="C15" s="29">
        <v>329367</v>
      </c>
      <c r="D15" s="29">
        <v>335841</v>
      </c>
      <c r="E15" s="29">
        <v>34536</v>
      </c>
      <c r="F15" s="38">
        <f t="shared" si="0"/>
        <v>0.10283437698196468</v>
      </c>
    </row>
    <row r="16" spans="2:6" x14ac:dyDescent="0.25">
      <c r="B16" s="13" t="s">
        <v>43</v>
      </c>
      <c r="C16" s="29">
        <v>1000</v>
      </c>
      <c r="D16" s="29">
        <v>1000</v>
      </c>
      <c r="E16" s="29">
        <v>755</v>
      </c>
      <c r="F16" s="38">
        <f t="shared" si="0"/>
        <v>0.755</v>
      </c>
    </row>
    <row r="17" spans="2:6" x14ac:dyDescent="0.25">
      <c r="B17" s="13" t="s">
        <v>44</v>
      </c>
      <c r="C17" s="29">
        <v>28389</v>
      </c>
      <c r="D17" s="29">
        <v>101780</v>
      </c>
      <c r="E17" s="29">
        <v>89557.5</v>
      </c>
      <c r="F17" s="38">
        <f t="shared" si="0"/>
        <v>0.8799125564943997</v>
      </c>
    </row>
    <row r="18" spans="2:6" x14ac:dyDescent="0.25">
      <c r="B18" s="13" t="s">
        <v>45</v>
      </c>
      <c r="C18" s="29">
        <v>19098</v>
      </c>
      <c r="D18" s="29">
        <v>157034</v>
      </c>
      <c r="E18" s="29">
        <v>29383</v>
      </c>
      <c r="F18" s="38">
        <f t="shared" si="0"/>
        <v>0.18711234509724009</v>
      </c>
    </row>
    <row r="19" spans="2:6" x14ac:dyDescent="0.25">
      <c r="B19" s="13" t="s">
        <v>46</v>
      </c>
      <c r="C19" s="29">
        <v>0</v>
      </c>
      <c r="D19" s="29">
        <v>12000</v>
      </c>
      <c r="E19" s="29">
        <v>11300</v>
      </c>
      <c r="F19" s="38">
        <f t="shared" si="0"/>
        <v>0.94166666666666665</v>
      </c>
    </row>
    <row r="20" spans="2:6" x14ac:dyDescent="0.25">
      <c r="B20" s="13" t="s">
        <v>47</v>
      </c>
      <c r="C20" s="29">
        <v>0</v>
      </c>
      <c r="D20" s="29">
        <v>348595</v>
      </c>
      <c r="E20" s="29">
        <v>50800</v>
      </c>
      <c r="F20" s="38">
        <f t="shared" si="0"/>
        <v>0.1457278503707741</v>
      </c>
    </row>
    <row r="21" spans="2:6" x14ac:dyDescent="0.25">
      <c r="B21" s="13" t="s">
        <v>48</v>
      </c>
      <c r="C21" s="29">
        <v>13073</v>
      </c>
      <c r="D21" s="29">
        <v>943642</v>
      </c>
      <c r="E21" s="29">
        <v>2837.81</v>
      </c>
      <c r="F21" s="38">
        <f t="shared" si="0"/>
        <v>3.0072951394702653E-3</v>
      </c>
    </row>
    <row r="22" spans="2:6" x14ac:dyDescent="0.25">
      <c r="B22" s="13" t="s">
        <v>49</v>
      </c>
      <c r="C22" s="29">
        <v>20000</v>
      </c>
      <c r="D22" s="29">
        <v>27743</v>
      </c>
      <c r="E22" s="29">
        <v>5000</v>
      </c>
      <c r="F22" s="38">
        <f t="shared" si="0"/>
        <v>0.18022564250441553</v>
      </c>
    </row>
    <row r="23" spans="2:6" x14ac:dyDescent="0.25">
      <c r="B23" s="13" t="s">
        <v>50</v>
      </c>
      <c r="C23" s="29">
        <v>61259289</v>
      </c>
      <c r="D23" s="29">
        <v>98563617</v>
      </c>
      <c r="E23" s="29">
        <v>22999266.239999991</v>
      </c>
      <c r="F23" s="38">
        <f t="shared" si="0"/>
        <v>0.2333443814262619</v>
      </c>
    </row>
    <row r="24" spans="2:6" x14ac:dyDescent="0.25">
      <c r="B24" s="13" t="s">
        <v>51</v>
      </c>
      <c r="C24" s="29">
        <v>140194270</v>
      </c>
      <c r="D24" s="29">
        <v>165949240</v>
      </c>
      <c r="E24" s="29">
        <v>38606468.419999979</v>
      </c>
      <c r="F24" s="38">
        <f t="shared" si="0"/>
        <v>0.23264022432401607</v>
      </c>
    </row>
    <row r="25" spans="2:6" x14ac:dyDescent="0.25">
      <c r="B25" s="48" t="s">
        <v>19</v>
      </c>
      <c r="C25" s="49">
        <f>+SUM(C26)</f>
        <v>0</v>
      </c>
      <c r="D25" s="49">
        <f t="shared" ref="D25:E25" si="1">+SUM(D26)</f>
        <v>15000000</v>
      </c>
      <c r="E25" s="49">
        <f t="shared" si="1"/>
        <v>0</v>
      </c>
      <c r="F25" s="50">
        <f t="shared" ref="F25:F26" si="2">IF(D25=0,"%",E25/D25)</f>
        <v>0</v>
      </c>
    </row>
    <row r="26" spans="2:6" x14ac:dyDescent="0.25">
      <c r="B26" s="11" t="s">
        <v>51</v>
      </c>
      <c r="C26" s="28">
        <v>0</v>
      </c>
      <c r="D26" s="28">
        <v>15000000</v>
      </c>
      <c r="E26" s="28">
        <v>0</v>
      </c>
      <c r="F26" s="25">
        <f t="shared" si="2"/>
        <v>0</v>
      </c>
    </row>
    <row r="27" spans="2:6" x14ac:dyDescent="0.25">
      <c r="B27" s="48" t="s">
        <v>18</v>
      </c>
      <c r="C27" s="49">
        <f>+SUM(C28:C29)</f>
        <v>3691587</v>
      </c>
      <c r="D27" s="49">
        <f>+SUM(D28:D29)</f>
        <v>1328975</v>
      </c>
      <c r="E27" s="49">
        <f>+SUM(E28:E29)</f>
        <v>609730.24</v>
      </c>
      <c r="F27" s="50">
        <f t="shared" si="0"/>
        <v>0.4587973739159879</v>
      </c>
    </row>
    <row r="28" spans="2:6" x14ac:dyDescent="0.25">
      <c r="B28" s="11" t="s">
        <v>50</v>
      </c>
      <c r="C28" s="28">
        <v>3674645</v>
      </c>
      <c r="D28" s="28">
        <v>1190547</v>
      </c>
      <c r="E28" s="28">
        <v>517090.44</v>
      </c>
      <c r="F28" s="25">
        <f t="shared" si="0"/>
        <v>0.4343301356435319</v>
      </c>
    </row>
    <row r="29" spans="2:6" x14ac:dyDescent="0.25">
      <c r="B29" s="45" t="s">
        <v>51</v>
      </c>
      <c r="C29" s="46">
        <v>16942</v>
      </c>
      <c r="D29" s="46">
        <v>138428</v>
      </c>
      <c r="E29" s="46">
        <v>92639.8</v>
      </c>
      <c r="F29" s="47">
        <f t="shared" si="0"/>
        <v>0.66922732395180173</v>
      </c>
    </row>
    <row r="30" spans="2:6" x14ac:dyDescent="0.25">
      <c r="B30" s="48" t="s">
        <v>17</v>
      </c>
      <c r="C30" s="49">
        <f>+SUM(C31:C36)</f>
        <v>6309445</v>
      </c>
      <c r="D30" s="49">
        <f>+SUM(D31:D36)</f>
        <v>19662221</v>
      </c>
      <c r="E30" s="49">
        <f>+SUM(E31:E36)</f>
        <v>4063502.4</v>
      </c>
      <c r="F30" s="50">
        <f t="shared" si="0"/>
        <v>0.2066654830092694</v>
      </c>
    </row>
    <row r="31" spans="2:6" x14ac:dyDescent="0.25">
      <c r="B31" s="13" t="s">
        <v>40</v>
      </c>
      <c r="C31" s="29">
        <v>0</v>
      </c>
      <c r="D31" s="29">
        <v>33480</v>
      </c>
      <c r="E31" s="29">
        <v>0</v>
      </c>
      <c r="F31" s="38">
        <f t="shared" si="0"/>
        <v>0</v>
      </c>
    </row>
    <row r="32" spans="2:6" x14ac:dyDescent="0.25">
      <c r="B32" s="13" t="s">
        <v>41</v>
      </c>
      <c r="C32" s="29">
        <v>0</v>
      </c>
      <c r="D32" s="29">
        <v>2022908</v>
      </c>
      <c r="E32" s="29">
        <v>47908</v>
      </c>
      <c r="F32" s="38">
        <f t="shared" si="0"/>
        <v>2.3682737919865856E-2</v>
      </c>
    </row>
    <row r="33" spans="2:6" x14ac:dyDescent="0.25">
      <c r="B33" s="13" t="s">
        <v>43</v>
      </c>
      <c r="C33" s="29">
        <v>0</v>
      </c>
      <c r="D33" s="29">
        <v>28000</v>
      </c>
      <c r="E33" s="29">
        <v>0</v>
      </c>
      <c r="F33" s="38">
        <f t="shared" ref="F33" si="3">IF(D33=0,"%",E33/D33)</f>
        <v>0</v>
      </c>
    </row>
    <row r="34" spans="2:6" x14ac:dyDescent="0.25">
      <c r="B34" s="13" t="s">
        <v>47</v>
      </c>
      <c r="C34" s="29">
        <v>0</v>
      </c>
      <c r="D34" s="29">
        <v>96290</v>
      </c>
      <c r="E34" s="29">
        <v>219.97</v>
      </c>
      <c r="F34" s="38">
        <f t="shared" si="0"/>
        <v>2.2844532142486241E-3</v>
      </c>
    </row>
    <row r="35" spans="2:6" x14ac:dyDescent="0.25">
      <c r="B35" s="13" t="s">
        <v>50</v>
      </c>
      <c r="C35" s="29">
        <v>6309445</v>
      </c>
      <c r="D35" s="29">
        <v>9557215</v>
      </c>
      <c r="E35" s="29">
        <v>1193641.9999999998</v>
      </c>
      <c r="F35" s="38">
        <f t="shared" si="0"/>
        <v>0.12489433375727131</v>
      </c>
    </row>
    <row r="36" spans="2:6" x14ac:dyDescent="0.25">
      <c r="B36" s="13" t="s">
        <v>51</v>
      </c>
      <c r="C36" s="29">
        <v>0</v>
      </c>
      <c r="D36" s="29">
        <v>7924328</v>
      </c>
      <c r="E36" s="29">
        <v>2821732.43</v>
      </c>
      <c r="F36" s="38">
        <f t="shared" si="0"/>
        <v>0.35608475949001606</v>
      </c>
    </row>
    <row r="37" spans="2:6" x14ac:dyDescent="0.25">
      <c r="B37" s="51" t="s">
        <v>3</v>
      </c>
      <c r="C37" s="52">
        <f>+C30+C27+C25+C12+C10+C6</f>
        <v>214674734</v>
      </c>
      <c r="D37" s="52">
        <f t="shared" ref="D37:E37" si="4">+D30+D27+D25+D12+D10+D6</f>
        <v>306451440</v>
      </c>
      <c r="E37" s="52">
        <f t="shared" si="4"/>
        <v>67756430.139999971</v>
      </c>
      <c r="F37" s="53">
        <f t="shared" si="0"/>
        <v>0.22110005467750443</v>
      </c>
    </row>
    <row r="38" spans="2:6" x14ac:dyDescent="0.25">
      <c r="B38" s="40" t="s">
        <v>33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63" t="s">
        <v>36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39</v>
      </c>
      <c r="F5" s="56" t="s">
        <v>5</v>
      </c>
    </row>
    <row r="6" spans="2:6" x14ac:dyDescent="0.25">
      <c r="B6" s="48" t="s">
        <v>17</v>
      </c>
      <c r="C6" s="49">
        <f>SUM(C7:C10)</f>
        <v>249028005</v>
      </c>
      <c r="D6" s="49">
        <f t="shared" ref="D6:E6" si="0">SUM(D7:D10)</f>
        <v>203887397</v>
      </c>
      <c r="E6" s="49">
        <f t="shared" si="0"/>
        <v>2898052.5500000003</v>
      </c>
      <c r="F6" s="50">
        <f t="shared" ref="F6:F10" si="1">IF(E6=0,"%",E6/D6)</f>
        <v>1.4213985722717331E-2</v>
      </c>
    </row>
    <row r="7" spans="2:6" x14ac:dyDescent="0.25">
      <c r="B7" s="11" t="s">
        <v>40</v>
      </c>
      <c r="C7" s="28">
        <v>4507446</v>
      </c>
      <c r="D7" s="28">
        <v>4507446</v>
      </c>
      <c r="E7" s="28">
        <v>0</v>
      </c>
      <c r="F7" s="25" t="str">
        <f t="shared" si="1"/>
        <v>%</v>
      </c>
    </row>
    <row r="8" spans="2:6" x14ac:dyDescent="0.25">
      <c r="B8" s="13" t="s">
        <v>41</v>
      </c>
      <c r="C8" s="29">
        <v>2206004</v>
      </c>
      <c r="D8" s="29">
        <v>2206004</v>
      </c>
      <c r="E8" s="29">
        <v>0</v>
      </c>
      <c r="F8" s="38" t="str">
        <f t="shared" si="1"/>
        <v>%</v>
      </c>
    </row>
    <row r="9" spans="2:6" x14ac:dyDescent="0.25">
      <c r="B9" s="13" t="s">
        <v>47</v>
      </c>
      <c r="C9" s="29">
        <v>1874408</v>
      </c>
      <c r="D9" s="29">
        <v>2164026</v>
      </c>
      <c r="E9" s="29">
        <v>0</v>
      </c>
      <c r="F9" s="38" t="str">
        <f t="shared" si="1"/>
        <v>%</v>
      </c>
    </row>
    <row r="10" spans="2:6" x14ac:dyDescent="0.25">
      <c r="B10" s="14" t="s">
        <v>51</v>
      </c>
      <c r="C10" s="30">
        <v>240440147</v>
      </c>
      <c r="D10" s="30">
        <v>195009921</v>
      </c>
      <c r="E10" s="30">
        <v>2898052.5500000003</v>
      </c>
      <c r="F10" s="39">
        <f t="shared" si="1"/>
        <v>1.4861051864125417E-2</v>
      </c>
    </row>
    <row r="11" spans="2:6" x14ac:dyDescent="0.25">
      <c r="B11" s="40" t="s">
        <v>33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3" t="s">
        <v>8</v>
      </c>
      <c r="C2" s="63"/>
      <c r="D2" s="63"/>
      <c r="E2" s="63"/>
      <c r="F2" s="63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2" spans="2:6" ht="60" customHeight="1" x14ac:dyDescent="0.25">
      <c r="B2" s="63" t="s">
        <v>37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39</v>
      </c>
      <c r="F5" s="56" t="s">
        <v>5</v>
      </c>
    </row>
    <row r="6" spans="2:6" x14ac:dyDescent="0.25">
      <c r="B6" s="48" t="s">
        <v>20</v>
      </c>
      <c r="C6" s="49">
        <f>SUM(C7:C17)</f>
        <v>0</v>
      </c>
      <c r="D6" s="49">
        <f>SUM(D7:D17)</f>
        <v>471044581</v>
      </c>
      <c r="E6" s="49">
        <f>SUM(E7:E17)</f>
        <v>147091805.74999994</v>
      </c>
      <c r="F6" s="50">
        <f t="shared" ref="F6:F26" si="0">IF(E6=0,"%",E6/D6)</f>
        <v>0.31226727083396794</v>
      </c>
    </row>
    <row r="7" spans="2:6" x14ac:dyDescent="0.25">
      <c r="B7" s="27" t="s">
        <v>40</v>
      </c>
      <c r="C7" s="28">
        <v>0</v>
      </c>
      <c r="D7" s="28">
        <v>27767203</v>
      </c>
      <c r="E7" s="28">
        <v>2707313.6300000004</v>
      </c>
      <c r="F7" s="25">
        <f t="shared" si="0"/>
        <v>9.7500408305438629E-2</v>
      </c>
    </row>
    <row r="8" spans="2:6" x14ac:dyDescent="0.25">
      <c r="B8" s="26" t="s">
        <v>41</v>
      </c>
      <c r="C8" s="29">
        <v>0</v>
      </c>
      <c r="D8" s="29">
        <v>58432762</v>
      </c>
      <c r="E8" s="29">
        <v>15729217.899999999</v>
      </c>
      <c r="F8" s="38">
        <f t="shared" si="0"/>
        <v>0.26918491205327583</v>
      </c>
    </row>
    <row r="9" spans="2:6" x14ac:dyDescent="0.25">
      <c r="B9" s="26" t="s">
        <v>42</v>
      </c>
      <c r="C9" s="29">
        <v>0</v>
      </c>
      <c r="D9" s="29">
        <v>5589175</v>
      </c>
      <c r="E9" s="29">
        <v>1577412.8099999998</v>
      </c>
      <c r="F9" s="38">
        <f t="shared" si="0"/>
        <v>0.28222641266376519</v>
      </c>
    </row>
    <row r="10" spans="2:6" x14ac:dyDescent="0.25">
      <c r="B10" s="26" t="s">
        <v>43</v>
      </c>
      <c r="C10" s="29">
        <v>0</v>
      </c>
      <c r="D10" s="29">
        <v>50337</v>
      </c>
      <c r="E10" s="29">
        <v>12105.789999999999</v>
      </c>
      <c r="F10" s="38">
        <f t="shared" si="0"/>
        <v>0.24049486461251166</v>
      </c>
    </row>
    <row r="11" spans="2:6" x14ac:dyDescent="0.25">
      <c r="B11" s="26" t="s">
        <v>44</v>
      </c>
      <c r="C11" s="29">
        <v>0</v>
      </c>
      <c r="D11" s="29">
        <v>42776030</v>
      </c>
      <c r="E11" s="29">
        <v>8965118.9000000004</v>
      </c>
      <c r="F11" s="38">
        <f t="shared" si="0"/>
        <v>0.20958277100516343</v>
      </c>
    </row>
    <row r="12" spans="2:6" x14ac:dyDescent="0.25">
      <c r="B12" s="26" t="s">
        <v>45</v>
      </c>
      <c r="C12" s="29">
        <v>0</v>
      </c>
      <c r="D12" s="29">
        <v>14853435</v>
      </c>
      <c r="E12" s="29">
        <v>3090629.22</v>
      </c>
      <c r="F12" s="38">
        <f t="shared" si="0"/>
        <v>0.20807504930677653</v>
      </c>
    </row>
    <row r="13" spans="2:6" x14ac:dyDescent="0.25">
      <c r="B13" s="26" t="s">
        <v>47</v>
      </c>
      <c r="C13" s="29">
        <v>0</v>
      </c>
      <c r="D13" s="29">
        <v>1938424</v>
      </c>
      <c r="E13" s="29">
        <v>1197191.9400000002</v>
      </c>
      <c r="F13" s="38">
        <f t="shared" si="0"/>
        <v>0.6176109767522483</v>
      </c>
    </row>
    <row r="14" spans="2:6" x14ac:dyDescent="0.25">
      <c r="B14" s="26" t="s">
        <v>48</v>
      </c>
      <c r="C14" s="29">
        <v>0</v>
      </c>
      <c r="D14" s="29">
        <v>1278146</v>
      </c>
      <c r="E14" s="29">
        <v>757344.5</v>
      </c>
      <c r="F14" s="38">
        <f t="shared" si="0"/>
        <v>0.59253363856711205</v>
      </c>
    </row>
    <row r="15" spans="2:6" x14ac:dyDescent="0.25">
      <c r="B15" s="26" t="s">
        <v>49</v>
      </c>
      <c r="C15" s="29">
        <v>0</v>
      </c>
      <c r="D15" s="29">
        <v>6721575</v>
      </c>
      <c r="E15" s="29">
        <v>1107982.51</v>
      </c>
      <c r="F15" s="38">
        <f t="shared" si="0"/>
        <v>0.16483971539408546</v>
      </c>
    </row>
    <row r="16" spans="2:6" x14ac:dyDescent="0.25">
      <c r="B16" s="26" t="s">
        <v>50</v>
      </c>
      <c r="C16" s="29">
        <v>0</v>
      </c>
      <c r="D16" s="29">
        <v>5913657</v>
      </c>
      <c r="E16" s="29">
        <v>2904210.3800000004</v>
      </c>
      <c r="F16" s="38">
        <f t="shared" si="0"/>
        <v>0.49110227055779537</v>
      </c>
    </row>
    <row r="17" spans="2:6" x14ac:dyDescent="0.25">
      <c r="B17" s="26" t="s">
        <v>51</v>
      </c>
      <c r="C17" s="29">
        <v>0</v>
      </c>
      <c r="D17" s="29">
        <v>305723837</v>
      </c>
      <c r="E17" s="29">
        <v>109043278.16999993</v>
      </c>
      <c r="F17" s="38">
        <f t="shared" si="0"/>
        <v>0.35667247683405179</v>
      </c>
    </row>
    <row r="18" spans="2:6" x14ac:dyDescent="0.25">
      <c r="B18" s="48" t="s">
        <v>17</v>
      </c>
      <c r="C18" s="49">
        <f>+SUM(C19:C25)</f>
        <v>0</v>
      </c>
      <c r="D18" s="49">
        <f>+SUM(D19:D25)</f>
        <v>11837894</v>
      </c>
      <c r="E18" s="49">
        <f>+SUM(E19:E25)</f>
        <v>3993744.5199999996</v>
      </c>
      <c r="F18" s="50">
        <f t="shared" si="0"/>
        <v>0.3373695118405351</v>
      </c>
    </row>
    <row r="19" spans="2:6" x14ac:dyDescent="0.25">
      <c r="B19" s="27" t="s">
        <v>40</v>
      </c>
      <c r="C19" s="28">
        <v>0</v>
      </c>
      <c r="D19" s="28">
        <v>373015</v>
      </c>
      <c r="E19" s="28">
        <v>118594.09</v>
      </c>
      <c r="F19" s="25">
        <f t="shared" si="0"/>
        <v>0.31793383644089379</v>
      </c>
    </row>
    <row r="20" spans="2:6" x14ac:dyDescent="0.25">
      <c r="B20" s="26" t="s">
        <v>41</v>
      </c>
      <c r="C20" s="29">
        <v>0</v>
      </c>
      <c r="D20" s="29">
        <v>2518030</v>
      </c>
      <c r="E20" s="29">
        <v>471446.18</v>
      </c>
      <c r="F20" s="38">
        <f t="shared" si="0"/>
        <v>0.18722818234889974</v>
      </c>
    </row>
    <row r="21" spans="2:6" x14ac:dyDescent="0.25">
      <c r="B21" s="26" t="s">
        <v>42</v>
      </c>
      <c r="C21" s="29">
        <v>0</v>
      </c>
      <c r="D21" s="29">
        <v>64085</v>
      </c>
      <c r="E21" s="29">
        <v>0</v>
      </c>
      <c r="F21" s="38" t="str">
        <f t="shared" ref="F21" si="1">IF(E21=0,"%",E21/D21)</f>
        <v>%</v>
      </c>
    </row>
    <row r="22" spans="2:6" x14ac:dyDescent="0.25">
      <c r="B22" s="26" t="s">
        <v>44</v>
      </c>
      <c r="C22" s="29">
        <v>0</v>
      </c>
      <c r="D22" s="29">
        <v>3280824</v>
      </c>
      <c r="E22" s="29">
        <v>2633611.7599999998</v>
      </c>
      <c r="F22" s="38">
        <f t="shared" si="0"/>
        <v>0.80272875350826489</v>
      </c>
    </row>
    <row r="23" spans="2:6" x14ac:dyDescent="0.25">
      <c r="B23" s="26" t="s">
        <v>47</v>
      </c>
      <c r="C23" s="29">
        <v>0</v>
      </c>
      <c r="D23" s="29">
        <v>389660</v>
      </c>
      <c r="E23" s="29">
        <v>33337</v>
      </c>
      <c r="F23" s="38">
        <f t="shared" si="0"/>
        <v>8.5554072781399162E-2</v>
      </c>
    </row>
    <row r="24" spans="2:6" x14ac:dyDescent="0.25">
      <c r="B24" s="26" t="s">
        <v>50</v>
      </c>
      <c r="C24" s="29">
        <v>0</v>
      </c>
      <c r="D24" s="29">
        <v>256945</v>
      </c>
      <c r="E24" s="29">
        <v>0</v>
      </c>
      <c r="F24" s="38" t="str">
        <f t="shared" si="0"/>
        <v>%</v>
      </c>
    </row>
    <row r="25" spans="2:6" x14ac:dyDescent="0.25">
      <c r="B25" s="26" t="s">
        <v>51</v>
      </c>
      <c r="C25" s="29">
        <v>0</v>
      </c>
      <c r="D25" s="29">
        <v>4955335</v>
      </c>
      <c r="E25" s="29">
        <v>736755.48999999976</v>
      </c>
      <c r="F25" s="38">
        <f t="shared" si="0"/>
        <v>0.14867924973790869</v>
      </c>
    </row>
    <row r="26" spans="2:6" x14ac:dyDescent="0.25">
      <c r="B26" s="51" t="s">
        <v>3</v>
      </c>
      <c r="C26" s="52">
        <f>+C18+C6</f>
        <v>0</v>
      </c>
      <c r="D26" s="52">
        <f t="shared" ref="D26:E26" si="2">+D18+D6</f>
        <v>482882475</v>
      </c>
      <c r="E26" s="52">
        <f t="shared" si="2"/>
        <v>151085550.26999995</v>
      </c>
      <c r="F26" s="53">
        <f t="shared" si="0"/>
        <v>0.31288265383828634</v>
      </c>
    </row>
    <row r="27" spans="2:6" x14ac:dyDescent="0.25">
      <c r="B27" s="40" t="s">
        <v>33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2" spans="2:6" ht="60" customHeight="1" x14ac:dyDescent="0.25">
      <c r="B2" s="64" t="s">
        <v>38</v>
      </c>
      <c r="C2" s="64"/>
      <c r="D2" s="64"/>
      <c r="E2" s="64"/>
      <c r="F2" s="64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39</v>
      </c>
      <c r="F5" s="56" t="s">
        <v>5</v>
      </c>
    </row>
    <row r="6" spans="2:6" x14ac:dyDescent="0.25">
      <c r="B6" s="48" t="s">
        <v>23</v>
      </c>
      <c r="C6" s="49">
        <f>SUM(C7:C8)</f>
        <v>0</v>
      </c>
      <c r="D6" s="49">
        <f t="shared" ref="D6:E6" si="0">SUM(D7:D8)</f>
        <v>1786588</v>
      </c>
      <c r="E6" s="49">
        <f t="shared" si="0"/>
        <v>654655.75</v>
      </c>
      <c r="F6" s="50">
        <f t="shared" ref="F6:F11" si="1">IF(E6=0,"%",E6/D6)</f>
        <v>0.36642793414038377</v>
      </c>
    </row>
    <row r="7" spans="2:6" x14ac:dyDescent="0.25">
      <c r="B7" s="26" t="s">
        <v>40</v>
      </c>
      <c r="C7" s="29">
        <v>0</v>
      </c>
      <c r="D7" s="29">
        <v>1269274</v>
      </c>
      <c r="E7" s="29">
        <v>536415</v>
      </c>
      <c r="F7" s="38">
        <f t="shared" si="1"/>
        <v>0.42261560545634747</v>
      </c>
    </row>
    <row r="8" spans="2:6" x14ac:dyDescent="0.25">
      <c r="B8" s="58" t="s">
        <v>41</v>
      </c>
      <c r="C8" s="30">
        <v>0</v>
      </c>
      <c r="D8" s="30">
        <v>517314</v>
      </c>
      <c r="E8" s="30">
        <v>118240.75</v>
      </c>
      <c r="F8" s="39">
        <f t="shared" si="1"/>
        <v>0.22856669256969656</v>
      </c>
    </row>
    <row r="9" spans="2:6" x14ac:dyDescent="0.25">
      <c r="B9" s="48" t="s">
        <v>17</v>
      </c>
      <c r="C9" s="49">
        <f>+C10</f>
        <v>0</v>
      </c>
      <c r="D9" s="49">
        <f t="shared" ref="D9:E9" si="2">+D10</f>
        <v>26645</v>
      </c>
      <c r="E9" s="49">
        <f t="shared" si="2"/>
        <v>0</v>
      </c>
      <c r="F9" s="62" t="str">
        <f t="shared" si="1"/>
        <v>%</v>
      </c>
    </row>
    <row r="10" spans="2:6" x14ac:dyDescent="0.25">
      <c r="B10" s="59" t="s">
        <v>40</v>
      </c>
      <c r="C10" s="60">
        <v>0</v>
      </c>
      <c r="D10" s="60">
        <v>26645</v>
      </c>
      <c r="E10" s="60">
        <v>0</v>
      </c>
      <c r="F10" s="61" t="str">
        <f t="shared" si="1"/>
        <v>%</v>
      </c>
    </row>
    <row r="11" spans="2:6" x14ac:dyDescent="0.25">
      <c r="B11" s="51" t="s">
        <v>3</v>
      </c>
      <c r="C11" s="52">
        <f>+C9+C6</f>
        <v>0</v>
      </c>
      <c r="D11" s="52">
        <f t="shared" ref="D11:E11" si="3">+D9+D6</f>
        <v>1813233</v>
      </c>
      <c r="E11" s="52">
        <f t="shared" si="3"/>
        <v>654655.75</v>
      </c>
      <c r="F11" s="53">
        <f t="shared" si="1"/>
        <v>0.36104336839225848</v>
      </c>
    </row>
    <row r="12" spans="2:6" x14ac:dyDescent="0.25">
      <c r="B12" s="40" t="s">
        <v>31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2019-07-19T21:38:01Z</dcterms:modified>
</cp:coreProperties>
</file>