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FTE'!$A$1:$H$84</definedName>
    <definedName name="_xlnm.Print_Area" localSheetId="2">'EJECUCION RO'!$A$1:$J$91</definedName>
  </definedNames>
  <calcPr fullCalcOnLoad="1"/>
</workbook>
</file>

<file path=xl/sharedStrings.xml><?xml version="1.0" encoding="utf-8"?>
<sst xmlns="http://schemas.openxmlformats.org/spreadsheetml/2006/main" count="661" uniqueCount="171">
  <si>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</si>
  <si>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</si>
  <si>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</si>
  <si>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</si>
  <si>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</si>
  <si>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</si>
  <si>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</si>
  <si>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</si>
  <si>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</si>
  <si>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</si>
  <si>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</si>
  <si>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</si>
  <si>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</si>
  <si>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</si>
  <si>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</si>
  <si>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</si>
  <si>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</si>
  <si>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</si>
  <si>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</si>
  <si>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</si>
  <si>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</si>
  <si>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</si>
  <si>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</si>
  <si>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</si>
  <si>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</si>
  <si>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</si>
  <si>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</si>
  <si>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</si>
  <si>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</si>
  <si>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</si>
  <si>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</si>
  <si>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</si>
  <si>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</si>
  <si>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</si>
  <si>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</si>
  <si>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</si>
  <si>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</si>
  <si>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</si>
  <si>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</si>
  <si>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</si>
  <si>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</si>
  <si>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</si>
  <si>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</si>
  <si>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</si>
  <si>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</si>
  <si>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</si>
  <si>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</si>
  <si>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</si>
  <si>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</si>
  <si>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</si>
  <si>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</si>
  <si>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</si>
  <si>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</si>
  <si>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</si>
  <si>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</si>
  <si>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</si>
  <si>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</si>
  <si>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</si>
  <si>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</si>
  <si>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</si>
  <si>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</si>
  <si>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</si>
  <si>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</si>
  <si>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</si>
  <si>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</si>
  <si>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</si>
  <si>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</si>
  <si>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</si>
  <si>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</si>
  <si>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</si>
  <si>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</si>
  <si>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</si>
  <si>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</si>
  <si>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</si>
  <si>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</si>
  <si>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</si>
  <si>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</si>
  <si>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</si>
  <si>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</si>
  <si>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</si>
  <si>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</si>
  <si>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</si>
  <si>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</si>
  <si>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</si>
  <si>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</si>
  <si>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</si>
  <si>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</si>
  <si>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</si>
  <si>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</si>
  <si>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</si>
  <si>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</si>
  <si>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</si>
  <si>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</si>
  <si>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</si>
  <si>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</si>
  <si>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</si>
  <si>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</si>
  <si>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</si>
  <si>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</si>
  <si>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</si>
  <si>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</si>
  <si>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</si>
  <si>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</si>
  <si>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</si>
  <si>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</si>
  <si>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</si>
  <si>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</si>
  <si>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</si>
  <si>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</si>
  <si>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</si>
  <si>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</si>
  <si>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</si>
  <si>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</si>
  <si>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</si>
  <si>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</si>
  <si>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</si>
  <si>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</si>
  <si>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</si>
  <si>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</si>
  <si>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</si>
  <si>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</si>
  <si>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</si>
  <si>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</si>
  <si>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</si>
  <si>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</si>
  <si>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</si>
  <si>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</si>
  <si>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</si>
  <si>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</si>
  <si>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</si>
  <si>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</si>
  <si>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</si>
  <si>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</si>
  <si>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</si>
  <si>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</si>
  <si>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</si>
  <si>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</si>
  <si>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</si>
  <si>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</si>
  <si>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</si>
  <si>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</si>
  <si>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</si>
  <si>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</si>
  <si>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</si>
  <si>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</si>
  <si>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</si>
  <si>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</si>
  <si>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</si>
  <si>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</si>
  <si>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</si>
  <si>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</si>
  <si>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</si>
  <si>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</si>
  <si>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</si>
  <si>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</si>
  <si>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</si>
  <si>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</si>
  <si>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</si>
  <si>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</si>
  <si>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</si>
  <si>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</si>
  <si>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</si>
  <si>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HOSPITAL EMERGENCIA ATE VITARTE</t>
  </si>
  <si>
    <t>148 Hosp. Ate Vitarte</t>
  </si>
  <si>
    <t>148</t>
  </si>
  <si>
    <t xml:space="preserve">INSTITUTO NACIONAL DE SALUD MENTAL </t>
  </si>
  <si>
    <t xml:space="preserve">INSTITUTO NACIONAL DE CIENCIAS NEUROLOGICAS </t>
  </si>
  <si>
    <t>Fuente: SIAF, Consulta Amigable y Base de Datos al 30 de Noviembre del 2020</t>
  </si>
  <si>
    <t>EJECUCION PRESUPUESTAL A MES DE NOVIEMBRE 2020</t>
  </si>
  <si>
    <t xml:space="preserve">                               -  </t>
  </si>
  <si>
    <t xml:space="preserve">                          -  </t>
  </si>
</sst>
</file>

<file path=xl/styles.xml><?xml version="1.0" encoding="utf-8"?>
<styleSheet xmlns="http://schemas.openxmlformats.org/spreadsheetml/2006/main">
  <numFmts count="5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"/>
    <numFmt numFmtId="195" formatCode="_-* #,##0.0\ _€_-;\-* #,##0.0\ _€_-;_-* &quot;-&quot;??\ _€_-;_-@_-"/>
    <numFmt numFmtId="196" formatCode="_-* #,##0\ _€_-;\-* #,##0\ _€_-;_-* &quot;-&quot;??\ _€_-;_-@_-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0000"/>
    <numFmt numFmtId="203" formatCode="_ * #,##0_ ;_ * \-#,##0_ ;_ * &quot;-&quot;??_ ;_ @_ "/>
    <numFmt numFmtId="204" formatCode="0.0%"/>
    <numFmt numFmtId="205" formatCode="#,##0.000"/>
    <numFmt numFmtId="206" formatCode="_-* #,##0_-;\-* #,##0_-;_-* &quot;-&quot;??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  <numFmt numFmtId="211" formatCode="_-&quot;S/&quot;* #,##0_-;\-&quot;S/&quot;* #,##0_-;_-&quot;S/&quot;* &quot;-&quot;_-;_-@_-"/>
    <numFmt numFmtId="212" formatCode="_-* #,##0_-;\-* #,##0_-;_-* &quot;-&quot;_-;_-@_-"/>
    <numFmt numFmtId="213" formatCode="_-&quot;S/&quot;* #,##0.00_-;\-&quot;S/&quot;* #,##0.00_-;_-&quot;S/&quot;* &quot;-&quot;??_-;_-@_-"/>
    <numFmt numFmtId="214" formatCode="_-* #,##0.00_-;\-* #,##0.00_-;_-* &quot;-&quot;??_-;_-@_-"/>
  </numFmts>
  <fonts count="6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color indexed="8"/>
      <name val="Calibri"/>
      <family val="0"/>
    </font>
    <font>
      <sz val="6"/>
      <color indexed="63"/>
      <name val="Calibri"/>
      <family val="0"/>
    </font>
    <font>
      <sz val="10.5"/>
      <color indexed="63"/>
      <name val="Calibri"/>
      <family val="0"/>
    </font>
    <font>
      <sz val="9"/>
      <color indexed="63"/>
      <name val="Calibri"/>
      <family val="0"/>
    </font>
    <font>
      <sz val="4.8"/>
      <color indexed="63"/>
      <name val="Calibri"/>
      <family val="0"/>
    </font>
    <font>
      <sz val="10"/>
      <color indexed="63"/>
      <name val="Calibri"/>
      <family val="0"/>
    </font>
    <font>
      <sz val="7.5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14"/>
      <color indexed="63"/>
      <name val="Calibri"/>
      <family val="0"/>
    </font>
    <font>
      <b/>
      <sz val="3"/>
      <color indexed="8"/>
      <name val="Calibri"/>
      <family val="0"/>
    </font>
    <font>
      <b/>
      <sz val="7"/>
      <color indexed="8"/>
      <name val="Calibri"/>
      <family val="0"/>
    </font>
    <font>
      <b/>
      <sz val="7"/>
      <color indexed="9"/>
      <name val="Calibri"/>
      <family val="0"/>
    </font>
    <font>
      <b/>
      <sz val="14"/>
      <color indexed="63"/>
      <name val="Calibri"/>
      <family val="0"/>
    </font>
    <font>
      <b/>
      <sz val="18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3" fontId="57" fillId="0" borderId="0" xfId="0" applyNumberFormat="1" applyFont="1" applyFill="1" applyBorder="1" applyAlignment="1" applyProtection="1">
      <alignment vertical="center"/>
      <protection/>
    </xf>
    <xf numFmtId="196" fontId="2" fillId="0" borderId="0" xfId="49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01" fontId="57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0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196" fontId="1" fillId="0" borderId="0" xfId="49" applyNumberFormat="1" applyFont="1" applyFill="1" applyBorder="1" applyAlignment="1" applyProtection="1">
      <alignment vertical="center"/>
      <protection/>
    </xf>
    <xf numFmtId="196" fontId="57" fillId="0" borderId="0" xfId="49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57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Fill="1" applyBorder="1" applyAlignment="1" applyProtection="1">
      <alignment vertical="center"/>
      <protection/>
    </xf>
    <xf numFmtId="194" fontId="57" fillId="0" borderId="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206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vertical="center"/>
      <protection/>
    </xf>
    <xf numFmtId="3" fontId="59" fillId="0" borderId="0" xfId="0" applyNumberFormat="1" applyFont="1" applyFill="1" applyBorder="1" applyAlignment="1" applyProtection="1">
      <alignment vertical="center"/>
      <protection/>
    </xf>
    <xf numFmtId="196" fontId="59" fillId="0" borderId="0" xfId="49" applyNumberFormat="1" applyFont="1" applyFill="1" applyBorder="1" applyAlignment="1" applyProtection="1">
      <alignment vertical="center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196" fontId="57" fillId="0" borderId="0" xfId="0" applyNumberFormat="1" applyFont="1" applyFill="1" applyBorder="1" applyAlignment="1" applyProtection="1">
      <alignment vertical="center"/>
      <protection/>
    </xf>
    <xf numFmtId="4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Noviembre - 2020</a:t>
            </a:r>
          </a:p>
        </c:rich>
      </c:tx>
      <c:layout>
        <c:manualLayout>
          <c:xMode val="factor"/>
          <c:yMode val="factor"/>
          <c:x val="-0.000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4125"/>
          <c:w val="0.999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MES'!$B$49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MES'!$A$50:$A$82</c:f>
              <c:strCache/>
            </c:strRef>
          </c:cat>
          <c:val>
            <c:numRef>
              <c:f>'EJECUCION MES'!$B$50:$B$82</c:f>
              <c:numCache/>
            </c:numRef>
          </c:val>
        </c:ser>
        <c:axId val="11565352"/>
        <c:axId val="36979305"/>
      </c:barChart>
      <c:lineChart>
        <c:grouping val="standard"/>
        <c:varyColors val="0"/>
        <c:ser>
          <c:idx val="1"/>
          <c:order val="1"/>
          <c:tx>
            <c:strRef>
              <c:f>'EJECUCION MES'!$C$49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MES'!$A$50:$A$82</c:f>
              <c:strCache/>
            </c:strRef>
          </c:cat>
          <c:val>
            <c:numRef>
              <c:f>'EJECUCION MES'!$C$50:$C$82</c:f>
              <c:numCache/>
            </c:numRef>
          </c:val>
          <c:smooth val="0"/>
        </c:ser>
        <c:axId val="64378290"/>
        <c:axId val="42533699"/>
      </c:lineChart>
      <c:catAx>
        <c:axId val="115653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36979305"/>
        <c:crosses val="autoZero"/>
        <c:auto val="1"/>
        <c:lblOffset val="100"/>
        <c:tickLblSkip val="1"/>
        <c:noMultiLvlLbl val="0"/>
      </c:catAx>
      <c:valAx>
        <c:axId val="369793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565352"/>
        <c:crossesAt val="1"/>
        <c:crossBetween val="between"/>
        <c:dispUnits/>
      </c:valAx>
      <c:catAx>
        <c:axId val="64378290"/>
        <c:scaling>
          <c:orientation val="minMax"/>
        </c:scaling>
        <c:axPos val="b"/>
        <c:delete val="1"/>
        <c:majorTickMark val="out"/>
        <c:minorTickMark val="none"/>
        <c:tickLblPos val="nextTo"/>
        <c:crossAx val="42533699"/>
        <c:crosses val="autoZero"/>
        <c:auto val="1"/>
        <c:lblOffset val="100"/>
        <c:tickLblSkip val="1"/>
        <c:noMultiLvlLbl val="0"/>
      </c:catAx>
      <c:valAx>
        <c:axId val="425336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37829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775"/>
          <c:y val="0.97525"/>
          <c:w val="0.04425"/>
          <c:h val="0.0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NOVIEMBRE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725"/>
          <c:w val="0.9917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FTE'!$D$58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FTE'!$C$59:$C$63</c:f>
              <c:strCache/>
            </c:strRef>
          </c:cat>
          <c:val>
            <c:numRef>
              <c:f>'EJECUCION FTE'!$D$59:$D$63</c:f>
              <c:numCache/>
            </c:numRef>
          </c:val>
        </c:ser>
        <c:overlap val="-27"/>
        <c:gapWidth val="219"/>
        <c:axId val="47258972"/>
        <c:axId val="22677565"/>
      </c:barChart>
      <c:lineChart>
        <c:grouping val="standard"/>
        <c:varyColors val="0"/>
        <c:ser>
          <c:idx val="1"/>
          <c:order val="1"/>
          <c:tx>
            <c:strRef>
              <c:f>'EJECUCION FTE'!$E$58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FTE'!$C$59:$C$63</c:f>
              <c:strCache/>
            </c:strRef>
          </c:cat>
          <c:val>
            <c:numRef>
              <c:f>'EJECUCION FTE'!$E$59:$E$63</c:f>
              <c:numCache/>
            </c:numRef>
          </c:val>
          <c:smooth val="0"/>
        </c:ser>
        <c:axId val="2771494"/>
        <c:axId val="24943447"/>
      </c:lineChart>
      <c:catAx>
        <c:axId val="472589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677565"/>
        <c:crosses val="autoZero"/>
        <c:auto val="1"/>
        <c:lblOffset val="100"/>
        <c:tickLblSkip val="1"/>
        <c:noMultiLvlLbl val="0"/>
      </c:catAx>
      <c:valAx>
        <c:axId val="226775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258972"/>
        <c:crossesAt val="1"/>
        <c:crossBetween val="between"/>
        <c:dispUnits/>
      </c:valAx>
      <c:catAx>
        <c:axId val="2771494"/>
        <c:scaling>
          <c:orientation val="minMax"/>
        </c:scaling>
        <c:axPos val="b"/>
        <c:delete val="1"/>
        <c:majorTickMark val="out"/>
        <c:minorTickMark val="none"/>
        <c:tickLblPos val="nextTo"/>
        <c:crossAx val="24943447"/>
        <c:crosses val="autoZero"/>
        <c:auto val="1"/>
        <c:lblOffset val="100"/>
        <c:tickLblSkip val="1"/>
        <c:noMultiLvlLbl val="0"/>
      </c:catAx>
      <c:valAx>
        <c:axId val="249434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7149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"/>
          <c:y val="0.95975"/>
          <c:w val="0.13"/>
          <c:h val="0.0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NOVIEMBRE - FUENTE RO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7"/>
          <c:w val="0.9927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RO'!$C$60:$C$66</c:f>
              <c:strCache/>
            </c:strRef>
          </c:cat>
          <c:val>
            <c:numRef>
              <c:f>'EJECUCION RO'!$D$60:$D$66</c:f>
              <c:numCache/>
            </c:numRef>
          </c:val>
        </c:ser>
        <c:overlap val="-27"/>
        <c:gapWidth val="219"/>
        <c:axId val="23164432"/>
        <c:axId val="7153297"/>
      </c:barChart>
      <c:lineChart>
        <c:grouping val="standard"/>
        <c:varyColors val="0"/>
        <c:ser>
          <c:idx val="1"/>
          <c:order val="1"/>
          <c:tx>
            <c:strRef>
              <c:f>'EJECUCION RO'!$E$59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RO'!$C$60:$C$65</c:f>
              <c:strCache/>
            </c:strRef>
          </c:cat>
          <c:val>
            <c:numRef>
              <c:f>'EJECUCION RO'!$E$60:$E$66</c:f>
              <c:numCache/>
            </c:numRef>
          </c:val>
          <c:smooth val="0"/>
        </c:ser>
        <c:axId val="64379674"/>
        <c:axId val="42546155"/>
      </c:lineChart>
      <c:catAx>
        <c:axId val="231644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153297"/>
        <c:crosses val="autoZero"/>
        <c:auto val="1"/>
        <c:lblOffset val="100"/>
        <c:tickLblSkip val="1"/>
        <c:noMultiLvlLbl val="0"/>
      </c:catAx>
      <c:valAx>
        <c:axId val="71532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164432"/>
        <c:crossesAt val="1"/>
        <c:crossBetween val="between"/>
        <c:dispUnits/>
      </c:valAx>
      <c:catAx>
        <c:axId val="64379674"/>
        <c:scaling>
          <c:orientation val="minMax"/>
        </c:scaling>
        <c:axPos val="b"/>
        <c:delete val="1"/>
        <c:majorTickMark val="out"/>
        <c:minorTickMark val="none"/>
        <c:tickLblPos val="nextTo"/>
        <c:crossAx val="42546155"/>
        <c:crosses val="autoZero"/>
        <c:auto val="1"/>
        <c:lblOffset val="100"/>
        <c:tickLblSkip val="1"/>
        <c:noMultiLvlLbl val="0"/>
      </c:catAx>
      <c:valAx>
        <c:axId val="425461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37967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35"/>
          <c:y val="0.96575"/>
          <c:w val="0.11325"/>
          <c:h val="0.0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NOVIEMBRE - FUENTE RDR</a:t>
            </a:r>
          </a:p>
        </c:rich>
      </c:tx>
      <c:layout>
        <c:manualLayout>
          <c:xMode val="factor"/>
          <c:yMode val="factor"/>
          <c:x val="0.026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65"/>
          <c:w val="0.99325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RDR'!$C$60:$C$65</c:f>
              <c:strCache/>
            </c:strRef>
          </c:cat>
          <c:val>
            <c:numRef>
              <c:f>'EJECUCION RDR'!$D$60:$D$65</c:f>
              <c:numCache/>
            </c:numRef>
          </c:val>
        </c:ser>
        <c:overlap val="-27"/>
        <c:gapWidth val="219"/>
        <c:axId val="47371076"/>
        <c:axId val="23686501"/>
      </c:barChart>
      <c:lineChart>
        <c:grouping val="standard"/>
        <c:varyColors val="0"/>
        <c:ser>
          <c:idx val="1"/>
          <c:order val="1"/>
          <c:tx>
            <c:strRef>
              <c:f>'EJECUCION RDR'!$E$59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RDR'!$C$60:$C$65</c:f>
              <c:strCache/>
            </c:strRef>
          </c:cat>
          <c:val>
            <c:numRef>
              <c:f>'EJECUCION RDR'!$E$60:$E$65</c:f>
              <c:numCache/>
            </c:numRef>
          </c:val>
          <c:smooth val="0"/>
        </c:ser>
        <c:axId val="11851918"/>
        <c:axId val="39558399"/>
      </c:lineChart>
      <c:catAx>
        <c:axId val="473710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686501"/>
        <c:crosses val="autoZero"/>
        <c:auto val="1"/>
        <c:lblOffset val="100"/>
        <c:tickLblSkip val="1"/>
        <c:noMultiLvlLbl val="0"/>
      </c:catAx>
      <c:valAx>
        <c:axId val="236865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371076"/>
        <c:crossesAt val="1"/>
        <c:crossBetween val="between"/>
        <c:dispUnits/>
      </c:valAx>
      <c:catAx>
        <c:axId val="11851918"/>
        <c:scaling>
          <c:orientation val="minMax"/>
        </c:scaling>
        <c:axPos val="b"/>
        <c:delete val="1"/>
        <c:majorTickMark val="out"/>
        <c:minorTickMark val="none"/>
        <c:tickLblPos val="nextTo"/>
        <c:crossAx val="39558399"/>
        <c:crosses val="autoZero"/>
        <c:auto val="1"/>
        <c:lblOffset val="100"/>
        <c:tickLblSkip val="1"/>
        <c:noMultiLvlLbl val="0"/>
      </c:catAx>
      <c:valAx>
        <c:axId val="395583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85191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"/>
          <c:y val="0.9665"/>
          <c:w val="0.12225"/>
          <c:h val="0.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NOVIEMBRE - FUENTE ROCC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8225"/>
          <c:w val="0.992"/>
          <c:h val="0.8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ROOC'!$D$65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ROOC'!$C$66:$C$70</c:f>
              <c:strCache/>
            </c:strRef>
          </c:cat>
          <c:val>
            <c:numRef>
              <c:f>'EJECUCION ROOC'!$D$66:$D$70</c:f>
              <c:numCache/>
            </c:numRef>
          </c:val>
        </c:ser>
        <c:overlap val="-27"/>
        <c:gapWidth val="219"/>
        <c:axId val="20481272"/>
        <c:axId val="50113721"/>
      </c:barChart>
      <c:lineChart>
        <c:grouping val="standard"/>
        <c:varyColors val="0"/>
        <c:ser>
          <c:idx val="1"/>
          <c:order val="1"/>
          <c:tx>
            <c:strRef>
              <c:f>'EJECUCION ROOC'!$E$65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'EJECUCION ROOC'!$C$66:$C$70</c:f>
              <c:strCache/>
            </c:strRef>
          </c:cat>
          <c:val>
            <c:numRef>
              <c:f>'EJECUCION ROOC'!$E$66:$E$70</c:f>
              <c:numCache/>
            </c:numRef>
          </c:val>
          <c:smooth val="0"/>
        </c:ser>
        <c:axId val="48370306"/>
        <c:axId val="32679571"/>
      </c:lineChart>
      <c:catAx>
        <c:axId val="204812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113721"/>
        <c:crosses val="autoZero"/>
        <c:auto val="1"/>
        <c:lblOffset val="100"/>
        <c:tickLblSkip val="1"/>
        <c:noMultiLvlLbl val="0"/>
      </c:catAx>
      <c:valAx>
        <c:axId val="501137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481272"/>
        <c:crossesAt val="1"/>
        <c:crossBetween val="between"/>
        <c:dispUnits/>
      </c:valAx>
      <c:catAx>
        <c:axId val="48370306"/>
        <c:scaling>
          <c:orientation val="minMax"/>
        </c:scaling>
        <c:axPos val="b"/>
        <c:delete val="1"/>
        <c:majorTickMark val="out"/>
        <c:minorTickMark val="none"/>
        <c:tickLblPos val="nextTo"/>
        <c:crossAx val="32679571"/>
        <c:crosses val="autoZero"/>
        <c:auto val="1"/>
        <c:lblOffset val="100"/>
        <c:tickLblSkip val="1"/>
        <c:noMultiLvlLbl val="0"/>
      </c:catAx>
      <c:valAx>
        <c:axId val="326795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37030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"/>
          <c:y val="0.947"/>
          <c:w val="0.13925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NOVIEMBRE - FUENTE DYT</a:t>
            </a:r>
          </a:p>
        </c:rich>
      </c:tx>
      <c:layout>
        <c:manualLayout>
          <c:xMode val="factor"/>
          <c:yMode val="factor"/>
          <c:x val="-0.002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525"/>
          <c:w val="0.99175"/>
          <c:h val="0.8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DYT'!$D$62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DYT'!$C$63:$C$67</c:f>
              <c:strCache/>
            </c:strRef>
          </c:cat>
          <c:val>
            <c:numRef>
              <c:f>'EJECUCION DYT'!$D$63:$D$67</c:f>
              <c:numCache/>
            </c:numRef>
          </c:val>
        </c:ser>
        <c:overlap val="-27"/>
        <c:gapWidth val="219"/>
        <c:axId val="25680684"/>
        <c:axId val="29799565"/>
      </c:barChart>
      <c:lineChart>
        <c:grouping val="standard"/>
        <c:varyColors val="0"/>
        <c:ser>
          <c:idx val="1"/>
          <c:order val="1"/>
          <c:tx>
            <c:strRef>
              <c:f>'EJECUCION DYT'!$E$62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DYT'!$C$63:$C$67</c:f>
              <c:strCache/>
            </c:strRef>
          </c:cat>
          <c:val>
            <c:numRef>
              <c:f>'EJECUCION DYT'!$E$63:$E$67</c:f>
              <c:numCache/>
            </c:numRef>
          </c:val>
          <c:smooth val="0"/>
        </c:ser>
        <c:axId val="66869494"/>
        <c:axId val="64954535"/>
      </c:lineChart>
      <c:catAx>
        <c:axId val="256806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799565"/>
        <c:crosses val="autoZero"/>
        <c:auto val="1"/>
        <c:lblOffset val="100"/>
        <c:tickLblSkip val="1"/>
        <c:noMultiLvlLbl val="0"/>
      </c:catAx>
      <c:valAx>
        <c:axId val="297995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680684"/>
        <c:crossesAt val="1"/>
        <c:crossBetween val="between"/>
        <c:dispUnits/>
      </c:valAx>
      <c:catAx>
        <c:axId val="66869494"/>
        <c:scaling>
          <c:orientation val="minMax"/>
        </c:scaling>
        <c:axPos val="b"/>
        <c:delete val="1"/>
        <c:majorTickMark val="out"/>
        <c:minorTickMark val="none"/>
        <c:tickLblPos val="nextTo"/>
        <c:crossAx val="64954535"/>
        <c:crosses val="autoZero"/>
        <c:auto val="1"/>
        <c:lblOffset val="100"/>
        <c:tickLblSkip val="1"/>
        <c:noMultiLvlLbl val="0"/>
      </c:catAx>
      <c:valAx>
        <c:axId val="649545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86949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5"/>
          <c:y val="0.9665"/>
          <c:w val="0.13025"/>
          <c:h val="0.0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152400</xdr:rowOff>
    </xdr:from>
    <xdr:to>
      <xdr:col>26</xdr:col>
      <xdr:colOff>742950</xdr:colOff>
      <xdr:row>95</xdr:row>
      <xdr:rowOff>152400</xdr:rowOff>
    </xdr:to>
    <xdr:graphicFrame>
      <xdr:nvGraphicFramePr>
        <xdr:cNvPr id="1" name="Gráfico 9"/>
        <xdr:cNvGraphicFramePr/>
      </xdr:nvGraphicFramePr>
      <xdr:xfrm>
        <a:off x="0" y="8820150"/>
        <a:ext cx="20574000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53</xdr:row>
      <xdr:rowOff>142875</xdr:rowOff>
    </xdr:from>
    <xdr:to>
      <xdr:col>8</xdr:col>
      <xdr:colOff>19050</xdr:colOff>
      <xdr:row>83</xdr:row>
      <xdr:rowOff>95250</xdr:rowOff>
    </xdr:to>
    <xdr:graphicFrame>
      <xdr:nvGraphicFramePr>
        <xdr:cNvPr id="1" name="Gráfico 4"/>
        <xdr:cNvGraphicFramePr/>
      </xdr:nvGraphicFramePr>
      <xdr:xfrm>
        <a:off x="47625" y="9763125"/>
        <a:ext cx="98298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55</xdr:row>
      <xdr:rowOff>133350</xdr:rowOff>
    </xdr:from>
    <xdr:to>
      <xdr:col>9</xdr:col>
      <xdr:colOff>762000</xdr:colOff>
      <xdr:row>90</xdr:row>
      <xdr:rowOff>123825</xdr:rowOff>
    </xdr:to>
    <xdr:graphicFrame>
      <xdr:nvGraphicFramePr>
        <xdr:cNvPr id="1" name="Gráfico 2"/>
        <xdr:cNvGraphicFramePr/>
      </xdr:nvGraphicFramePr>
      <xdr:xfrm>
        <a:off x="57150" y="9934575"/>
        <a:ext cx="112776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123825</xdr:rowOff>
    </xdr:from>
    <xdr:to>
      <xdr:col>8</xdr:col>
      <xdr:colOff>695325</xdr:colOff>
      <xdr:row>90</xdr:row>
      <xdr:rowOff>85725</xdr:rowOff>
    </xdr:to>
    <xdr:graphicFrame>
      <xdr:nvGraphicFramePr>
        <xdr:cNvPr id="1" name="Gráfico 1"/>
        <xdr:cNvGraphicFramePr/>
      </xdr:nvGraphicFramePr>
      <xdr:xfrm>
        <a:off x="47625" y="97536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3590925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1008511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66675</xdr:colOff>
      <xdr:row>54</xdr:row>
      <xdr:rowOff>133350</xdr:rowOff>
    </xdr:from>
    <xdr:to>
      <xdr:col>8</xdr:col>
      <xdr:colOff>723900</xdr:colOff>
      <xdr:row>83</xdr:row>
      <xdr:rowOff>19050</xdr:rowOff>
    </xdr:to>
    <xdr:graphicFrame>
      <xdr:nvGraphicFramePr>
        <xdr:cNvPr id="5" name="Gráfico 1"/>
        <xdr:cNvGraphicFramePr/>
      </xdr:nvGraphicFramePr>
      <xdr:xfrm>
        <a:off x="66675" y="9753600"/>
        <a:ext cx="10410825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7</xdr:col>
      <xdr:colOff>733425</xdr:colOff>
      <xdr:row>90</xdr:row>
      <xdr:rowOff>57150</xdr:rowOff>
    </xdr:to>
    <xdr:graphicFrame>
      <xdr:nvGraphicFramePr>
        <xdr:cNvPr id="1" name="Gráfico 1"/>
        <xdr:cNvGraphicFramePr/>
      </xdr:nvGraphicFramePr>
      <xdr:xfrm>
        <a:off x="0" y="9791700"/>
        <a:ext cx="9820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2" name="Grupo 5"/>
        <xdr:cNvGrpSpPr>
          <a:grpSpLocks/>
        </xdr:cNvGrpSpPr>
      </xdr:nvGrpSpPr>
      <xdr:grpSpPr>
        <a:xfrm>
          <a:off x="85725" y="104775"/>
          <a:ext cx="52197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9073" y="142937"/>
            <a:ext cx="1634300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2937"/>
            <a:ext cx="995718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2"/>
  <sheetViews>
    <sheetView showGridLines="0" tabSelected="1" zoomScalePageLayoutView="0" workbookViewId="0" topLeftCell="A1">
      <selection activeCell="B10" sqref="B10:B12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7.7109375" style="8" customWidth="1"/>
    <col min="5" max="5" width="11.7109375" style="8" customWidth="1"/>
    <col min="6" max="6" width="7.7109375" style="8" customWidth="1"/>
    <col min="7" max="7" width="11.7109375" style="8" customWidth="1"/>
    <col min="8" max="8" width="7.7109375" style="8" customWidth="1"/>
    <col min="9" max="9" width="11.57421875" style="8" customWidth="1"/>
    <col min="10" max="10" width="7.7109375" style="8" customWidth="1"/>
    <col min="11" max="11" width="11.7109375" style="8" customWidth="1"/>
    <col min="12" max="12" width="7.7109375" style="8" customWidth="1"/>
    <col min="13" max="13" width="11.7109375" style="8" customWidth="1"/>
    <col min="14" max="14" width="7.7109375" style="8" customWidth="1"/>
    <col min="15" max="15" width="11.7109375" style="8" customWidth="1"/>
    <col min="16" max="16" width="7.7109375" style="8" customWidth="1"/>
    <col min="17" max="17" width="11.7109375" style="8" customWidth="1"/>
    <col min="18" max="18" width="7.7109375" style="8" customWidth="1"/>
    <col min="19" max="19" width="11.7109375" style="8" customWidth="1"/>
    <col min="20" max="20" width="7.7109375" style="8" customWidth="1"/>
    <col min="21" max="21" width="11.7109375" style="8" customWidth="1"/>
    <col min="22" max="22" width="7.7109375" style="8" customWidth="1"/>
    <col min="23" max="24" width="11.7109375" style="8" customWidth="1"/>
    <col min="25" max="26" width="11.7109375" style="8" hidden="1" customWidth="1"/>
    <col min="27" max="27" width="11.421875" style="8" customWidth="1"/>
    <col min="28" max="28" width="15.421875" style="5" bestFit="1" customWidth="1"/>
    <col min="29" max="16384" width="11.421875" style="5" customWidth="1"/>
  </cols>
  <sheetData>
    <row r="1" spans="1:2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6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6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6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168</v>
      </c>
    </row>
    <row r="7" ht="15.75">
      <c r="A7" s="21" t="s">
        <v>23</v>
      </c>
    </row>
    <row r="8" ht="15.75">
      <c r="A8" s="21" t="s">
        <v>0</v>
      </c>
    </row>
    <row r="9" spans="1:27" ht="12.75">
      <c r="A9" s="10"/>
      <c r="AA9" s="20" t="s">
        <v>34</v>
      </c>
    </row>
    <row r="10" spans="1:27" s="10" customFormat="1" ht="12.75" customHeight="1">
      <c r="A10" s="64" t="s">
        <v>1</v>
      </c>
      <c r="B10" s="61" t="s">
        <v>33</v>
      </c>
      <c r="C10" s="54" t="s">
        <v>31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6" t="s">
        <v>30</v>
      </c>
    </row>
    <row r="11" spans="1:27" s="10" customFormat="1" ht="12.75" customHeight="1">
      <c r="A11" s="65"/>
      <c r="B11" s="62"/>
      <c r="C11" s="55" t="s">
        <v>2</v>
      </c>
      <c r="D11" s="55"/>
      <c r="E11" s="55" t="s">
        <v>3</v>
      </c>
      <c r="F11" s="55"/>
      <c r="G11" s="55" t="s">
        <v>4</v>
      </c>
      <c r="H11" s="55"/>
      <c r="I11" s="55" t="s">
        <v>20</v>
      </c>
      <c r="J11" s="55"/>
      <c r="K11" s="55" t="s">
        <v>21</v>
      </c>
      <c r="L11" s="55"/>
      <c r="M11" s="55" t="s">
        <v>22</v>
      </c>
      <c r="N11" s="55"/>
      <c r="O11" s="55" t="s">
        <v>24</v>
      </c>
      <c r="P11" s="55"/>
      <c r="Q11" s="55" t="s">
        <v>25</v>
      </c>
      <c r="R11" s="55"/>
      <c r="S11" s="55" t="s">
        <v>26</v>
      </c>
      <c r="T11" s="55"/>
      <c r="U11" s="55" t="s">
        <v>27</v>
      </c>
      <c r="V11" s="55"/>
      <c r="W11" s="55" t="s">
        <v>28</v>
      </c>
      <c r="X11" s="55"/>
      <c r="Y11" s="55" t="s">
        <v>29</v>
      </c>
      <c r="Z11" s="55"/>
      <c r="AA11" s="57"/>
    </row>
    <row r="12" spans="1:27" s="10" customFormat="1" ht="15.75" customHeight="1">
      <c r="A12" s="66"/>
      <c r="B12" s="63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58"/>
    </row>
    <row r="13" spans="1:28" ht="15" customHeight="1">
      <c r="A13" s="2" t="s">
        <v>5</v>
      </c>
      <c r="B13" s="3" t="s">
        <v>6</v>
      </c>
      <c r="C13" s="43">
        <v>76264635</v>
      </c>
      <c r="D13" s="39">
        <f aca="true" t="shared" si="0" ref="D13:D46">+C13/$C$46*100</f>
        <v>23.164517144195408</v>
      </c>
      <c r="E13" s="43">
        <v>107936187</v>
      </c>
      <c r="F13" s="39">
        <f aca="true" t="shared" si="1" ref="F13:F46">+E13/$E$46*100</f>
        <v>26.51797341250031</v>
      </c>
      <c r="G13" s="43">
        <v>125847709</v>
      </c>
      <c r="H13" s="39">
        <f aca="true" t="shared" si="2" ref="H13:H46">+G13/$G$46*100</f>
        <v>27.53310037186202</v>
      </c>
      <c r="I13" s="4">
        <v>87570989</v>
      </c>
      <c r="J13" s="39">
        <f aca="true" t="shared" si="3" ref="J13:J46">+I13/$I$46*100</f>
        <v>17.07583945156884</v>
      </c>
      <c r="K13" s="4">
        <v>116254255</v>
      </c>
      <c r="L13" s="39">
        <f aca="true" t="shared" si="4" ref="L13:L46">+K13/$K$46*100</f>
        <v>22.925505838885012</v>
      </c>
      <c r="M13" s="4">
        <v>74453803</v>
      </c>
      <c r="N13" s="39">
        <f aca="true" t="shared" si="5" ref="N13:N46">+M13/$M$46*100</f>
        <v>13.615761420651978</v>
      </c>
      <c r="O13" s="4">
        <v>163694622</v>
      </c>
      <c r="P13" s="39">
        <f aca="true" t="shared" si="6" ref="P13:P46">+O13/$O$46*100</f>
        <v>16.24149539283388</v>
      </c>
      <c r="Q13" s="4">
        <v>131706795</v>
      </c>
      <c r="R13" s="39">
        <f aca="true" t="shared" si="7" ref="R13:R46">+Q13/$Q$46*100</f>
        <v>17.7305118207545</v>
      </c>
      <c r="S13" s="4">
        <v>107840115</v>
      </c>
      <c r="T13" s="39">
        <f aca="true" t="shared" si="8" ref="T13:T46">+S13/$S$46*100</f>
        <v>16.41132928977522</v>
      </c>
      <c r="U13" s="4">
        <v>164201505</v>
      </c>
      <c r="V13" s="39">
        <f aca="true" t="shared" si="9" ref="V13:V46">+U13/$U$46*100</f>
        <v>13.204952886024449</v>
      </c>
      <c r="W13" s="4">
        <v>174904105</v>
      </c>
      <c r="X13" s="39">
        <f aca="true" t="shared" si="10" ref="X13:X46">+W13/$W$46*100</f>
        <v>23.81752297378694</v>
      </c>
      <c r="Y13" s="4"/>
      <c r="Z13" s="39" t="e">
        <f aca="true" t="shared" si="11" ref="Z13:Z46">+Y13/$Y$46*100</f>
        <v>#DIV/0!</v>
      </c>
      <c r="AA13" s="24">
        <f aca="true" t="shared" si="12" ref="AA13:AA45">+C13+E13+G13+I13+K13+M13+O13+Q13+S13+U13+W13+Y13</f>
        <v>1330674720</v>
      </c>
      <c r="AB13" s="8"/>
    </row>
    <row r="14" spans="1:28" ht="15" customHeight="1">
      <c r="A14" s="2" t="s">
        <v>35</v>
      </c>
      <c r="B14" s="3" t="s">
        <v>66</v>
      </c>
      <c r="C14" s="43">
        <v>2898448</v>
      </c>
      <c r="D14" s="39">
        <f t="shared" si="0"/>
        <v>0.8803706775435153</v>
      </c>
      <c r="E14" s="43">
        <v>3295077</v>
      </c>
      <c r="F14" s="39">
        <f t="shared" si="1"/>
        <v>0.8095409584752267</v>
      </c>
      <c r="G14" s="43">
        <v>3365966</v>
      </c>
      <c r="H14" s="39">
        <f t="shared" si="2"/>
        <v>0.7364097484386856</v>
      </c>
      <c r="I14" s="4">
        <v>4071461</v>
      </c>
      <c r="J14" s="39">
        <f t="shared" si="3"/>
        <v>0.7939114901320108</v>
      </c>
      <c r="K14" s="4">
        <v>3291970</v>
      </c>
      <c r="L14" s="39">
        <f t="shared" si="4"/>
        <v>0.6491812059389508</v>
      </c>
      <c r="M14" s="4">
        <v>3653044</v>
      </c>
      <c r="N14" s="39">
        <f t="shared" si="5"/>
        <v>0.6680515105876349</v>
      </c>
      <c r="O14" s="4">
        <v>4258862</v>
      </c>
      <c r="P14" s="39">
        <f t="shared" si="6"/>
        <v>0.42255687270969283</v>
      </c>
      <c r="Q14" s="4">
        <v>4404849</v>
      </c>
      <c r="R14" s="39">
        <f t="shared" si="7"/>
        <v>0.5929855575267673</v>
      </c>
      <c r="S14" s="4">
        <v>3413200</v>
      </c>
      <c r="T14" s="39">
        <f t="shared" si="8"/>
        <v>0.5194277577676988</v>
      </c>
      <c r="U14" s="4">
        <v>4175887</v>
      </c>
      <c r="V14" s="39">
        <f t="shared" si="9"/>
        <v>0.3358214718699562</v>
      </c>
      <c r="W14" s="4">
        <v>4344517</v>
      </c>
      <c r="X14" s="39">
        <f t="shared" si="10"/>
        <v>0.5916135213493583</v>
      </c>
      <c r="Y14" s="4"/>
      <c r="Z14" s="39" t="e">
        <f t="shared" si="11"/>
        <v>#DIV/0!</v>
      </c>
      <c r="AA14" s="24">
        <f t="shared" si="12"/>
        <v>41173281</v>
      </c>
      <c r="AB14" s="8"/>
    </row>
    <row r="15" spans="1:28" ht="15" customHeight="1">
      <c r="A15" s="2" t="s">
        <v>36</v>
      </c>
      <c r="B15" s="3" t="s">
        <v>67</v>
      </c>
      <c r="C15" s="43">
        <v>3972956</v>
      </c>
      <c r="D15" s="39">
        <f t="shared" si="0"/>
        <v>1.2067402849975484</v>
      </c>
      <c r="E15" s="43">
        <v>5827982</v>
      </c>
      <c r="F15" s="39">
        <f t="shared" si="1"/>
        <v>1.4318300101200574</v>
      </c>
      <c r="G15" s="43">
        <v>5178694</v>
      </c>
      <c r="H15" s="39">
        <f t="shared" si="2"/>
        <v>1.1330003766469805</v>
      </c>
      <c r="I15" s="4">
        <v>4744425</v>
      </c>
      <c r="J15" s="39">
        <f t="shared" si="3"/>
        <v>0.9251356015861542</v>
      </c>
      <c r="K15" s="4">
        <v>4290484</v>
      </c>
      <c r="L15" s="39">
        <f t="shared" si="4"/>
        <v>0.8460895989883788</v>
      </c>
      <c r="M15" s="4">
        <v>4662134</v>
      </c>
      <c r="N15" s="39">
        <f t="shared" si="5"/>
        <v>0.852589145179191</v>
      </c>
      <c r="O15" s="4">
        <v>6398854</v>
      </c>
      <c r="P15" s="39">
        <f t="shared" si="6"/>
        <v>0.6348831530972144</v>
      </c>
      <c r="Q15" s="4">
        <v>5590459</v>
      </c>
      <c r="R15" s="39">
        <f t="shared" si="7"/>
        <v>0.7525936636977871</v>
      </c>
      <c r="S15" s="4">
        <v>5212866</v>
      </c>
      <c r="T15" s="39">
        <f t="shared" si="8"/>
        <v>0.7933046108998807</v>
      </c>
      <c r="U15" s="4">
        <v>6519337</v>
      </c>
      <c r="V15" s="39">
        <f t="shared" si="9"/>
        <v>0.5242798349084313</v>
      </c>
      <c r="W15" s="4">
        <v>5569619</v>
      </c>
      <c r="X15" s="39">
        <f t="shared" si="10"/>
        <v>0.7584414813348163</v>
      </c>
      <c r="Y15" s="4"/>
      <c r="Z15" s="39" t="e">
        <f t="shared" si="11"/>
        <v>#DIV/0!</v>
      </c>
      <c r="AA15" s="24">
        <f t="shared" si="12"/>
        <v>57967810</v>
      </c>
      <c r="AB15" s="8"/>
    </row>
    <row r="16" spans="1:28" ht="15" customHeight="1">
      <c r="A16" s="2" t="s">
        <v>37</v>
      </c>
      <c r="B16" s="3" t="s">
        <v>68</v>
      </c>
      <c r="C16" s="43">
        <v>1967288</v>
      </c>
      <c r="D16" s="39">
        <f t="shared" si="0"/>
        <v>0.5975413978388527</v>
      </c>
      <c r="E16" s="43">
        <v>3117375</v>
      </c>
      <c r="F16" s="39">
        <f t="shared" si="1"/>
        <v>0.7658827837488197</v>
      </c>
      <c r="G16" s="43">
        <v>3753859</v>
      </c>
      <c r="H16" s="39">
        <f t="shared" si="2"/>
        <v>0.8212734061675893</v>
      </c>
      <c r="I16" s="4">
        <v>2562069</v>
      </c>
      <c r="J16" s="39">
        <f t="shared" si="3"/>
        <v>0.49958872689951606</v>
      </c>
      <c r="K16" s="4">
        <v>4674948</v>
      </c>
      <c r="L16" s="39">
        <f t="shared" si="4"/>
        <v>0.9219064512562041</v>
      </c>
      <c r="M16" s="4">
        <v>4743010</v>
      </c>
      <c r="N16" s="39">
        <f t="shared" si="5"/>
        <v>0.8673793677908775</v>
      </c>
      <c r="O16" s="4">
        <v>3278267</v>
      </c>
      <c r="P16" s="39">
        <f t="shared" si="6"/>
        <v>0.3252639440835103</v>
      </c>
      <c r="Q16" s="4">
        <v>5028639</v>
      </c>
      <c r="R16" s="39">
        <f t="shared" si="7"/>
        <v>0.6769608449724032</v>
      </c>
      <c r="S16" s="4">
        <v>4211956</v>
      </c>
      <c r="T16" s="39">
        <f t="shared" si="8"/>
        <v>0.6409840797187992</v>
      </c>
      <c r="U16" s="4">
        <v>4482762</v>
      </c>
      <c r="V16" s="39">
        <f t="shared" si="9"/>
        <v>0.3605001124031154</v>
      </c>
      <c r="W16" s="4">
        <v>4489183</v>
      </c>
      <c r="X16" s="39">
        <f t="shared" si="10"/>
        <v>0.6113133778994712</v>
      </c>
      <c r="Y16" s="4"/>
      <c r="Z16" s="39" t="e">
        <f t="shared" si="11"/>
        <v>#DIV/0!</v>
      </c>
      <c r="AA16" s="24">
        <f t="shared" si="12"/>
        <v>42309356</v>
      </c>
      <c r="AB16" s="8"/>
    </row>
    <row r="17" spans="1:28" ht="15" customHeight="1">
      <c r="A17" s="2" t="s">
        <v>38</v>
      </c>
      <c r="B17" s="3" t="s">
        <v>69</v>
      </c>
      <c r="C17" s="43">
        <v>2459342</v>
      </c>
      <c r="D17" s="39">
        <f t="shared" si="0"/>
        <v>0.7469972146649599</v>
      </c>
      <c r="E17" s="43">
        <v>2945648</v>
      </c>
      <c r="F17" s="39">
        <f t="shared" si="1"/>
        <v>0.7236925587021591</v>
      </c>
      <c r="G17" s="43">
        <v>3878242</v>
      </c>
      <c r="H17" s="39">
        <f t="shared" si="2"/>
        <v>0.8484860558913385</v>
      </c>
      <c r="I17" s="4">
        <v>3129967</v>
      </c>
      <c r="J17" s="39">
        <f t="shared" si="3"/>
        <v>0.6103255723274813</v>
      </c>
      <c r="K17" s="4">
        <v>3818859</v>
      </c>
      <c r="L17" s="39">
        <f t="shared" si="4"/>
        <v>0.7530844724984782</v>
      </c>
      <c r="M17" s="4">
        <v>3895986</v>
      </c>
      <c r="N17" s="39">
        <f t="shared" si="5"/>
        <v>0.7124796012663076</v>
      </c>
      <c r="O17" s="4">
        <v>2712162</v>
      </c>
      <c r="P17" s="39">
        <f t="shared" si="6"/>
        <v>0.2690959916057543</v>
      </c>
      <c r="Q17" s="4">
        <v>4504783</v>
      </c>
      <c r="R17" s="39">
        <f t="shared" si="7"/>
        <v>0.6064387811686855</v>
      </c>
      <c r="S17" s="4">
        <v>5284339</v>
      </c>
      <c r="T17" s="39">
        <f t="shared" si="8"/>
        <v>0.8041815182393074</v>
      </c>
      <c r="U17" s="4">
        <v>4095769</v>
      </c>
      <c r="V17" s="39">
        <f t="shared" si="9"/>
        <v>0.32937844678731454</v>
      </c>
      <c r="W17" s="4">
        <v>4607273</v>
      </c>
      <c r="X17" s="39">
        <f t="shared" si="10"/>
        <v>0.6273942542629761</v>
      </c>
      <c r="Y17" s="4"/>
      <c r="Z17" s="39" t="e">
        <f t="shared" si="11"/>
        <v>#DIV/0!</v>
      </c>
      <c r="AA17" s="24">
        <f t="shared" si="12"/>
        <v>41332370</v>
      </c>
      <c r="AB17" s="8"/>
    </row>
    <row r="18" spans="1:28" ht="15" customHeight="1">
      <c r="A18" s="2" t="s">
        <v>39</v>
      </c>
      <c r="B18" s="3" t="s">
        <v>70</v>
      </c>
      <c r="C18" s="43">
        <v>14201130</v>
      </c>
      <c r="D18" s="39">
        <f t="shared" si="0"/>
        <v>4.313432029825458</v>
      </c>
      <c r="E18" s="43">
        <v>16963019</v>
      </c>
      <c r="F18" s="39">
        <f t="shared" si="1"/>
        <v>4.167507666708086</v>
      </c>
      <c r="G18" s="43">
        <v>17780459</v>
      </c>
      <c r="H18" s="39">
        <f t="shared" si="2"/>
        <v>3.8900284017468874</v>
      </c>
      <c r="I18" s="4">
        <v>15376767</v>
      </c>
      <c r="J18" s="39">
        <f t="shared" si="3"/>
        <v>2.9983811713737962</v>
      </c>
      <c r="K18" s="4">
        <v>16159628</v>
      </c>
      <c r="L18" s="39">
        <f t="shared" si="4"/>
        <v>3.186701820662045</v>
      </c>
      <c r="M18" s="4">
        <v>16723704</v>
      </c>
      <c r="N18" s="39">
        <f t="shared" si="5"/>
        <v>3.0583523548636347</v>
      </c>
      <c r="O18" s="4">
        <v>20927844</v>
      </c>
      <c r="P18" s="39">
        <f t="shared" si="6"/>
        <v>2.076424245067417</v>
      </c>
      <c r="Q18" s="4">
        <v>18870238</v>
      </c>
      <c r="R18" s="39">
        <f t="shared" si="7"/>
        <v>2.5403319389819696</v>
      </c>
      <c r="S18" s="4">
        <v>18103305</v>
      </c>
      <c r="T18" s="39">
        <f t="shared" si="8"/>
        <v>2.754997985566263</v>
      </c>
      <c r="U18" s="4">
        <v>19594955</v>
      </c>
      <c r="V18" s="39">
        <f t="shared" si="9"/>
        <v>1.5758105114735041</v>
      </c>
      <c r="W18" s="4">
        <v>20817377</v>
      </c>
      <c r="X18" s="39">
        <f t="shared" si="10"/>
        <v>2.834801132606258</v>
      </c>
      <c r="Y18" s="4"/>
      <c r="Z18" s="39" t="e">
        <f t="shared" si="11"/>
        <v>#DIV/0!</v>
      </c>
      <c r="AA18" s="24">
        <f t="shared" si="12"/>
        <v>195518426</v>
      </c>
      <c r="AB18" s="8"/>
    </row>
    <row r="19" spans="1:28" ht="15" customHeight="1">
      <c r="A19" s="2" t="s">
        <v>40</v>
      </c>
      <c r="B19" s="3" t="s">
        <v>71</v>
      </c>
      <c r="C19" s="43">
        <v>9802671</v>
      </c>
      <c r="D19" s="39">
        <f t="shared" si="0"/>
        <v>2.9774500387815026</v>
      </c>
      <c r="E19" s="43">
        <v>11361982</v>
      </c>
      <c r="F19" s="39">
        <f t="shared" si="1"/>
        <v>2.7914339478131387</v>
      </c>
      <c r="G19" s="43">
        <v>14444652</v>
      </c>
      <c r="H19" s="39">
        <f t="shared" si="2"/>
        <v>3.160216872542491</v>
      </c>
      <c r="I19" s="4">
        <v>12257572</v>
      </c>
      <c r="J19" s="39">
        <f t="shared" si="3"/>
        <v>2.390156077123276</v>
      </c>
      <c r="K19" s="4">
        <v>14926052</v>
      </c>
      <c r="L19" s="39">
        <f t="shared" si="4"/>
        <v>2.9434388640441704</v>
      </c>
      <c r="M19" s="4">
        <v>15006706</v>
      </c>
      <c r="N19" s="39">
        <f t="shared" si="5"/>
        <v>2.744355833722376</v>
      </c>
      <c r="O19" s="4">
        <v>13260395</v>
      </c>
      <c r="P19" s="39">
        <f t="shared" si="6"/>
        <v>1.3156733047690317</v>
      </c>
      <c r="Q19" s="4">
        <v>18129148</v>
      </c>
      <c r="R19" s="39">
        <f t="shared" si="7"/>
        <v>2.4405655981091017</v>
      </c>
      <c r="S19" s="4">
        <v>13916703</v>
      </c>
      <c r="T19" s="39">
        <f t="shared" si="8"/>
        <v>2.1178723294295696</v>
      </c>
      <c r="U19" s="4">
        <v>19391829</v>
      </c>
      <c r="V19" s="39">
        <f t="shared" si="9"/>
        <v>1.559475282025232</v>
      </c>
      <c r="W19" s="4">
        <v>12322192</v>
      </c>
      <c r="X19" s="39">
        <f t="shared" si="10"/>
        <v>1.6779714292435484</v>
      </c>
      <c r="Y19" s="4"/>
      <c r="Z19" s="39" t="e">
        <f t="shared" si="11"/>
        <v>#DIV/0!</v>
      </c>
      <c r="AA19" s="24">
        <f t="shared" si="12"/>
        <v>154819902</v>
      </c>
      <c r="AB19" s="8"/>
    </row>
    <row r="20" spans="1:28" ht="15" customHeight="1">
      <c r="A20" s="2" t="s">
        <v>41</v>
      </c>
      <c r="B20" s="3" t="s">
        <v>72</v>
      </c>
      <c r="C20" s="43">
        <v>9887292</v>
      </c>
      <c r="D20" s="39">
        <f t="shared" si="0"/>
        <v>3.0031527069350834</v>
      </c>
      <c r="E20" s="43">
        <v>13691577</v>
      </c>
      <c r="F20" s="39">
        <f t="shared" si="1"/>
        <v>3.3637734012338307</v>
      </c>
      <c r="G20" s="43">
        <v>18361454</v>
      </c>
      <c r="H20" s="39">
        <f t="shared" si="2"/>
        <v>4.01713912770019</v>
      </c>
      <c r="I20" s="4">
        <v>14848176</v>
      </c>
      <c r="J20" s="39">
        <f t="shared" si="3"/>
        <v>2.895308964988823</v>
      </c>
      <c r="K20" s="4">
        <v>18545791</v>
      </c>
      <c r="L20" s="39">
        <f t="shared" si="4"/>
        <v>3.65725658692872</v>
      </c>
      <c r="M20" s="4">
        <v>20354432</v>
      </c>
      <c r="N20" s="39">
        <f t="shared" si="5"/>
        <v>3.7223228202981664</v>
      </c>
      <c r="O20" s="4">
        <v>20452589</v>
      </c>
      <c r="P20" s="39">
        <f t="shared" si="6"/>
        <v>2.0292702714144446</v>
      </c>
      <c r="Q20" s="4">
        <v>20821525</v>
      </c>
      <c r="R20" s="39">
        <f t="shared" si="7"/>
        <v>2.8030163146756046</v>
      </c>
      <c r="S20" s="4">
        <v>22025158</v>
      </c>
      <c r="T20" s="39">
        <f t="shared" si="8"/>
        <v>3.3518335973336733</v>
      </c>
      <c r="U20" s="4">
        <v>20915312</v>
      </c>
      <c r="V20" s="39">
        <f t="shared" si="9"/>
        <v>1.6819925588166913</v>
      </c>
      <c r="W20" s="4">
        <v>17184697</v>
      </c>
      <c r="X20" s="39">
        <f t="shared" si="10"/>
        <v>2.340121837592477</v>
      </c>
      <c r="Y20" s="4"/>
      <c r="Z20" s="39" t="e">
        <f t="shared" si="11"/>
        <v>#DIV/0!</v>
      </c>
      <c r="AA20" s="24">
        <f t="shared" si="12"/>
        <v>197088003</v>
      </c>
      <c r="AB20" s="8"/>
    </row>
    <row r="21" spans="1:28" ht="15" customHeight="1">
      <c r="A21" s="2" t="s">
        <v>42</v>
      </c>
      <c r="B21" s="3" t="s">
        <v>73</v>
      </c>
      <c r="C21" s="43">
        <v>2346863</v>
      </c>
      <c r="D21" s="39">
        <f t="shared" si="0"/>
        <v>0.7128329952484249</v>
      </c>
      <c r="E21" s="43">
        <v>3324682</v>
      </c>
      <c r="F21" s="39">
        <f t="shared" si="1"/>
        <v>0.8168143727461706</v>
      </c>
      <c r="G21" s="43">
        <v>3502574</v>
      </c>
      <c r="H21" s="39">
        <f t="shared" si="2"/>
        <v>0.7662969971259012</v>
      </c>
      <c r="I21" s="4">
        <v>3603543</v>
      </c>
      <c r="J21" s="39">
        <f t="shared" si="3"/>
        <v>0.7026701699671878</v>
      </c>
      <c r="K21" s="4">
        <v>5250961</v>
      </c>
      <c r="L21" s="39">
        <f t="shared" si="4"/>
        <v>1.0354970410782598</v>
      </c>
      <c r="M21" s="4">
        <v>3598134</v>
      </c>
      <c r="N21" s="39">
        <f t="shared" si="5"/>
        <v>0.658009827967232</v>
      </c>
      <c r="O21" s="4">
        <v>5601462</v>
      </c>
      <c r="P21" s="39">
        <f t="shared" si="6"/>
        <v>0.5557673071637873</v>
      </c>
      <c r="Q21" s="4">
        <v>4378958</v>
      </c>
      <c r="R21" s="39">
        <f t="shared" si="7"/>
        <v>0.5895000829804377</v>
      </c>
      <c r="S21" s="4">
        <v>3190858</v>
      </c>
      <c r="T21" s="39">
        <f t="shared" si="8"/>
        <v>0.4855912974027669</v>
      </c>
      <c r="U21" s="4">
        <v>5916736</v>
      </c>
      <c r="V21" s="39">
        <f t="shared" si="9"/>
        <v>0.4758191474496214</v>
      </c>
      <c r="W21" s="4">
        <v>3373873</v>
      </c>
      <c r="X21" s="39">
        <f t="shared" si="10"/>
        <v>0.45943631619246134</v>
      </c>
      <c r="Y21" s="4"/>
      <c r="Z21" s="39" t="e">
        <f t="shared" si="11"/>
        <v>#DIV/0!</v>
      </c>
      <c r="AA21" s="24">
        <f t="shared" si="12"/>
        <v>44088644</v>
      </c>
      <c r="AB21" s="8"/>
    </row>
    <row r="22" spans="1:28" ht="15" customHeight="1">
      <c r="A22" s="2" t="s">
        <v>43</v>
      </c>
      <c r="B22" s="3" t="s">
        <v>74</v>
      </c>
      <c r="C22" s="43">
        <v>6013143</v>
      </c>
      <c r="D22" s="39">
        <f t="shared" si="0"/>
        <v>1.826423926555193</v>
      </c>
      <c r="E22" s="43">
        <v>6636137</v>
      </c>
      <c r="F22" s="39">
        <f t="shared" si="1"/>
        <v>1.630379110276608</v>
      </c>
      <c r="G22" s="43">
        <v>7851248</v>
      </c>
      <c r="H22" s="39">
        <f t="shared" si="2"/>
        <v>1.7177046840668426</v>
      </c>
      <c r="I22" s="4">
        <v>8341568</v>
      </c>
      <c r="J22" s="39">
        <f t="shared" si="3"/>
        <v>1.6265578083438588</v>
      </c>
      <c r="K22" s="4">
        <v>8377161</v>
      </c>
      <c r="L22" s="39">
        <f t="shared" si="4"/>
        <v>1.6519881652398858</v>
      </c>
      <c r="M22" s="4">
        <v>8798509</v>
      </c>
      <c r="N22" s="39">
        <f t="shared" si="5"/>
        <v>1.6090299564880415</v>
      </c>
      <c r="O22" s="4">
        <v>10866840</v>
      </c>
      <c r="P22" s="39">
        <f t="shared" si="6"/>
        <v>1.0781889449896707</v>
      </c>
      <c r="Q22" s="4">
        <v>9590162</v>
      </c>
      <c r="R22" s="39">
        <f t="shared" si="7"/>
        <v>1.2910380265798027</v>
      </c>
      <c r="S22" s="4">
        <v>10955343</v>
      </c>
      <c r="T22" s="39">
        <f t="shared" si="8"/>
        <v>1.6672065071094735</v>
      </c>
      <c r="U22" s="4">
        <v>10456887</v>
      </c>
      <c r="V22" s="39">
        <f t="shared" si="9"/>
        <v>0.8409344370472215</v>
      </c>
      <c r="W22" s="4">
        <v>9984647</v>
      </c>
      <c r="X22" s="39">
        <f t="shared" si="10"/>
        <v>1.3596568205626325</v>
      </c>
      <c r="Y22" s="4"/>
      <c r="Z22" s="39" t="e">
        <f t="shared" si="11"/>
        <v>#DIV/0!</v>
      </c>
      <c r="AA22" s="24">
        <f t="shared" si="12"/>
        <v>97871645</v>
      </c>
      <c r="AB22" s="8"/>
    </row>
    <row r="23" spans="1:28" ht="15" customHeight="1">
      <c r="A23" s="2" t="s">
        <v>44</v>
      </c>
      <c r="B23" s="3" t="s">
        <v>75</v>
      </c>
      <c r="C23" s="43">
        <v>11284494</v>
      </c>
      <c r="D23" s="39">
        <f t="shared" si="0"/>
        <v>3.427536953747569</v>
      </c>
      <c r="E23" s="43">
        <v>16363005</v>
      </c>
      <c r="F23" s="39">
        <f t="shared" si="1"/>
        <v>4.020095054299164</v>
      </c>
      <c r="G23" s="43">
        <v>15715638</v>
      </c>
      <c r="H23" s="39">
        <f t="shared" si="2"/>
        <v>3.438284589367049</v>
      </c>
      <c r="I23" s="4">
        <v>17686135</v>
      </c>
      <c r="J23" s="39">
        <f t="shared" si="3"/>
        <v>3.4486946559296308</v>
      </c>
      <c r="K23" s="4">
        <v>20272068</v>
      </c>
      <c r="L23" s="39">
        <f t="shared" si="4"/>
        <v>3.9976808874675083</v>
      </c>
      <c r="M23" s="4">
        <v>22022605</v>
      </c>
      <c r="N23" s="39">
        <f t="shared" si="5"/>
        <v>4.0273904550081525</v>
      </c>
      <c r="O23" s="4">
        <v>17562913</v>
      </c>
      <c r="P23" s="39">
        <f t="shared" si="6"/>
        <v>1.7425616497910497</v>
      </c>
      <c r="Q23" s="4">
        <v>21403703</v>
      </c>
      <c r="R23" s="39">
        <f t="shared" si="7"/>
        <v>2.8813897494766203</v>
      </c>
      <c r="S23" s="4">
        <v>19745395</v>
      </c>
      <c r="T23" s="39">
        <f t="shared" si="8"/>
        <v>3.0048946006936395</v>
      </c>
      <c r="U23" s="4">
        <v>24263311</v>
      </c>
      <c r="V23" s="39">
        <f t="shared" si="9"/>
        <v>1.9512359439942937</v>
      </c>
      <c r="W23" s="4">
        <v>19998130</v>
      </c>
      <c r="X23" s="39">
        <f t="shared" si="10"/>
        <v>2.7232403762494757</v>
      </c>
      <c r="Y23" s="4"/>
      <c r="Z23" s="39" t="e">
        <f t="shared" si="11"/>
        <v>#DIV/0!</v>
      </c>
      <c r="AA23" s="24">
        <f t="shared" si="12"/>
        <v>206317397</v>
      </c>
      <c r="AB23" s="8"/>
    </row>
    <row r="24" spans="1:28" ht="15" customHeight="1">
      <c r="A24" s="2" t="s">
        <v>45</v>
      </c>
      <c r="B24" s="3" t="s">
        <v>76</v>
      </c>
      <c r="C24" s="43">
        <v>10157910</v>
      </c>
      <c r="D24" s="39">
        <f t="shared" si="0"/>
        <v>3.0853498524472576</v>
      </c>
      <c r="E24" s="43">
        <v>11278491</v>
      </c>
      <c r="F24" s="39">
        <f t="shared" si="1"/>
        <v>2.770921715727498</v>
      </c>
      <c r="G24" s="43">
        <v>14084108</v>
      </c>
      <c r="H24" s="39">
        <f t="shared" si="2"/>
        <v>3.0813366591532056</v>
      </c>
      <c r="I24" s="4">
        <v>12968517</v>
      </c>
      <c r="J24" s="39">
        <f t="shared" si="3"/>
        <v>2.528786265242947</v>
      </c>
      <c r="K24" s="4">
        <v>12701663</v>
      </c>
      <c r="L24" s="39">
        <f t="shared" si="4"/>
        <v>2.5047861626230348</v>
      </c>
      <c r="M24" s="4">
        <v>17592895</v>
      </c>
      <c r="N24" s="39">
        <f t="shared" si="5"/>
        <v>3.217305918121886</v>
      </c>
      <c r="O24" s="4">
        <v>16686295</v>
      </c>
      <c r="P24" s="39">
        <f t="shared" si="6"/>
        <v>1.6555851380747684</v>
      </c>
      <c r="Q24" s="4">
        <v>18209811</v>
      </c>
      <c r="R24" s="39">
        <f t="shared" si="7"/>
        <v>2.4514245387962355</v>
      </c>
      <c r="S24" s="4">
        <v>14086665</v>
      </c>
      <c r="T24" s="39">
        <f t="shared" si="8"/>
        <v>2.143737494250182</v>
      </c>
      <c r="U24" s="4">
        <v>16004064</v>
      </c>
      <c r="V24" s="39">
        <f t="shared" si="9"/>
        <v>1.2870339471305088</v>
      </c>
      <c r="W24" s="4">
        <v>15916211</v>
      </c>
      <c r="X24" s="39">
        <f t="shared" si="10"/>
        <v>2.1673860722030533</v>
      </c>
      <c r="Y24" s="4"/>
      <c r="Z24" s="39" t="e">
        <f t="shared" si="11"/>
        <v>#DIV/0!</v>
      </c>
      <c r="AA24" s="24">
        <f t="shared" si="12"/>
        <v>159686630</v>
      </c>
      <c r="AB24" s="8"/>
    </row>
    <row r="25" spans="1:28" ht="15" customHeight="1">
      <c r="A25" s="2" t="s">
        <v>46</v>
      </c>
      <c r="B25" s="3" t="s">
        <v>77</v>
      </c>
      <c r="C25" s="43">
        <v>14427870</v>
      </c>
      <c r="D25" s="39">
        <f t="shared" si="0"/>
        <v>4.3823017309297105</v>
      </c>
      <c r="E25" s="43">
        <v>18107408</v>
      </c>
      <c r="F25" s="39">
        <f t="shared" si="1"/>
        <v>4.448663393244525</v>
      </c>
      <c r="G25" s="43">
        <v>21449162</v>
      </c>
      <c r="H25" s="39">
        <f t="shared" si="2"/>
        <v>4.692671284451659</v>
      </c>
      <c r="I25" s="4">
        <v>17495263</v>
      </c>
      <c r="J25" s="39">
        <f t="shared" si="3"/>
        <v>3.4114757131608124</v>
      </c>
      <c r="K25" s="4">
        <v>24175752</v>
      </c>
      <c r="L25" s="39">
        <f t="shared" si="4"/>
        <v>4.767492971637348</v>
      </c>
      <c r="M25" s="4">
        <v>23568158</v>
      </c>
      <c r="N25" s="39">
        <f t="shared" si="5"/>
        <v>4.310033920661249</v>
      </c>
      <c r="O25" s="4">
        <v>25177112</v>
      </c>
      <c r="P25" s="39">
        <f t="shared" si="6"/>
        <v>2.4980292178008305</v>
      </c>
      <c r="Q25" s="4">
        <v>26769184</v>
      </c>
      <c r="R25" s="39">
        <f t="shared" si="7"/>
        <v>3.60369663041267</v>
      </c>
      <c r="S25" s="4">
        <v>23641717</v>
      </c>
      <c r="T25" s="39">
        <f t="shared" si="8"/>
        <v>3.5978448526568867</v>
      </c>
      <c r="U25" s="4">
        <v>25209149</v>
      </c>
      <c r="V25" s="39">
        <f t="shared" si="9"/>
        <v>2.027299474762855</v>
      </c>
      <c r="W25" s="4">
        <v>22784316</v>
      </c>
      <c r="X25" s="39">
        <f t="shared" si="10"/>
        <v>3.1026485614618444</v>
      </c>
      <c r="Y25" s="4"/>
      <c r="Z25" s="39" t="e">
        <f t="shared" si="11"/>
        <v>#DIV/0!</v>
      </c>
      <c r="AA25" s="24">
        <f t="shared" si="12"/>
        <v>242805091</v>
      </c>
      <c r="AB25" s="8"/>
    </row>
    <row r="26" spans="1:28" ht="15" customHeight="1">
      <c r="A26" s="2" t="s">
        <v>47</v>
      </c>
      <c r="B26" s="3" t="s">
        <v>78</v>
      </c>
      <c r="C26" s="43">
        <v>12234593</v>
      </c>
      <c r="D26" s="39">
        <f t="shared" si="0"/>
        <v>3.7161187397114417</v>
      </c>
      <c r="E26" s="43">
        <v>12492062</v>
      </c>
      <c r="F26" s="39">
        <f t="shared" si="1"/>
        <v>3.069074211258783</v>
      </c>
      <c r="G26" s="43">
        <v>18005429</v>
      </c>
      <c r="H26" s="39">
        <f t="shared" si="2"/>
        <v>3.939247586107707</v>
      </c>
      <c r="I26" s="4">
        <v>16732399</v>
      </c>
      <c r="J26" s="39">
        <f t="shared" si="3"/>
        <v>3.2627216184984618</v>
      </c>
      <c r="K26" s="4">
        <v>20739635</v>
      </c>
      <c r="L26" s="39">
        <f t="shared" si="4"/>
        <v>4.089885770536691</v>
      </c>
      <c r="M26" s="4">
        <v>20518190</v>
      </c>
      <c r="N26" s="39">
        <f t="shared" si="5"/>
        <v>3.752270113369591</v>
      </c>
      <c r="O26" s="4">
        <v>19688411</v>
      </c>
      <c r="P26" s="39">
        <f t="shared" si="6"/>
        <v>1.9534498607334816</v>
      </c>
      <c r="Q26" s="4">
        <v>24401641</v>
      </c>
      <c r="R26" s="39">
        <f t="shared" si="7"/>
        <v>3.2849754198050882</v>
      </c>
      <c r="S26" s="4">
        <v>26033276</v>
      </c>
      <c r="T26" s="39">
        <f t="shared" si="8"/>
        <v>3.961797193257836</v>
      </c>
      <c r="U26" s="4">
        <v>32665336</v>
      </c>
      <c r="V26" s="39">
        <f t="shared" si="9"/>
        <v>2.62692003271321</v>
      </c>
      <c r="W26" s="4">
        <v>23173626</v>
      </c>
      <c r="X26" s="39">
        <f t="shared" si="10"/>
        <v>3.155662753832715</v>
      </c>
      <c r="Y26" s="4"/>
      <c r="Z26" s="39" t="e">
        <f t="shared" si="11"/>
        <v>#DIV/0!</v>
      </c>
      <c r="AA26" s="24">
        <f t="shared" si="12"/>
        <v>226684598</v>
      </c>
      <c r="AB26" s="8"/>
    </row>
    <row r="27" spans="1:28" ht="15" customHeight="1">
      <c r="A27" s="2" t="s">
        <v>48</v>
      </c>
      <c r="B27" s="3" t="s">
        <v>79</v>
      </c>
      <c r="C27" s="43">
        <v>7002550</v>
      </c>
      <c r="D27" s="39">
        <f t="shared" si="0"/>
        <v>2.1269450713044855</v>
      </c>
      <c r="E27" s="43">
        <v>9103901</v>
      </c>
      <c r="F27" s="39">
        <f t="shared" si="1"/>
        <v>2.2366641937058147</v>
      </c>
      <c r="G27" s="43">
        <v>8590574</v>
      </c>
      <c r="H27" s="39">
        <f t="shared" si="2"/>
        <v>1.8794552405710319</v>
      </c>
      <c r="I27" s="4">
        <v>9231126</v>
      </c>
      <c r="J27" s="39">
        <f t="shared" si="3"/>
        <v>1.800016504703434</v>
      </c>
      <c r="K27" s="4">
        <v>10350030</v>
      </c>
      <c r="L27" s="39">
        <f t="shared" si="4"/>
        <v>2.041040761885533</v>
      </c>
      <c r="M27" s="4">
        <v>12329178</v>
      </c>
      <c r="N27" s="39">
        <f t="shared" si="5"/>
        <v>2.254702102466829</v>
      </c>
      <c r="O27" s="4">
        <v>11690445</v>
      </c>
      <c r="P27" s="39">
        <f t="shared" si="6"/>
        <v>1.1599055991447165</v>
      </c>
      <c r="Q27" s="4">
        <v>11754714</v>
      </c>
      <c r="R27" s="39">
        <f t="shared" si="7"/>
        <v>1.58243236825092</v>
      </c>
      <c r="S27" s="4">
        <v>9222242</v>
      </c>
      <c r="T27" s="39">
        <f t="shared" si="8"/>
        <v>1.4034596518373075</v>
      </c>
      <c r="U27" s="4">
        <v>12591751</v>
      </c>
      <c r="V27" s="39">
        <f t="shared" si="9"/>
        <v>1.012618481831523</v>
      </c>
      <c r="W27" s="4">
        <v>11676992</v>
      </c>
      <c r="X27" s="39">
        <f t="shared" si="10"/>
        <v>1.5901114798004674</v>
      </c>
      <c r="Y27" s="4"/>
      <c r="Z27" s="39" t="e">
        <f t="shared" si="11"/>
        <v>#DIV/0!</v>
      </c>
      <c r="AA27" s="24">
        <f t="shared" si="12"/>
        <v>113543503</v>
      </c>
      <c r="AB27" s="8"/>
    </row>
    <row r="28" spans="1:28" ht="15" customHeight="1">
      <c r="A28" s="2" t="s">
        <v>49</v>
      </c>
      <c r="B28" s="3" t="s">
        <v>80</v>
      </c>
      <c r="C28" s="43">
        <v>4431547</v>
      </c>
      <c r="D28" s="39">
        <f t="shared" si="0"/>
        <v>1.3460320954372589</v>
      </c>
      <c r="E28" s="43">
        <v>7097002</v>
      </c>
      <c r="F28" s="39">
        <f t="shared" si="1"/>
        <v>1.7436053243613427</v>
      </c>
      <c r="G28" s="43">
        <v>5900214</v>
      </c>
      <c r="H28" s="39">
        <f t="shared" si="2"/>
        <v>1.2908553168613144</v>
      </c>
      <c r="I28" s="4">
        <v>6340049</v>
      </c>
      <c r="J28" s="39">
        <f t="shared" si="3"/>
        <v>1.2362731091124206</v>
      </c>
      <c r="K28" s="4">
        <v>6819062</v>
      </c>
      <c r="L28" s="39">
        <f t="shared" si="4"/>
        <v>1.3447288075324118</v>
      </c>
      <c r="M28" s="4">
        <v>6640850</v>
      </c>
      <c r="N28" s="39">
        <f t="shared" si="5"/>
        <v>1.21444742359684</v>
      </c>
      <c r="O28" s="4">
        <v>6278677</v>
      </c>
      <c r="P28" s="39">
        <f t="shared" si="6"/>
        <v>0.6229594003924701</v>
      </c>
      <c r="Q28" s="4">
        <v>9160481</v>
      </c>
      <c r="R28" s="39">
        <f t="shared" si="7"/>
        <v>1.2331939035817931</v>
      </c>
      <c r="S28" s="4">
        <v>6874820</v>
      </c>
      <c r="T28" s="39">
        <f t="shared" si="8"/>
        <v>1.0462241701794595</v>
      </c>
      <c r="U28" s="4">
        <v>7151010</v>
      </c>
      <c r="V28" s="39">
        <f t="shared" si="9"/>
        <v>0.5750784692106792</v>
      </c>
      <c r="W28" s="4">
        <v>7426503</v>
      </c>
      <c r="X28" s="39">
        <f t="shared" si="10"/>
        <v>1.0113021979524015</v>
      </c>
      <c r="Y28" s="4"/>
      <c r="Z28" s="39" t="e">
        <f t="shared" si="11"/>
        <v>#DIV/0!</v>
      </c>
      <c r="AA28" s="24">
        <f t="shared" si="12"/>
        <v>74120215</v>
      </c>
      <c r="AB28" s="8"/>
    </row>
    <row r="29" spans="1:28" ht="15" customHeight="1">
      <c r="A29" s="2" t="s">
        <v>50</v>
      </c>
      <c r="B29" s="3" t="s">
        <v>81</v>
      </c>
      <c r="C29" s="43">
        <v>3010028</v>
      </c>
      <c r="D29" s="39">
        <f t="shared" si="0"/>
        <v>0.9142618359152733</v>
      </c>
      <c r="E29" s="43">
        <v>3500967</v>
      </c>
      <c r="F29" s="39">
        <f t="shared" si="1"/>
        <v>0.8601244161426694</v>
      </c>
      <c r="G29" s="43">
        <v>3537802</v>
      </c>
      <c r="H29" s="39">
        <f t="shared" si="2"/>
        <v>0.7740042177627103</v>
      </c>
      <c r="I29" s="4">
        <v>4376089</v>
      </c>
      <c r="J29" s="39">
        <f t="shared" si="3"/>
        <v>0.8533121989723839</v>
      </c>
      <c r="K29" s="4">
        <v>4496568</v>
      </c>
      <c r="L29" s="39">
        <f t="shared" si="4"/>
        <v>0.8867296593913357</v>
      </c>
      <c r="M29" s="4">
        <v>5046461</v>
      </c>
      <c r="N29" s="39">
        <f t="shared" si="5"/>
        <v>0.9228730598841914</v>
      </c>
      <c r="O29" s="4">
        <v>4377713</v>
      </c>
      <c r="P29" s="39">
        <f t="shared" si="6"/>
        <v>0.4343490620030815</v>
      </c>
      <c r="Q29" s="4">
        <v>5417351</v>
      </c>
      <c r="R29" s="39">
        <f t="shared" si="7"/>
        <v>0.7292896766843063</v>
      </c>
      <c r="S29" s="4">
        <v>4437317</v>
      </c>
      <c r="T29" s="39">
        <f t="shared" si="8"/>
        <v>0.6752799776791549</v>
      </c>
      <c r="U29" s="4">
        <v>5622842</v>
      </c>
      <c r="V29" s="39">
        <f t="shared" si="9"/>
        <v>0.4521844284896138</v>
      </c>
      <c r="W29" s="4">
        <v>4815663</v>
      </c>
      <c r="X29" s="39">
        <f t="shared" si="10"/>
        <v>0.6557717106554802</v>
      </c>
      <c r="Y29" s="4"/>
      <c r="Z29" s="39" t="e">
        <f t="shared" si="11"/>
        <v>#DIV/0!</v>
      </c>
      <c r="AA29" s="24">
        <f t="shared" si="12"/>
        <v>48638801</v>
      </c>
      <c r="AB29" s="8"/>
    </row>
    <row r="30" spans="1:28" ht="15" customHeight="1">
      <c r="A30" s="2" t="s">
        <v>51</v>
      </c>
      <c r="B30" s="3" t="s">
        <v>82</v>
      </c>
      <c r="C30" s="43">
        <v>4259600</v>
      </c>
      <c r="D30" s="39">
        <f t="shared" si="0"/>
        <v>1.2938051460865807</v>
      </c>
      <c r="E30" s="43">
        <v>4259406</v>
      </c>
      <c r="F30" s="39">
        <f t="shared" si="1"/>
        <v>1.0464591922359117</v>
      </c>
      <c r="G30" s="43">
        <v>4932202</v>
      </c>
      <c r="H30" s="39">
        <f t="shared" si="2"/>
        <v>1.0790725854238523</v>
      </c>
      <c r="I30" s="4">
        <v>4573593</v>
      </c>
      <c r="J30" s="39">
        <f t="shared" si="3"/>
        <v>0.8918243436170292</v>
      </c>
      <c r="K30" s="4">
        <v>5482766</v>
      </c>
      <c r="L30" s="39">
        <f t="shared" si="4"/>
        <v>1.0812093195749284</v>
      </c>
      <c r="M30" s="4">
        <v>5629356</v>
      </c>
      <c r="N30" s="39">
        <f t="shared" si="5"/>
        <v>1.0294701567885758</v>
      </c>
      <c r="O30" s="4">
        <v>5069681</v>
      </c>
      <c r="P30" s="39">
        <f t="shared" si="6"/>
        <v>0.5030049222059199</v>
      </c>
      <c r="Q30" s="4">
        <v>5826574</v>
      </c>
      <c r="R30" s="39">
        <f t="shared" si="7"/>
        <v>0.7843797214980506</v>
      </c>
      <c r="S30" s="4">
        <v>5151971</v>
      </c>
      <c r="T30" s="39">
        <f t="shared" si="8"/>
        <v>0.7840374852379612</v>
      </c>
      <c r="U30" s="4">
        <v>5171206</v>
      </c>
      <c r="V30" s="39">
        <f t="shared" si="9"/>
        <v>0.415864224837202</v>
      </c>
      <c r="W30" s="4">
        <v>4955328</v>
      </c>
      <c r="X30" s="39">
        <f t="shared" si="10"/>
        <v>0.6747905572750833</v>
      </c>
      <c r="Y30" s="4"/>
      <c r="Z30" s="39" t="e">
        <f t="shared" si="11"/>
        <v>#DIV/0!</v>
      </c>
      <c r="AA30" s="24">
        <f t="shared" si="12"/>
        <v>55311683</v>
      </c>
      <c r="AB30" s="8"/>
    </row>
    <row r="31" spans="1:28" ht="15" customHeight="1">
      <c r="A31" s="2" t="s">
        <v>52</v>
      </c>
      <c r="B31" s="3" t="s">
        <v>83</v>
      </c>
      <c r="C31" s="43">
        <v>7439501</v>
      </c>
      <c r="D31" s="39">
        <f t="shared" si="0"/>
        <v>2.259663977396061</v>
      </c>
      <c r="E31" s="43">
        <v>7988147</v>
      </c>
      <c r="F31" s="39">
        <f t="shared" si="1"/>
        <v>1.9625435699441947</v>
      </c>
      <c r="G31" s="43">
        <v>8508929</v>
      </c>
      <c r="H31" s="39">
        <f t="shared" si="2"/>
        <v>1.8615928575549001</v>
      </c>
      <c r="I31" s="4">
        <v>8475462</v>
      </c>
      <c r="J31" s="39">
        <f t="shared" si="3"/>
        <v>1.6526663686517524</v>
      </c>
      <c r="K31" s="4">
        <v>8827657</v>
      </c>
      <c r="L31" s="39">
        <f t="shared" si="4"/>
        <v>1.7408266226227518</v>
      </c>
      <c r="M31" s="4">
        <v>12380829</v>
      </c>
      <c r="N31" s="39">
        <f t="shared" si="5"/>
        <v>2.264147794490621</v>
      </c>
      <c r="O31" s="4">
        <v>12994758</v>
      </c>
      <c r="P31" s="39">
        <f t="shared" si="6"/>
        <v>1.2893172641187394</v>
      </c>
      <c r="Q31" s="4">
        <v>11406658</v>
      </c>
      <c r="R31" s="39">
        <f t="shared" si="7"/>
        <v>1.5355766914251</v>
      </c>
      <c r="S31" s="4">
        <v>11388804</v>
      </c>
      <c r="T31" s="39">
        <f t="shared" si="8"/>
        <v>1.73317148874247</v>
      </c>
      <c r="U31" s="4">
        <v>12911429</v>
      </c>
      <c r="V31" s="39">
        <f t="shared" si="9"/>
        <v>1.0383267293210847</v>
      </c>
      <c r="W31" s="4">
        <v>11542893</v>
      </c>
      <c r="X31" s="39">
        <f t="shared" si="10"/>
        <v>1.5718505818457746</v>
      </c>
      <c r="Y31" s="4"/>
      <c r="Z31" s="39" t="e">
        <f t="shared" si="11"/>
        <v>#DIV/0!</v>
      </c>
      <c r="AA31" s="24">
        <f t="shared" si="12"/>
        <v>113865067</v>
      </c>
      <c r="AB31" s="8"/>
    </row>
    <row r="32" spans="1:28" ht="15" customHeight="1">
      <c r="A32" s="2" t="s">
        <v>53</v>
      </c>
      <c r="B32" s="3" t="s">
        <v>84</v>
      </c>
      <c r="C32" s="43">
        <v>3750901</v>
      </c>
      <c r="D32" s="39">
        <f t="shared" si="0"/>
        <v>1.1392935994603488</v>
      </c>
      <c r="E32" s="43">
        <v>5667467</v>
      </c>
      <c r="F32" s="39">
        <f t="shared" si="1"/>
        <v>1.3923943711502695</v>
      </c>
      <c r="G32" s="43">
        <v>4145662</v>
      </c>
      <c r="H32" s="39">
        <f t="shared" si="2"/>
        <v>0.9069924980025996</v>
      </c>
      <c r="I32" s="4">
        <v>4687320</v>
      </c>
      <c r="J32" s="39">
        <f t="shared" si="3"/>
        <v>0.9140004548552907</v>
      </c>
      <c r="K32" s="4">
        <v>5184434</v>
      </c>
      <c r="L32" s="39">
        <f t="shared" si="4"/>
        <v>1.0223778212532004</v>
      </c>
      <c r="M32" s="4">
        <v>5329315</v>
      </c>
      <c r="N32" s="39">
        <f t="shared" si="5"/>
        <v>0.9746000694618902</v>
      </c>
      <c r="O32" s="4">
        <v>5505406</v>
      </c>
      <c r="P32" s="39">
        <f t="shared" si="6"/>
        <v>0.5462367980829572</v>
      </c>
      <c r="Q32" s="4">
        <v>8675422</v>
      </c>
      <c r="R32" s="39">
        <f t="shared" si="7"/>
        <v>1.1678947340646597</v>
      </c>
      <c r="S32" s="4">
        <v>5848235</v>
      </c>
      <c r="T32" s="39">
        <f t="shared" si="8"/>
        <v>0.8899963649796607</v>
      </c>
      <c r="U32" s="4">
        <v>5904504</v>
      </c>
      <c r="V32" s="39">
        <f t="shared" si="9"/>
        <v>0.4748354598536895</v>
      </c>
      <c r="W32" s="4">
        <v>6832452</v>
      </c>
      <c r="X32" s="39">
        <f t="shared" si="10"/>
        <v>0.9304074508559792</v>
      </c>
      <c r="Y32" s="4"/>
      <c r="Z32" s="39" t="e">
        <f t="shared" si="11"/>
        <v>#DIV/0!</v>
      </c>
      <c r="AA32" s="24">
        <f t="shared" si="12"/>
        <v>61531118</v>
      </c>
      <c r="AB32" s="8"/>
    </row>
    <row r="33" spans="1:28" ht="15" customHeight="1">
      <c r="A33" s="2" t="s">
        <v>54</v>
      </c>
      <c r="B33" s="3" t="s">
        <v>85</v>
      </c>
      <c r="C33" s="43">
        <v>3213749</v>
      </c>
      <c r="D33" s="39">
        <f t="shared" si="0"/>
        <v>0.9761397770754536</v>
      </c>
      <c r="E33" s="43">
        <v>1691308</v>
      </c>
      <c r="F33" s="39">
        <f t="shared" si="1"/>
        <v>0.41552385555688637</v>
      </c>
      <c r="G33" s="43">
        <v>3549168</v>
      </c>
      <c r="H33" s="39">
        <f t="shared" si="2"/>
        <v>0.7764908837601547</v>
      </c>
      <c r="I33" s="4">
        <v>2800428</v>
      </c>
      <c r="J33" s="39">
        <f t="shared" si="3"/>
        <v>0.5460673616884472</v>
      </c>
      <c r="K33" s="4">
        <v>3241401</v>
      </c>
      <c r="L33" s="39">
        <f t="shared" si="4"/>
        <v>0.6392089266037422</v>
      </c>
      <c r="M33" s="4">
        <v>3082361</v>
      </c>
      <c r="N33" s="39">
        <f t="shared" si="5"/>
        <v>0.563687686824033</v>
      </c>
      <c r="O33" s="4">
        <v>4227916</v>
      </c>
      <c r="P33" s="39">
        <f t="shared" si="6"/>
        <v>0.4194864644685068</v>
      </c>
      <c r="Q33" s="4">
        <v>3214048</v>
      </c>
      <c r="R33" s="39">
        <f t="shared" si="7"/>
        <v>0.4326786332965764</v>
      </c>
      <c r="S33" s="4">
        <v>3678088</v>
      </c>
      <c r="T33" s="39">
        <f t="shared" si="8"/>
        <v>0.5597389554413101</v>
      </c>
      <c r="U33" s="4">
        <v>3920843</v>
      </c>
      <c r="V33" s="39">
        <f t="shared" si="9"/>
        <v>0.3153110386442484</v>
      </c>
      <c r="W33" s="4">
        <v>3429100</v>
      </c>
      <c r="X33" s="39">
        <f t="shared" si="10"/>
        <v>0.46695683917431663</v>
      </c>
      <c r="Y33" s="4"/>
      <c r="Z33" s="39" t="e">
        <f t="shared" si="11"/>
        <v>#DIV/0!</v>
      </c>
      <c r="AA33" s="24">
        <f t="shared" si="12"/>
        <v>36048410</v>
      </c>
      <c r="AB33" s="8"/>
    </row>
    <row r="34" spans="1:28" ht="15" customHeight="1">
      <c r="A34" s="2" t="s">
        <v>55</v>
      </c>
      <c r="B34" s="3" t="s">
        <v>86</v>
      </c>
      <c r="C34" s="43">
        <v>3732259</v>
      </c>
      <c r="D34" s="39">
        <f t="shared" si="0"/>
        <v>1.1336313035796683</v>
      </c>
      <c r="E34" s="43">
        <v>4259460</v>
      </c>
      <c r="F34" s="39">
        <f t="shared" si="1"/>
        <v>1.0464724590614694</v>
      </c>
      <c r="G34" s="43">
        <v>6033425</v>
      </c>
      <c r="H34" s="39">
        <f t="shared" si="2"/>
        <v>1.3199993661473932</v>
      </c>
      <c r="I34" s="4">
        <v>6533485</v>
      </c>
      <c r="J34" s="39">
        <f t="shared" si="3"/>
        <v>1.2739920171420382</v>
      </c>
      <c r="K34" s="4">
        <v>7131183</v>
      </c>
      <c r="L34" s="39">
        <f t="shared" si="4"/>
        <v>1.4062795164328183</v>
      </c>
      <c r="M34" s="4">
        <v>10568446</v>
      </c>
      <c r="N34" s="39">
        <f t="shared" si="5"/>
        <v>1.9327077130370858</v>
      </c>
      <c r="O34" s="4">
        <v>11349750</v>
      </c>
      <c r="P34" s="39">
        <f t="shared" si="6"/>
        <v>1.1261024344148356</v>
      </c>
      <c r="Q34" s="4">
        <v>10719990</v>
      </c>
      <c r="R34" s="39">
        <f t="shared" si="7"/>
        <v>1.4431366993128187</v>
      </c>
      <c r="S34" s="4">
        <v>8625719</v>
      </c>
      <c r="T34" s="39">
        <f t="shared" si="8"/>
        <v>1.3126795614977842</v>
      </c>
      <c r="U34" s="4">
        <v>9536509</v>
      </c>
      <c r="V34" s="39">
        <f t="shared" si="9"/>
        <v>0.7669183789889631</v>
      </c>
      <c r="W34" s="4">
        <v>8049953</v>
      </c>
      <c r="X34" s="39">
        <f t="shared" si="10"/>
        <v>1.096200346557933</v>
      </c>
      <c r="Y34" s="4"/>
      <c r="Z34" s="39" t="e">
        <f t="shared" si="11"/>
        <v>#DIV/0!</v>
      </c>
      <c r="AA34" s="24">
        <f t="shared" si="12"/>
        <v>86540179</v>
      </c>
      <c r="AB34" s="8"/>
    </row>
    <row r="35" spans="1:28" ht="15" customHeight="1">
      <c r="A35" s="2" t="s">
        <v>56</v>
      </c>
      <c r="B35" s="3" t="s">
        <v>87</v>
      </c>
      <c r="C35" s="43">
        <v>4097837</v>
      </c>
      <c r="D35" s="39">
        <f t="shared" si="0"/>
        <v>1.2446714711296825</v>
      </c>
      <c r="E35" s="43">
        <v>5024856</v>
      </c>
      <c r="F35" s="39">
        <f t="shared" si="1"/>
        <v>1.2345164445140413</v>
      </c>
      <c r="G35" s="43">
        <v>5278050</v>
      </c>
      <c r="H35" s="39">
        <f t="shared" si="2"/>
        <v>1.1547375917483436</v>
      </c>
      <c r="I35" s="4">
        <v>4666843</v>
      </c>
      <c r="J35" s="39">
        <f t="shared" si="3"/>
        <v>0.9100075575676995</v>
      </c>
      <c r="K35" s="4">
        <v>5133951</v>
      </c>
      <c r="L35" s="39">
        <f t="shared" si="4"/>
        <v>1.0124225012413486</v>
      </c>
      <c r="M35" s="4">
        <v>5582770</v>
      </c>
      <c r="N35" s="39">
        <f t="shared" si="5"/>
        <v>1.0209507281498198</v>
      </c>
      <c r="O35" s="4">
        <v>5794467</v>
      </c>
      <c r="P35" s="39">
        <f t="shared" si="6"/>
        <v>0.5749169272306818</v>
      </c>
      <c r="Q35" s="4">
        <v>7335500</v>
      </c>
      <c r="R35" s="39">
        <f t="shared" si="7"/>
        <v>0.9875129788189336</v>
      </c>
      <c r="S35" s="4">
        <v>4876107</v>
      </c>
      <c r="T35" s="39">
        <f t="shared" si="8"/>
        <v>0.742055937432726</v>
      </c>
      <c r="U35" s="4">
        <v>6055868</v>
      </c>
      <c r="V35" s="39">
        <f t="shared" si="9"/>
        <v>0.48700803091898026</v>
      </c>
      <c r="W35" s="4">
        <v>5898240</v>
      </c>
      <c r="X35" s="39">
        <f t="shared" si="10"/>
        <v>0.803191364233041</v>
      </c>
      <c r="Y35" s="4"/>
      <c r="Z35" s="39" t="e">
        <f t="shared" si="11"/>
        <v>#DIV/0!</v>
      </c>
      <c r="AA35" s="24">
        <f t="shared" si="12"/>
        <v>59744489</v>
      </c>
      <c r="AB35" s="8"/>
    </row>
    <row r="36" spans="1:28" ht="15" customHeight="1">
      <c r="A36" s="2" t="s">
        <v>57</v>
      </c>
      <c r="B36" s="3" t="s">
        <v>88</v>
      </c>
      <c r="C36" s="43">
        <v>8436959</v>
      </c>
      <c r="D36" s="39">
        <f t="shared" si="0"/>
        <v>2.562630522002416</v>
      </c>
      <c r="E36" s="43">
        <v>18352939</v>
      </c>
      <c r="F36" s="39">
        <f t="shared" si="1"/>
        <v>4.508985929280975</v>
      </c>
      <c r="G36" s="43">
        <v>16774319</v>
      </c>
      <c r="H36" s="39">
        <f t="shared" si="2"/>
        <v>3.6699039844788284</v>
      </c>
      <c r="I36" s="4">
        <v>129039384</v>
      </c>
      <c r="J36" s="39">
        <f t="shared" si="3"/>
        <v>25.16193809474209</v>
      </c>
      <c r="K36" s="4">
        <v>47984136</v>
      </c>
      <c r="L36" s="39">
        <f t="shared" si="4"/>
        <v>9.462540446729047</v>
      </c>
      <c r="M36" s="4">
        <v>73567360</v>
      </c>
      <c r="N36" s="39">
        <f t="shared" si="5"/>
        <v>13.453652892750359</v>
      </c>
      <c r="O36" s="4">
        <v>440882061</v>
      </c>
      <c r="P36" s="39">
        <f t="shared" si="6"/>
        <v>43.743550490709495</v>
      </c>
      <c r="Q36" s="4">
        <v>127523541</v>
      </c>
      <c r="R36" s="39">
        <f t="shared" si="7"/>
        <v>17.167357622854396</v>
      </c>
      <c r="S36" s="4">
        <v>132173703</v>
      </c>
      <c r="T36" s="39">
        <f t="shared" si="8"/>
        <v>20.11446448644784</v>
      </c>
      <c r="U36" s="4">
        <v>621033510</v>
      </c>
      <c r="V36" s="39">
        <f t="shared" si="9"/>
        <v>49.943015078895854</v>
      </c>
      <c r="W36" s="4">
        <v>144169833</v>
      </c>
      <c r="X36" s="39">
        <f t="shared" si="10"/>
        <v>19.63229113235808</v>
      </c>
      <c r="Y36" s="4"/>
      <c r="Z36" s="39" t="e">
        <f t="shared" si="11"/>
        <v>#DIV/0!</v>
      </c>
      <c r="AA36" s="24">
        <f t="shared" si="12"/>
        <v>1759937745</v>
      </c>
      <c r="AB36" s="8"/>
    </row>
    <row r="37" spans="1:28" ht="15" customHeight="1">
      <c r="A37" s="2" t="s">
        <v>58</v>
      </c>
      <c r="B37" s="3" t="s">
        <v>89</v>
      </c>
      <c r="C37" s="43">
        <v>27362484</v>
      </c>
      <c r="D37" s="39">
        <f t="shared" si="0"/>
        <v>8.31104390292791</v>
      </c>
      <c r="E37" s="43">
        <v>17123737</v>
      </c>
      <c r="F37" s="39">
        <f t="shared" si="1"/>
        <v>4.206993179114692</v>
      </c>
      <c r="G37" s="43">
        <v>7711320</v>
      </c>
      <c r="H37" s="39">
        <f t="shared" si="2"/>
        <v>1.6870910821232912</v>
      </c>
      <c r="I37" s="4">
        <v>13868794</v>
      </c>
      <c r="J37" s="39">
        <f t="shared" si="3"/>
        <v>2.7043351049841546</v>
      </c>
      <c r="K37" s="4">
        <v>6531365</v>
      </c>
      <c r="L37" s="39">
        <f t="shared" si="4"/>
        <v>1.2879945464653246</v>
      </c>
      <c r="M37" s="4">
        <v>13707362</v>
      </c>
      <c r="N37" s="39">
        <f t="shared" si="5"/>
        <v>2.506737912346948</v>
      </c>
      <c r="O37" s="4">
        <v>34222830</v>
      </c>
      <c r="P37" s="39">
        <f t="shared" si="6"/>
        <v>3.3955296086314743</v>
      </c>
      <c r="Q37" s="4">
        <v>60863468</v>
      </c>
      <c r="R37" s="39">
        <f t="shared" si="7"/>
        <v>8.193506180346377</v>
      </c>
      <c r="S37" s="4">
        <v>35881004</v>
      </c>
      <c r="T37" s="39">
        <f t="shared" si="8"/>
        <v>5.4604445840190525</v>
      </c>
      <c r="U37" s="4">
        <v>42279614</v>
      </c>
      <c r="V37" s="39">
        <f t="shared" si="9"/>
        <v>3.4000925320952424</v>
      </c>
      <c r="W37" s="4">
        <v>38558732</v>
      </c>
      <c r="X37" s="39">
        <f t="shared" si="10"/>
        <v>5.250725734825341</v>
      </c>
      <c r="Y37" s="4"/>
      <c r="Z37" s="39" t="e">
        <f t="shared" si="11"/>
        <v>#DIV/0!</v>
      </c>
      <c r="AA37" s="24">
        <f t="shared" si="12"/>
        <v>298110710</v>
      </c>
      <c r="AB37" s="8"/>
    </row>
    <row r="38" spans="1:28" ht="15" customHeight="1">
      <c r="A38" s="2" t="s">
        <v>59</v>
      </c>
      <c r="B38" s="3" t="s">
        <v>90</v>
      </c>
      <c r="C38" s="43">
        <v>6616205</v>
      </c>
      <c r="D38" s="39">
        <f t="shared" si="0"/>
        <v>2.0095971632462595</v>
      </c>
      <c r="E38" s="43">
        <v>14078399</v>
      </c>
      <c r="F38" s="39">
        <f t="shared" si="1"/>
        <v>3.458808586341586</v>
      </c>
      <c r="G38" s="43">
        <v>11795467</v>
      </c>
      <c r="H38" s="39">
        <f t="shared" si="2"/>
        <v>2.5806252606790494</v>
      </c>
      <c r="I38" s="4">
        <v>14845445</v>
      </c>
      <c r="J38" s="39">
        <f t="shared" si="3"/>
        <v>2.894776435688027</v>
      </c>
      <c r="K38" s="4">
        <v>13401711</v>
      </c>
      <c r="L38" s="39">
        <f t="shared" si="4"/>
        <v>2.6428366323585273</v>
      </c>
      <c r="M38" s="4">
        <v>21843568</v>
      </c>
      <c r="N38" s="39">
        <f t="shared" si="5"/>
        <v>3.9946490102565755</v>
      </c>
      <c r="O38" s="4">
        <v>14059210</v>
      </c>
      <c r="P38" s="39">
        <f t="shared" si="6"/>
        <v>1.3949303382849316</v>
      </c>
      <c r="Q38" s="4">
        <v>15608473</v>
      </c>
      <c r="R38" s="39">
        <f t="shared" si="7"/>
        <v>2.1012295913086905</v>
      </c>
      <c r="S38" s="4">
        <v>18007320</v>
      </c>
      <c r="T38" s="39">
        <f t="shared" si="8"/>
        <v>2.740390791927059</v>
      </c>
      <c r="U38" s="4">
        <v>18281663</v>
      </c>
      <c r="V38" s="39">
        <f t="shared" si="9"/>
        <v>1.470196625744547</v>
      </c>
      <c r="W38" s="4">
        <v>21825954</v>
      </c>
      <c r="X38" s="39">
        <f t="shared" si="10"/>
        <v>2.9721438545985923</v>
      </c>
      <c r="Y38" s="4"/>
      <c r="Z38" s="39" t="e">
        <f t="shared" si="11"/>
        <v>#DIV/0!</v>
      </c>
      <c r="AA38" s="24">
        <f t="shared" si="12"/>
        <v>170363415</v>
      </c>
      <c r="AB38" s="8"/>
    </row>
    <row r="39" spans="1:28" ht="15" customHeight="1">
      <c r="A39" s="2" t="s">
        <v>60</v>
      </c>
      <c r="B39" s="3" t="s">
        <v>91</v>
      </c>
      <c r="C39" s="43">
        <v>1330680</v>
      </c>
      <c r="D39" s="39">
        <f t="shared" si="0"/>
        <v>0.40417894445358515</v>
      </c>
      <c r="E39" s="43">
        <v>1360292</v>
      </c>
      <c r="F39" s="39">
        <f t="shared" si="1"/>
        <v>0.3341991976169853</v>
      </c>
      <c r="G39" s="43">
        <v>3253814</v>
      </c>
      <c r="H39" s="39">
        <f t="shared" si="2"/>
        <v>0.7118730103650106</v>
      </c>
      <c r="I39" s="4">
        <v>2508955</v>
      </c>
      <c r="J39" s="39">
        <f t="shared" si="3"/>
        <v>0.48923180222631607</v>
      </c>
      <c r="K39" s="4">
        <v>2588350</v>
      </c>
      <c r="L39" s="39">
        <f t="shared" si="4"/>
        <v>0.5104263326798493</v>
      </c>
      <c r="M39" s="4">
        <v>3405590</v>
      </c>
      <c r="N39" s="39">
        <f t="shared" si="5"/>
        <v>0.6227982865637927</v>
      </c>
      <c r="O39" s="4">
        <v>2845444</v>
      </c>
      <c r="P39" s="39">
        <f t="shared" si="6"/>
        <v>0.2823199995939195</v>
      </c>
      <c r="Q39" s="4">
        <v>4176225</v>
      </c>
      <c r="R39" s="39">
        <f t="shared" si="7"/>
        <v>0.562207946284248</v>
      </c>
      <c r="S39" s="4">
        <v>3245432</v>
      </c>
      <c r="T39" s="39">
        <f t="shared" si="8"/>
        <v>0.4938964803549567</v>
      </c>
      <c r="U39" s="4">
        <v>3480063</v>
      </c>
      <c r="V39" s="39">
        <f t="shared" si="9"/>
        <v>0.27986386577514555</v>
      </c>
      <c r="W39" s="4">
        <v>4052439</v>
      </c>
      <c r="X39" s="39">
        <f t="shared" si="10"/>
        <v>0.5518398723824702</v>
      </c>
      <c r="Y39" s="4"/>
      <c r="Z39" s="39" t="e">
        <f t="shared" si="11"/>
        <v>#DIV/0!</v>
      </c>
      <c r="AA39" s="24">
        <f t="shared" si="12"/>
        <v>32247284</v>
      </c>
      <c r="AB39" s="8"/>
    </row>
    <row r="40" spans="1:28" ht="15" customHeight="1">
      <c r="A40" s="2" t="s">
        <v>61</v>
      </c>
      <c r="B40" s="3" t="s">
        <v>92</v>
      </c>
      <c r="C40" s="43">
        <v>3690035</v>
      </c>
      <c r="D40" s="39">
        <f t="shared" si="0"/>
        <v>1.1208062428959518</v>
      </c>
      <c r="E40" s="43">
        <v>6384852</v>
      </c>
      <c r="F40" s="39">
        <f t="shared" si="1"/>
        <v>1.5686429202724148</v>
      </c>
      <c r="G40" s="43">
        <v>11714289</v>
      </c>
      <c r="H40" s="39">
        <f t="shared" si="2"/>
        <v>2.562865048437228</v>
      </c>
      <c r="I40" s="4">
        <v>8632143</v>
      </c>
      <c r="J40" s="39">
        <f t="shared" si="3"/>
        <v>1.6832182629681596</v>
      </c>
      <c r="K40" s="4">
        <v>16536012</v>
      </c>
      <c r="L40" s="39">
        <f t="shared" si="4"/>
        <v>3.260925285340073</v>
      </c>
      <c r="M40" s="4">
        <v>17876506</v>
      </c>
      <c r="N40" s="39">
        <f t="shared" si="5"/>
        <v>3.269171364300271</v>
      </c>
      <c r="O40" s="4">
        <v>19080783</v>
      </c>
      <c r="P40" s="39">
        <f t="shared" si="6"/>
        <v>1.8931620684897212</v>
      </c>
      <c r="Q40" s="4">
        <v>20281319</v>
      </c>
      <c r="R40" s="39">
        <f t="shared" si="7"/>
        <v>2.7302931961102908</v>
      </c>
      <c r="S40" s="4">
        <v>17089778</v>
      </c>
      <c r="T40" s="39">
        <f t="shared" si="8"/>
        <v>2.6007573735168608</v>
      </c>
      <c r="U40" s="4">
        <v>19476256</v>
      </c>
      <c r="V40" s="39">
        <f t="shared" si="9"/>
        <v>1.5662648334200773</v>
      </c>
      <c r="W40" s="4">
        <v>16935972</v>
      </c>
      <c r="X40" s="39">
        <f t="shared" si="10"/>
        <v>2.3062517726122684</v>
      </c>
      <c r="Y40" s="4"/>
      <c r="Z40" s="39" t="e">
        <f t="shared" si="11"/>
        <v>#DIV/0!</v>
      </c>
      <c r="AA40" s="24">
        <f t="shared" si="12"/>
        <v>157697945</v>
      </c>
      <c r="AB40" s="8"/>
    </row>
    <row r="41" spans="1:28" ht="15" customHeight="1">
      <c r="A41" s="2" t="s">
        <v>62</v>
      </c>
      <c r="B41" s="3" t="s">
        <v>93</v>
      </c>
      <c r="C41" s="43">
        <v>14453070</v>
      </c>
      <c r="D41" s="39">
        <f t="shared" si="0"/>
        <v>4.389955944865616</v>
      </c>
      <c r="E41" s="43">
        <v>16483863</v>
      </c>
      <c r="F41" s="39">
        <f t="shared" si="1"/>
        <v>4.049787683988667</v>
      </c>
      <c r="G41" s="43">
        <v>18671677</v>
      </c>
      <c r="H41" s="39">
        <f t="shared" si="2"/>
        <v>4.085010057290654</v>
      </c>
      <c r="I41" s="4">
        <v>16932667</v>
      </c>
      <c r="J41" s="39">
        <f t="shared" si="3"/>
        <v>3.301772727254203</v>
      </c>
      <c r="K41" s="4">
        <v>20510408</v>
      </c>
      <c r="L41" s="39">
        <f t="shared" si="4"/>
        <v>4.044681877337856</v>
      </c>
      <c r="M41" s="4">
        <v>26031756</v>
      </c>
      <c r="N41" s="39">
        <f t="shared" si="5"/>
        <v>4.7605651393875155</v>
      </c>
      <c r="O41" s="4">
        <v>21009308</v>
      </c>
      <c r="P41" s="39">
        <f t="shared" si="6"/>
        <v>2.0845069613137808</v>
      </c>
      <c r="Q41" s="4">
        <v>21325619</v>
      </c>
      <c r="R41" s="39">
        <f t="shared" si="7"/>
        <v>2.870877996571147</v>
      </c>
      <c r="S41" s="4">
        <v>23553008</v>
      </c>
      <c r="T41" s="39">
        <f t="shared" si="8"/>
        <v>3.584344935580883</v>
      </c>
      <c r="U41" s="4">
        <v>27506887</v>
      </c>
      <c r="V41" s="39">
        <f t="shared" si="9"/>
        <v>2.2120817155494303</v>
      </c>
      <c r="W41" s="4">
        <v>19546066</v>
      </c>
      <c r="X41" s="39">
        <f t="shared" si="10"/>
        <v>2.6616806735448306</v>
      </c>
      <c r="Y41" s="4"/>
      <c r="Z41" s="39" t="e">
        <f t="shared" si="11"/>
        <v>#DIV/0!</v>
      </c>
      <c r="AA41" s="24">
        <f t="shared" si="12"/>
        <v>226024329</v>
      </c>
      <c r="AB41" s="8"/>
    </row>
    <row r="42" spans="1:28" ht="15" customHeight="1">
      <c r="A42" s="2" t="s">
        <v>63</v>
      </c>
      <c r="B42" s="3" t="s">
        <v>94</v>
      </c>
      <c r="C42" s="43">
        <v>16665701</v>
      </c>
      <c r="D42" s="39">
        <f t="shared" si="0"/>
        <v>5.062017493882119</v>
      </c>
      <c r="E42" s="43">
        <v>20110203</v>
      </c>
      <c r="F42" s="39">
        <f t="shared" si="1"/>
        <v>4.9407139838466225</v>
      </c>
      <c r="G42" s="43">
        <v>26563736</v>
      </c>
      <c r="H42" s="39">
        <f t="shared" si="2"/>
        <v>5.811643416882896</v>
      </c>
      <c r="I42" s="4">
        <v>19356001</v>
      </c>
      <c r="J42" s="39">
        <f t="shared" si="3"/>
        <v>3.7743089266744025</v>
      </c>
      <c r="K42" s="4">
        <v>22591561</v>
      </c>
      <c r="L42" s="39">
        <f t="shared" si="4"/>
        <v>4.455088234104007</v>
      </c>
      <c r="M42" s="4">
        <v>30672943</v>
      </c>
      <c r="N42" s="39">
        <f t="shared" si="5"/>
        <v>5.609323595696745</v>
      </c>
      <c r="O42" s="4">
        <v>22802224</v>
      </c>
      <c r="P42" s="39">
        <f t="shared" si="6"/>
        <v>2.2623969652611198</v>
      </c>
      <c r="Q42" s="4">
        <v>37093921</v>
      </c>
      <c r="R42" s="39">
        <f t="shared" si="7"/>
        <v>4.9936239414878605</v>
      </c>
      <c r="S42" s="4">
        <v>31440079</v>
      </c>
      <c r="T42" s="39">
        <f t="shared" si="8"/>
        <v>4.784615533519663</v>
      </c>
      <c r="U42" s="4">
        <v>30694771</v>
      </c>
      <c r="V42" s="39">
        <f t="shared" si="9"/>
        <v>2.4684487812843705</v>
      </c>
      <c r="W42" s="4">
        <v>28446900</v>
      </c>
      <c r="X42" s="39">
        <f t="shared" si="10"/>
        <v>3.873749528537479</v>
      </c>
      <c r="Y42" s="4"/>
      <c r="Z42" s="39" t="e">
        <f t="shared" si="11"/>
        <v>#DIV/0!</v>
      </c>
      <c r="AA42" s="24">
        <f t="shared" si="12"/>
        <v>286438040</v>
      </c>
      <c r="AB42" s="8"/>
    </row>
    <row r="43" spans="1:28" ht="15" customHeight="1">
      <c r="A43" s="2" t="s">
        <v>64</v>
      </c>
      <c r="B43" s="3" t="s">
        <v>95</v>
      </c>
      <c r="C43" s="43">
        <v>21922468</v>
      </c>
      <c r="D43" s="39">
        <f t="shared" si="0"/>
        <v>6.658700796628414</v>
      </c>
      <c r="E43" s="43">
        <v>20130089</v>
      </c>
      <c r="F43" s="39">
        <f t="shared" si="1"/>
        <v>4.945599615199164</v>
      </c>
      <c r="G43" s="43">
        <v>23757721</v>
      </c>
      <c r="H43" s="39">
        <f t="shared" si="2"/>
        <v>5.197740364901629</v>
      </c>
      <c r="I43" s="4">
        <v>19954329</v>
      </c>
      <c r="J43" s="39">
        <f t="shared" si="3"/>
        <v>3.890979447174957</v>
      </c>
      <c r="K43" s="4">
        <v>24460810</v>
      </c>
      <c r="L43" s="39">
        <f t="shared" si="4"/>
        <v>4.823706818119104</v>
      </c>
      <c r="M43" s="4">
        <v>26208275</v>
      </c>
      <c r="N43" s="39">
        <f t="shared" si="5"/>
        <v>4.792846104138397</v>
      </c>
      <c r="O43" s="4">
        <v>30059136</v>
      </c>
      <c r="P43" s="39">
        <f t="shared" si="6"/>
        <v>2.9824151391886717</v>
      </c>
      <c r="Q43" s="4">
        <v>32463505</v>
      </c>
      <c r="R43" s="39">
        <f t="shared" si="7"/>
        <v>4.370272309379503</v>
      </c>
      <c r="S43" s="4">
        <v>26665767</v>
      </c>
      <c r="T43" s="39">
        <f t="shared" si="8"/>
        <v>4.058050967410611</v>
      </c>
      <c r="U43" s="4">
        <v>29821071</v>
      </c>
      <c r="V43" s="39">
        <f t="shared" si="9"/>
        <v>2.3981865304205945</v>
      </c>
      <c r="W43" s="4">
        <v>29578289</v>
      </c>
      <c r="X43" s="39">
        <f t="shared" si="10"/>
        <v>4.0278161440682565</v>
      </c>
      <c r="Y43" s="4"/>
      <c r="Z43" s="39" t="e">
        <f t="shared" si="11"/>
        <v>#DIV/0!</v>
      </c>
      <c r="AA43" s="24">
        <f t="shared" si="12"/>
        <v>285021460</v>
      </c>
      <c r="AB43" s="8"/>
    </row>
    <row r="44" spans="1:28" ht="15" customHeight="1">
      <c r="A44" s="2" t="s">
        <v>65</v>
      </c>
      <c r="B44" s="3" t="s">
        <v>96</v>
      </c>
      <c r="C44" s="43">
        <v>9896202</v>
      </c>
      <c r="D44" s="39">
        <f t="shared" si="0"/>
        <v>3.005859018290993</v>
      </c>
      <c r="E44" s="43">
        <v>11072781</v>
      </c>
      <c r="F44" s="39">
        <f t="shared" si="1"/>
        <v>2.7203824808119137</v>
      </c>
      <c r="G44" s="43">
        <v>13140308</v>
      </c>
      <c r="H44" s="39">
        <f t="shared" si="2"/>
        <v>2.8748510557405655</v>
      </c>
      <c r="I44" s="4">
        <v>10571894</v>
      </c>
      <c r="J44" s="39">
        <f t="shared" si="3"/>
        <v>2.0614585572740753</v>
      </c>
      <c r="K44" s="4">
        <v>14301514</v>
      </c>
      <c r="L44" s="39">
        <f t="shared" si="4"/>
        <v>2.8202790746187802</v>
      </c>
      <c r="M44" s="4">
        <v>13868151</v>
      </c>
      <c r="N44" s="39">
        <f t="shared" si="5"/>
        <v>2.53614224865822</v>
      </c>
      <c r="O44" s="4">
        <v>14101115</v>
      </c>
      <c r="P44" s="39">
        <f t="shared" si="6"/>
        <v>1.3990880794258513</v>
      </c>
      <c r="Q44" s="4">
        <v>19921920</v>
      </c>
      <c r="R44" s="39">
        <f t="shared" si="7"/>
        <v>2.6819105123021596</v>
      </c>
      <c r="S44" s="4">
        <v>13846194</v>
      </c>
      <c r="T44" s="39">
        <f t="shared" si="8"/>
        <v>2.107142125582024</v>
      </c>
      <c r="U44" s="4">
        <v>13410831</v>
      </c>
      <c r="V44" s="39">
        <f t="shared" si="9"/>
        <v>1.0784882362523787</v>
      </c>
      <c r="W44" s="4">
        <v>13634231</v>
      </c>
      <c r="X44" s="39">
        <f t="shared" si="10"/>
        <v>1.8566380135698821</v>
      </c>
      <c r="Y44" s="4"/>
      <c r="Z44" s="39" t="e">
        <f t="shared" si="11"/>
        <v>#DIV/0!</v>
      </c>
      <c r="AA44" s="24">
        <f>+C44+E44+G44+I44+K44+M44+O44+Q44+S44+U44+W44+Y44</f>
        <v>147765141</v>
      </c>
      <c r="AB44" s="8"/>
    </row>
    <row r="45" spans="1:28" ht="15" customHeight="1">
      <c r="A45" s="2">
        <v>148</v>
      </c>
      <c r="B45" s="3" t="s">
        <v>162</v>
      </c>
      <c r="C45" s="43">
        <v>0</v>
      </c>
      <c r="D45" s="39">
        <f t="shared" si="0"/>
        <v>0</v>
      </c>
      <c r="E45" s="43">
        <v>0</v>
      </c>
      <c r="F45" s="39">
        <f t="shared" si="1"/>
        <v>0</v>
      </c>
      <c r="G45" s="43">
        <v>0</v>
      </c>
      <c r="H45" s="39">
        <f t="shared" si="2"/>
        <v>0</v>
      </c>
      <c r="I45" s="4">
        <v>4052773</v>
      </c>
      <c r="J45" s="39">
        <f t="shared" si="3"/>
        <v>0.7902674375603204</v>
      </c>
      <c r="K45" s="4">
        <v>8043557</v>
      </c>
      <c r="L45" s="39">
        <f t="shared" si="4"/>
        <v>1.586200977924674</v>
      </c>
      <c r="M45" s="4">
        <v>13458321</v>
      </c>
      <c r="N45" s="39">
        <f t="shared" si="5"/>
        <v>2.461194465224971</v>
      </c>
      <c r="O45" s="4">
        <v>10961452</v>
      </c>
      <c r="P45" s="39">
        <f t="shared" si="6"/>
        <v>1.08757618290459</v>
      </c>
      <c r="Q45" s="4">
        <v>16247056</v>
      </c>
      <c r="R45" s="39">
        <f t="shared" si="7"/>
        <v>2.187196328484497</v>
      </c>
      <c r="S45" s="4">
        <v>17441256</v>
      </c>
      <c r="T45" s="39">
        <f t="shared" si="8"/>
        <v>2.6542460145120192</v>
      </c>
      <c r="U45" s="4">
        <v>10740750</v>
      </c>
      <c r="V45" s="39">
        <f t="shared" si="9"/>
        <v>0.8637624710599765</v>
      </c>
      <c r="W45" s="4">
        <v>13505219</v>
      </c>
      <c r="X45" s="39">
        <f t="shared" si="10"/>
        <v>1.8390698365742981</v>
      </c>
      <c r="Y45" s="4"/>
      <c r="Z45" s="39" t="e">
        <f t="shared" si="11"/>
        <v>#DIV/0!</v>
      </c>
      <c r="AA45" s="24">
        <f t="shared" si="12"/>
        <v>94450384</v>
      </c>
      <c r="AB45" s="8"/>
    </row>
    <row r="46" spans="1:28" ht="18" customHeight="1">
      <c r="A46" s="59" t="s">
        <v>7</v>
      </c>
      <c r="B46" s="60"/>
      <c r="C46" s="44">
        <f>SUM(C13:C45)</f>
        <v>329230411</v>
      </c>
      <c r="D46" s="40">
        <f t="shared" si="0"/>
        <v>100</v>
      </c>
      <c r="E46" s="44">
        <f>SUM(E13:E45)</f>
        <v>407030301</v>
      </c>
      <c r="F46" s="40">
        <f t="shared" si="1"/>
        <v>100</v>
      </c>
      <c r="G46" s="6">
        <f aca="true" t="shared" si="13" ref="G46:AA46">SUM(G13:G45)</f>
        <v>457077871</v>
      </c>
      <c r="H46" s="40">
        <f t="shared" si="2"/>
        <v>100</v>
      </c>
      <c r="I46" s="6">
        <f t="shared" si="13"/>
        <v>512835631</v>
      </c>
      <c r="J46" s="40">
        <f t="shared" si="3"/>
        <v>100</v>
      </c>
      <c r="K46" s="6">
        <f t="shared" si="13"/>
        <v>507095703</v>
      </c>
      <c r="L46" s="40">
        <f t="shared" si="4"/>
        <v>100</v>
      </c>
      <c r="M46" s="6">
        <f t="shared" si="13"/>
        <v>546820708</v>
      </c>
      <c r="N46" s="40">
        <f t="shared" si="5"/>
        <v>100</v>
      </c>
      <c r="O46" s="6">
        <f t="shared" si="13"/>
        <v>1007879004</v>
      </c>
      <c r="P46" s="40">
        <f t="shared" si="6"/>
        <v>100</v>
      </c>
      <c r="Q46" s="6">
        <f t="shared" si="13"/>
        <v>742825680</v>
      </c>
      <c r="R46" s="40">
        <f t="shared" si="7"/>
        <v>100</v>
      </c>
      <c r="S46" s="6">
        <f t="shared" si="13"/>
        <v>657107740</v>
      </c>
      <c r="T46" s="40">
        <f t="shared" si="8"/>
        <v>100</v>
      </c>
      <c r="U46" s="6">
        <f t="shared" si="13"/>
        <v>1243484217</v>
      </c>
      <c r="V46" s="40">
        <f t="shared" si="9"/>
        <v>100</v>
      </c>
      <c r="W46" s="6">
        <f t="shared" si="13"/>
        <v>734350525</v>
      </c>
      <c r="X46" s="40">
        <f t="shared" si="10"/>
        <v>100</v>
      </c>
      <c r="Y46" s="6">
        <f t="shared" si="13"/>
        <v>0</v>
      </c>
      <c r="Z46" s="40" t="e">
        <f t="shared" si="11"/>
        <v>#DIV/0!</v>
      </c>
      <c r="AA46" s="6">
        <f t="shared" si="13"/>
        <v>7145737791</v>
      </c>
      <c r="AB46" s="18"/>
    </row>
    <row r="47" spans="1:4" ht="12.75">
      <c r="A47" s="33" t="s">
        <v>167</v>
      </c>
      <c r="C47" s="17">
        <v>1000000</v>
      </c>
      <c r="D47" s="17"/>
    </row>
    <row r="48" spans="1:27" s="48" customFormat="1" ht="12.75">
      <c r="A48" s="47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</row>
    <row r="49" spans="1:27" s="16" customFormat="1" ht="12.75">
      <c r="A49" s="16" t="s">
        <v>145</v>
      </c>
      <c r="B49" s="26" t="s">
        <v>146</v>
      </c>
      <c r="C49" s="16" t="s">
        <v>103</v>
      </c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1:28" s="16" customFormat="1" ht="12.75">
      <c r="A50" s="16" t="s">
        <v>127</v>
      </c>
      <c r="B50" s="35">
        <f>+AA13</f>
        <v>1330674720</v>
      </c>
      <c r="C50" s="41">
        <f>+B50/$B$83*100</f>
        <v>18.621936025639986</v>
      </c>
      <c r="M50" s="17"/>
      <c r="N50" s="17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</row>
    <row r="51" spans="1:28" s="16" customFormat="1" ht="12.75">
      <c r="A51" s="16" t="s">
        <v>128</v>
      </c>
      <c r="B51" s="35">
        <f aca="true" t="shared" si="14" ref="B51:B82">+AA14</f>
        <v>41173281</v>
      </c>
      <c r="C51" s="41">
        <f aca="true" t="shared" si="15" ref="C51:C82">+B51/$B$83*100</f>
        <v>0.5761935604726137</v>
      </c>
      <c r="M51" s="17"/>
      <c r="N51" s="17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</row>
    <row r="52" spans="1:28" s="16" customFormat="1" ht="12.75">
      <c r="A52" s="16" t="s">
        <v>129</v>
      </c>
      <c r="B52" s="35">
        <f t="shared" si="14"/>
        <v>57967810</v>
      </c>
      <c r="C52" s="41">
        <f t="shared" si="15"/>
        <v>0.8112221816060756</v>
      </c>
      <c r="M52" s="17"/>
      <c r="N52" s="17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</row>
    <row r="53" spans="1:28" s="16" customFormat="1" ht="12.75">
      <c r="A53" s="16" t="s">
        <v>130</v>
      </c>
      <c r="B53" s="35">
        <f t="shared" si="14"/>
        <v>42309356</v>
      </c>
      <c r="C53" s="41">
        <f t="shared" si="15"/>
        <v>0.5920921986990384</v>
      </c>
      <c r="M53" s="17"/>
      <c r="N53" s="17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</row>
    <row r="54" spans="1:28" s="16" customFormat="1" ht="12.75">
      <c r="A54" s="16" t="s">
        <v>131</v>
      </c>
      <c r="B54" s="35">
        <f t="shared" si="14"/>
        <v>41332370</v>
      </c>
      <c r="C54" s="41">
        <f t="shared" si="15"/>
        <v>0.5784199086070271</v>
      </c>
      <c r="M54" s="17"/>
      <c r="N54" s="17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</row>
    <row r="55" spans="1:28" s="16" customFormat="1" ht="12.75">
      <c r="A55" s="16" t="s">
        <v>132</v>
      </c>
      <c r="B55" s="35">
        <f t="shared" si="14"/>
        <v>195518426</v>
      </c>
      <c r="C55" s="41">
        <f t="shared" si="15"/>
        <v>2.7361544982276556</v>
      </c>
      <c r="M55" s="17"/>
      <c r="N55" s="17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</row>
    <row r="56" spans="1:28" s="16" customFormat="1" ht="12.75">
      <c r="A56" s="16" t="s">
        <v>133</v>
      </c>
      <c r="B56" s="35">
        <f t="shared" si="14"/>
        <v>154819902</v>
      </c>
      <c r="C56" s="41">
        <f t="shared" si="15"/>
        <v>2.1666048563242053</v>
      </c>
      <c r="M56" s="17"/>
      <c r="N56" s="17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</row>
    <row r="57" spans="1:28" s="16" customFormat="1" ht="12.75">
      <c r="A57" s="16" t="s">
        <v>158</v>
      </c>
      <c r="B57" s="35">
        <f t="shared" si="14"/>
        <v>197088003</v>
      </c>
      <c r="C57" s="41">
        <f t="shared" si="15"/>
        <v>2.7581197178579764</v>
      </c>
      <c r="M57" s="17"/>
      <c r="N57" s="17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</row>
    <row r="58" spans="1:27" s="16" customFormat="1" ht="12.75">
      <c r="A58" s="16" t="s">
        <v>134</v>
      </c>
      <c r="B58" s="35">
        <f t="shared" si="14"/>
        <v>44088644</v>
      </c>
      <c r="C58" s="41">
        <f t="shared" si="15"/>
        <v>0.6169921887636193</v>
      </c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7" s="16" customFormat="1" ht="12.75">
      <c r="A59" s="16" t="s">
        <v>135</v>
      </c>
      <c r="B59" s="35">
        <f t="shared" si="14"/>
        <v>97871645</v>
      </c>
      <c r="C59" s="41">
        <f t="shared" si="15"/>
        <v>1.3696506625707503</v>
      </c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7" s="16" customFormat="1" ht="12.75">
      <c r="A60" s="16" t="s">
        <v>136</v>
      </c>
      <c r="B60" s="35">
        <f t="shared" si="14"/>
        <v>206317397</v>
      </c>
      <c r="C60" s="41">
        <f t="shared" si="15"/>
        <v>2.8872791450570032</v>
      </c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s="16" customFormat="1" ht="12.75">
      <c r="A61" s="16" t="s">
        <v>147</v>
      </c>
      <c r="B61" s="35">
        <f t="shared" si="14"/>
        <v>159686630</v>
      </c>
      <c r="C61" s="41">
        <f t="shared" si="15"/>
        <v>2.234711581512605</v>
      </c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s="16" customFormat="1" ht="12.75">
      <c r="A62" s="16" t="s">
        <v>155</v>
      </c>
      <c r="B62" s="35">
        <f t="shared" si="14"/>
        <v>242805091</v>
      </c>
      <c r="C62" s="41">
        <f t="shared" si="15"/>
        <v>3.39790093201868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 s="16" customFormat="1" ht="12.75">
      <c r="A63" s="16" t="s">
        <v>157</v>
      </c>
      <c r="B63" s="35">
        <f t="shared" si="14"/>
        <v>226684598</v>
      </c>
      <c r="C63" s="41">
        <f t="shared" si="15"/>
        <v>3.1723050107647035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s="16" customFormat="1" ht="12.75">
      <c r="A64" s="16" t="s">
        <v>160</v>
      </c>
      <c r="B64" s="35">
        <f t="shared" si="14"/>
        <v>113543503</v>
      </c>
      <c r="C64" s="41">
        <f t="shared" si="15"/>
        <v>1.5889682258283693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1:27" s="16" customFormat="1" ht="12.75">
      <c r="A65" s="16" t="s">
        <v>154</v>
      </c>
      <c r="B65" s="35">
        <f t="shared" si="14"/>
        <v>74120215</v>
      </c>
      <c r="C65" s="41">
        <f t="shared" si="15"/>
        <v>1.0372646907552896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1:27" s="16" customFormat="1" ht="12.75">
      <c r="A66" s="16" t="s">
        <v>156</v>
      </c>
      <c r="B66" s="35">
        <f t="shared" si="14"/>
        <v>48638801</v>
      </c>
      <c r="C66" s="41">
        <f t="shared" si="15"/>
        <v>0.6806687066136149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1:27" s="16" customFormat="1" ht="12.75">
      <c r="A67" s="16" t="s">
        <v>148</v>
      </c>
      <c r="B67" s="35">
        <f t="shared" si="14"/>
        <v>55311683</v>
      </c>
      <c r="C67" s="41">
        <f t="shared" si="15"/>
        <v>0.7740513942404188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1:27" s="16" customFormat="1" ht="12.75">
      <c r="A68" s="16" t="s">
        <v>149</v>
      </c>
      <c r="B68" s="35">
        <f t="shared" si="14"/>
        <v>113865067</v>
      </c>
      <c r="C68" s="41">
        <f t="shared" si="15"/>
        <v>1.5934683069873086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1:27" s="16" customFormat="1" ht="12.75">
      <c r="A69" s="16" t="s">
        <v>137</v>
      </c>
      <c r="B69" s="35">
        <f t="shared" si="14"/>
        <v>61531118</v>
      </c>
      <c r="C69" s="41">
        <f t="shared" si="15"/>
        <v>0.8610883830288029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s="16" customFormat="1" ht="12.75">
      <c r="A70" s="16" t="s">
        <v>159</v>
      </c>
      <c r="B70" s="35">
        <f t="shared" si="14"/>
        <v>36048410</v>
      </c>
      <c r="C70" s="41">
        <f t="shared" si="15"/>
        <v>0.5044742901901983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s="16" customFormat="1" ht="12.75">
      <c r="A71" s="16" t="s">
        <v>138</v>
      </c>
      <c r="B71" s="35">
        <f t="shared" si="14"/>
        <v>86540179</v>
      </c>
      <c r="C71" s="41">
        <f t="shared" si="15"/>
        <v>1.2110740910336322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s="16" customFormat="1" ht="12.75">
      <c r="A72" s="16" t="s">
        <v>139</v>
      </c>
      <c r="B72" s="35">
        <f t="shared" si="14"/>
        <v>59744489</v>
      </c>
      <c r="C72" s="41">
        <f t="shared" si="15"/>
        <v>0.8360856603953158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s="16" customFormat="1" ht="12.75">
      <c r="A73" s="16" t="s">
        <v>140</v>
      </c>
      <c r="B73" s="35">
        <f t="shared" si="14"/>
        <v>1759937745</v>
      </c>
      <c r="C73" s="41">
        <f t="shared" si="15"/>
        <v>24.629195703439155</v>
      </c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 s="16" customFormat="1" ht="12.75">
      <c r="A74" s="16" t="s">
        <v>141</v>
      </c>
      <c r="B74" s="35">
        <f t="shared" si="14"/>
        <v>298110710</v>
      </c>
      <c r="C74" s="41">
        <f t="shared" si="15"/>
        <v>4.171867464483067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27" s="16" customFormat="1" ht="12.75">
      <c r="A75" s="16" t="s">
        <v>142</v>
      </c>
      <c r="B75" s="35">
        <f t="shared" si="14"/>
        <v>170363415</v>
      </c>
      <c r="C75" s="41">
        <f t="shared" si="15"/>
        <v>2.3841263139346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 spans="1:27" s="16" customFormat="1" ht="12.75">
      <c r="A76" s="16" t="s">
        <v>143</v>
      </c>
      <c r="B76" s="35">
        <f t="shared" si="14"/>
        <v>32247284</v>
      </c>
      <c r="C76" s="41">
        <f t="shared" si="15"/>
        <v>0.4512799789633367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 spans="1:27" s="16" customFormat="1" ht="12.75">
      <c r="A77" s="16" t="s">
        <v>144</v>
      </c>
      <c r="B77" s="35">
        <f t="shared" si="14"/>
        <v>157697945</v>
      </c>
      <c r="C77" s="41">
        <f t="shared" si="15"/>
        <v>2.206881215241613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 spans="1:27" s="16" customFormat="1" ht="12.75">
      <c r="A78" s="16" t="s">
        <v>150</v>
      </c>
      <c r="B78" s="35">
        <f t="shared" si="14"/>
        <v>226024329</v>
      </c>
      <c r="C78" s="41">
        <f t="shared" si="15"/>
        <v>3.1630649711871017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</row>
    <row r="79" spans="1:27" s="16" customFormat="1" ht="12.75">
      <c r="A79" s="16" t="s">
        <v>151</v>
      </c>
      <c r="B79" s="35">
        <f t="shared" si="14"/>
        <v>286438040</v>
      </c>
      <c r="C79" s="41">
        <f t="shared" si="15"/>
        <v>4.008515962631129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</row>
    <row r="80" spans="1:27" s="16" customFormat="1" ht="12.75">
      <c r="A80" s="16" t="s">
        <v>152</v>
      </c>
      <c r="B80" s="35">
        <f t="shared" si="14"/>
        <v>285021460</v>
      </c>
      <c r="C80" s="41">
        <f t="shared" si="15"/>
        <v>3.988691837517216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1:27" s="16" customFormat="1" ht="12.75">
      <c r="A81" s="16" t="s">
        <v>153</v>
      </c>
      <c r="B81" s="35">
        <f t="shared" si="14"/>
        <v>147765141</v>
      </c>
      <c r="C81" s="41">
        <f t="shared" si="15"/>
        <v>2.067878017943914</v>
      </c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s="16" customFormat="1" ht="12.75">
      <c r="A82" s="16" t="s">
        <v>163</v>
      </c>
      <c r="B82" s="35">
        <f t="shared" si="14"/>
        <v>94450384</v>
      </c>
      <c r="C82" s="41">
        <f t="shared" si="15"/>
        <v>1.3217723174639784</v>
      </c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1:27" s="16" customFormat="1" ht="12.75">
      <c r="A83" s="46"/>
      <c r="B83" s="52">
        <f>SUM(B50:B82)</f>
        <v>7145737791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 spans="1:27" s="48" customFormat="1" ht="12.75">
      <c r="A84" s="51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</row>
    <row r="85" spans="1:27" s="48" customFormat="1" ht="12.75">
      <c r="A85" s="51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</row>
    <row r="86" spans="1:27" s="48" customFormat="1" ht="12.75">
      <c r="A86" s="51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</row>
    <row r="87" spans="1:27" s="48" customFormat="1" ht="12.75">
      <c r="A87" s="51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</row>
    <row r="88" spans="1:27" s="48" customFormat="1" ht="12.75">
      <c r="A88" s="51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</row>
    <row r="89" spans="1:27" s="48" customFormat="1" ht="12.75">
      <c r="A89" s="51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</row>
    <row r="90" spans="1:27" s="48" customFormat="1" ht="12.75">
      <c r="A90" s="51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</row>
    <row r="91" spans="1:27" s="48" customFormat="1" ht="12.75">
      <c r="A91" s="51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</row>
    <row r="92" spans="1:27" s="48" customFormat="1" ht="12.75">
      <c r="A92" s="51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</row>
    <row r="93" spans="1:27" s="48" customFormat="1" ht="12.75">
      <c r="A93" s="51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</row>
    <row r="94" spans="1:27" s="48" customFormat="1" ht="12.75">
      <c r="A94" s="51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</row>
    <row r="95" spans="1:27" s="48" customFormat="1" ht="12.75">
      <c r="A95" s="51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</row>
    <row r="96" spans="1:27" s="48" customFormat="1" ht="12.75">
      <c r="A96" s="51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</row>
    <row r="97" spans="1:27" s="48" customFormat="1" ht="12.75">
      <c r="A97" s="51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</row>
    <row r="98" spans="1:27" s="48" customFormat="1" ht="12.75">
      <c r="A98" s="51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</row>
    <row r="99" spans="1:27" s="48" customFormat="1" ht="12.75">
      <c r="A99" s="51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</row>
    <row r="100" spans="1:27" s="48" customFormat="1" ht="12.75">
      <c r="A100" s="51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</row>
    <row r="101" spans="1:27" s="48" customFormat="1" ht="12.75">
      <c r="A101" s="51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</row>
    <row r="102" spans="1:27" s="48" customFormat="1" ht="12.75">
      <c r="A102" s="51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</row>
    <row r="103" spans="1:27" s="48" customFormat="1" ht="12.75">
      <c r="A103" s="51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</row>
    <row r="104" spans="1:27" s="48" customFormat="1" ht="12.75">
      <c r="A104" s="51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</row>
    <row r="105" spans="1:27" s="48" customFormat="1" ht="12.75">
      <c r="A105" s="51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</row>
    <row r="106" spans="1:27" s="48" customFormat="1" ht="12.75">
      <c r="A106" s="51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</row>
    <row r="107" spans="1:27" s="48" customFormat="1" ht="12.75">
      <c r="A107" s="51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</row>
    <row r="108" spans="1:27" s="48" customFormat="1" ht="12.75">
      <c r="A108" s="51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</row>
    <row r="109" spans="1:27" s="48" customFormat="1" ht="12.75">
      <c r="A109" s="51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</row>
    <row r="110" spans="1:27" s="48" customFormat="1" ht="12.75">
      <c r="A110" s="51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</row>
    <row r="111" spans="1:27" s="48" customFormat="1" ht="12.75">
      <c r="A111" s="51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</row>
    <row r="112" spans="1:27" s="48" customFormat="1" ht="12.75">
      <c r="A112" s="51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</row>
    <row r="113" spans="1:27" s="48" customFormat="1" ht="12.75">
      <c r="A113" s="51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</row>
    <row r="114" spans="1:27" s="48" customFormat="1" ht="12.75">
      <c r="A114" s="51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</row>
    <row r="115" spans="1:27" s="48" customFormat="1" ht="12.75">
      <c r="A115" s="51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</row>
    <row r="116" spans="1:27" s="48" customFormat="1" ht="12.75">
      <c r="A116" s="51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</row>
    <row r="117" spans="1:27" s="48" customFormat="1" ht="12.75">
      <c r="A117" s="51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</row>
    <row r="118" spans="1:27" s="48" customFormat="1" ht="12.75">
      <c r="A118" s="51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</row>
    <row r="119" spans="1:27" s="48" customFormat="1" ht="12.75">
      <c r="A119" s="51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</row>
    <row r="120" spans="1:27" s="48" customFormat="1" ht="12.75">
      <c r="A120" s="51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</row>
    <row r="121" spans="1:27" s="48" customFormat="1" ht="12.75">
      <c r="A121" s="51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</row>
    <row r="122" spans="1:27" s="48" customFormat="1" ht="12.75">
      <c r="A122" s="51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</row>
    <row r="123" spans="1:27" s="48" customFormat="1" ht="12.75">
      <c r="A123" s="51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</row>
    <row r="124" spans="1:27" s="48" customFormat="1" ht="12.75">
      <c r="A124" s="51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</row>
    <row r="125" spans="1:27" s="48" customFormat="1" ht="12.75">
      <c r="A125" s="51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</row>
    <row r="126" spans="1:27" s="48" customFormat="1" ht="12.75">
      <c r="A126" s="51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</row>
    <row r="127" spans="1:27" s="48" customFormat="1" ht="12.75">
      <c r="A127" s="51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</row>
    <row r="128" spans="1:27" s="48" customFormat="1" ht="12.75">
      <c r="A128" s="51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</row>
    <row r="129" spans="1:27" s="48" customFormat="1" ht="12.75">
      <c r="A129" s="51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</row>
    <row r="130" spans="1:27" s="48" customFormat="1" ht="12.75">
      <c r="A130" s="51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</row>
    <row r="131" spans="1:27" s="48" customFormat="1" ht="12.75">
      <c r="A131" s="51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</row>
    <row r="132" spans="1:27" s="48" customFormat="1" ht="12.75">
      <c r="A132" s="51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</row>
    <row r="133" spans="1:27" s="48" customFormat="1" ht="12.75">
      <c r="A133" s="51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</row>
    <row r="134" spans="1:27" s="48" customFormat="1" ht="12.75">
      <c r="A134" s="51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</row>
    <row r="135" spans="1:27" s="48" customFormat="1" ht="12.75">
      <c r="A135" s="51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</row>
    <row r="136" spans="1:27" s="48" customFormat="1" ht="12.75">
      <c r="A136" s="51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</row>
    <row r="137" spans="1:27" s="48" customFormat="1" ht="12.75">
      <c r="A137" s="51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</row>
    <row r="138" spans="1:27" s="48" customFormat="1" ht="12.75">
      <c r="A138" s="51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</row>
    <row r="139" spans="1:27" s="48" customFormat="1" ht="12.75">
      <c r="A139" s="51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</row>
    <row r="140" spans="1:27" s="48" customFormat="1" ht="12.75">
      <c r="A140" s="51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</row>
    <row r="141" spans="1:27" s="48" customFormat="1" ht="12.75">
      <c r="A141" s="51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</row>
    <row r="142" spans="1:27" s="48" customFormat="1" ht="12.75">
      <c r="A142" s="51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</row>
    <row r="143" spans="1:27" s="48" customFormat="1" ht="12.75">
      <c r="A143" s="51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</row>
    <row r="144" spans="1:27" s="48" customFormat="1" ht="12.75">
      <c r="A144" s="51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</row>
    <row r="145" spans="1:27" s="48" customFormat="1" ht="12.75">
      <c r="A145" s="51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</row>
    <row r="146" spans="1:27" s="48" customFormat="1" ht="12.75">
      <c r="A146" s="51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</row>
    <row r="147" spans="1:27" s="48" customFormat="1" ht="12.75">
      <c r="A147" s="51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</row>
    <row r="148" spans="1:27" s="48" customFormat="1" ht="12.75">
      <c r="A148" s="51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</row>
    <row r="149" spans="1:27" s="48" customFormat="1" ht="12.75">
      <c r="A149" s="51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</row>
    <row r="150" spans="1:27" s="48" customFormat="1" ht="12.75">
      <c r="A150" s="51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</row>
    <row r="151" spans="1:27" s="48" customFormat="1" ht="12.75">
      <c r="A151" s="51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</row>
    <row r="152" spans="1:27" s="48" customFormat="1" ht="12.75">
      <c r="A152" s="51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</row>
  </sheetData>
  <sheetProtection/>
  <mergeCells count="17">
    <mergeCell ref="AA10:AA12"/>
    <mergeCell ref="A46:B46"/>
    <mergeCell ref="Y11:Z11"/>
    <mergeCell ref="W11:X11"/>
    <mergeCell ref="U11:V11"/>
    <mergeCell ref="S11:T11"/>
    <mergeCell ref="B10:B12"/>
    <mergeCell ref="A10:A12"/>
    <mergeCell ref="E11:F11"/>
    <mergeCell ref="C11:D11"/>
    <mergeCell ref="C10:Z10"/>
    <mergeCell ref="Q11:R11"/>
    <mergeCell ref="O11:P11"/>
    <mergeCell ref="M11:N11"/>
    <mergeCell ref="K11:L11"/>
    <mergeCell ref="I11:J11"/>
    <mergeCell ref="G11:H11"/>
  </mergeCells>
  <conditionalFormatting sqref="AA49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zoomScale="140" zoomScaleNormal="140" zoomScalePageLayoutView="0" workbookViewId="0" topLeftCell="A1">
      <selection activeCell="H46" sqref="H46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140625" style="5" bestFit="1" customWidth="1"/>
    <col min="4" max="8" width="11.421875" style="5" customWidth="1"/>
    <col min="9" max="9" width="13.7109375" style="18" bestFit="1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168</v>
      </c>
      <c r="P6" s="5"/>
      <c r="Q6" s="5"/>
      <c r="R6" s="5"/>
      <c r="S6" s="5"/>
    </row>
    <row r="7" spans="1:19" ht="15.75">
      <c r="A7" s="21" t="s">
        <v>9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H9" s="20" t="s">
        <v>34</v>
      </c>
      <c r="P9" s="5"/>
      <c r="Q9" s="5"/>
      <c r="R9" s="5"/>
      <c r="S9" s="5"/>
    </row>
    <row r="10" spans="1:19" s="10" customFormat="1" ht="12.75">
      <c r="A10" s="64" t="s">
        <v>1</v>
      </c>
      <c r="B10" s="61" t="s">
        <v>33</v>
      </c>
      <c r="C10" s="59" t="s">
        <v>10</v>
      </c>
      <c r="D10" s="67"/>
      <c r="E10" s="67"/>
      <c r="F10" s="67"/>
      <c r="G10" s="60"/>
      <c r="H10" s="64" t="s">
        <v>30</v>
      </c>
      <c r="I10" s="34"/>
      <c r="J10" s="34"/>
      <c r="K10" s="34"/>
      <c r="L10" s="34"/>
      <c r="M10" s="34"/>
      <c r="N10" s="34"/>
      <c r="P10" s="23"/>
      <c r="Q10" s="23"/>
      <c r="R10" s="23"/>
      <c r="S10" s="23"/>
    </row>
    <row r="11" spans="1:19" s="10" customFormat="1" ht="12.75">
      <c r="A11" s="66"/>
      <c r="B11" s="63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63"/>
      <c r="I11" s="34"/>
      <c r="J11" s="34"/>
      <c r="K11" s="34"/>
      <c r="L11" s="34"/>
      <c r="M11" s="34"/>
      <c r="N11" s="34"/>
      <c r="P11" s="23"/>
      <c r="Q11" s="23"/>
      <c r="R11" s="23"/>
      <c r="S11" s="23"/>
    </row>
    <row r="12" spans="1:8" ht="15" customHeight="1">
      <c r="A12" s="2" t="s">
        <v>5</v>
      </c>
      <c r="B12" s="3" t="s">
        <v>6</v>
      </c>
      <c r="C12" s="15">
        <v>1272206226</v>
      </c>
      <c r="D12" s="15">
        <v>49054078</v>
      </c>
      <c r="E12" s="15">
        <v>5131748</v>
      </c>
      <c r="F12" s="15">
        <v>4282668</v>
      </c>
      <c r="G12" s="15">
        <v>0</v>
      </c>
      <c r="H12" s="24">
        <f>SUM(C12:G12)</f>
        <v>1330674720</v>
      </c>
    </row>
    <row r="13" spans="1:8" ht="15" customHeight="1">
      <c r="A13" s="2" t="s">
        <v>35</v>
      </c>
      <c r="B13" s="3" t="s">
        <v>66</v>
      </c>
      <c r="C13" s="15">
        <v>37422154</v>
      </c>
      <c r="D13" s="15">
        <v>758305</v>
      </c>
      <c r="E13" s="15">
        <v>803783</v>
      </c>
      <c r="F13" s="15">
        <v>2189039</v>
      </c>
      <c r="G13" s="15">
        <v>0</v>
      </c>
      <c r="H13" s="24">
        <f aca="true" t="shared" si="0" ref="H13:H44">SUM(C13:G13)</f>
        <v>41173281</v>
      </c>
    </row>
    <row r="14" spans="1:8" ht="15" customHeight="1">
      <c r="A14" s="2" t="s">
        <v>36</v>
      </c>
      <c r="B14" s="3" t="s">
        <v>67</v>
      </c>
      <c r="C14" s="15">
        <v>46871775</v>
      </c>
      <c r="D14" s="15">
        <v>1997112</v>
      </c>
      <c r="E14" s="15">
        <v>1109879</v>
      </c>
      <c r="F14" s="15">
        <v>7989043</v>
      </c>
      <c r="G14" s="15">
        <v>0</v>
      </c>
      <c r="H14" s="24">
        <f t="shared" si="0"/>
        <v>57967809</v>
      </c>
    </row>
    <row r="15" spans="1:8" ht="15" customHeight="1">
      <c r="A15" s="2" t="s">
        <v>37</v>
      </c>
      <c r="B15" s="3" t="s">
        <v>68</v>
      </c>
      <c r="C15" s="15">
        <v>24948777</v>
      </c>
      <c r="D15" s="15">
        <v>8394357</v>
      </c>
      <c r="E15" s="15">
        <v>0</v>
      </c>
      <c r="F15" s="15">
        <v>8966222</v>
      </c>
      <c r="G15" s="15">
        <v>0</v>
      </c>
      <c r="H15" s="24">
        <f t="shared" si="0"/>
        <v>42309356</v>
      </c>
    </row>
    <row r="16" spans="1:8" ht="15" customHeight="1">
      <c r="A16" s="2" t="s">
        <v>38</v>
      </c>
      <c r="B16" s="3" t="s">
        <v>69</v>
      </c>
      <c r="C16" s="15">
        <v>36988240</v>
      </c>
      <c r="D16" s="15">
        <v>1600956</v>
      </c>
      <c r="E16" s="15">
        <v>381246</v>
      </c>
      <c r="F16" s="15">
        <v>2361927</v>
      </c>
      <c r="G16" s="15">
        <v>0</v>
      </c>
      <c r="H16" s="24">
        <f t="shared" si="0"/>
        <v>41332369</v>
      </c>
    </row>
    <row r="17" spans="1:8" ht="15" customHeight="1">
      <c r="A17" s="2" t="s">
        <v>39</v>
      </c>
      <c r="B17" s="3" t="s">
        <v>70</v>
      </c>
      <c r="C17" s="15">
        <v>166546228</v>
      </c>
      <c r="D17" s="15">
        <v>3809396</v>
      </c>
      <c r="E17" s="15">
        <v>2920241</v>
      </c>
      <c r="F17" s="15">
        <v>22242563</v>
      </c>
      <c r="G17" s="15">
        <v>0</v>
      </c>
      <c r="H17" s="24">
        <f t="shared" si="0"/>
        <v>195518428</v>
      </c>
    </row>
    <row r="18" spans="1:8" ht="15" customHeight="1">
      <c r="A18" s="2" t="s">
        <v>40</v>
      </c>
      <c r="B18" s="3" t="s">
        <v>71</v>
      </c>
      <c r="C18" s="15">
        <v>122667722</v>
      </c>
      <c r="D18" s="15">
        <v>3300724</v>
      </c>
      <c r="E18" s="15">
        <v>6898940</v>
      </c>
      <c r="F18" s="15">
        <v>21952517</v>
      </c>
      <c r="G18" s="15">
        <v>0</v>
      </c>
      <c r="H18" s="24">
        <f t="shared" si="0"/>
        <v>154819903</v>
      </c>
    </row>
    <row r="19" spans="1:8" ht="15" customHeight="1">
      <c r="A19" s="2" t="s">
        <v>41</v>
      </c>
      <c r="B19" s="3" t="s">
        <v>72</v>
      </c>
      <c r="C19" s="15">
        <v>157263918</v>
      </c>
      <c r="D19" s="15">
        <v>3580071</v>
      </c>
      <c r="E19" s="15">
        <v>8928498</v>
      </c>
      <c r="F19" s="15">
        <v>27315514</v>
      </c>
      <c r="G19" s="15">
        <v>0</v>
      </c>
      <c r="H19" s="24">
        <f t="shared" si="0"/>
        <v>197088001</v>
      </c>
    </row>
    <row r="20" spans="1:8" ht="15" customHeight="1">
      <c r="A20" s="2" t="s">
        <v>42</v>
      </c>
      <c r="B20" s="3" t="s">
        <v>73</v>
      </c>
      <c r="C20" s="15">
        <v>35325055</v>
      </c>
      <c r="D20" s="15">
        <v>3673885</v>
      </c>
      <c r="E20" s="15">
        <v>1361713</v>
      </c>
      <c r="F20" s="15">
        <v>3727993</v>
      </c>
      <c r="G20" s="15">
        <v>0</v>
      </c>
      <c r="H20" s="24">
        <f t="shared" si="0"/>
        <v>44088646</v>
      </c>
    </row>
    <row r="21" spans="1:8" ht="15" customHeight="1">
      <c r="A21" s="2" t="s">
        <v>43</v>
      </c>
      <c r="B21" s="3" t="s">
        <v>74</v>
      </c>
      <c r="C21" s="15">
        <v>82626570</v>
      </c>
      <c r="D21" s="15">
        <v>1958790</v>
      </c>
      <c r="E21" s="15">
        <v>3523087</v>
      </c>
      <c r="F21" s="15">
        <v>9763198</v>
      </c>
      <c r="G21" s="15">
        <v>0</v>
      </c>
      <c r="H21" s="24">
        <f t="shared" si="0"/>
        <v>97871645</v>
      </c>
    </row>
    <row r="22" spans="1:8" ht="15" customHeight="1">
      <c r="A22" s="2" t="s">
        <v>44</v>
      </c>
      <c r="B22" s="3" t="s">
        <v>75</v>
      </c>
      <c r="C22" s="15">
        <v>153551803</v>
      </c>
      <c r="D22" s="15">
        <v>7002219</v>
      </c>
      <c r="E22" s="15">
        <v>10256605</v>
      </c>
      <c r="F22" s="15">
        <v>35506769</v>
      </c>
      <c r="G22" s="15">
        <v>0</v>
      </c>
      <c r="H22" s="24">
        <f t="shared" si="0"/>
        <v>206317396</v>
      </c>
    </row>
    <row r="23" spans="1:8" ht="15" customHeight="1">
      <c r="A23" s="2" t="s">
        <v>45</v>
      </c>
      <c r="B23" s="3" t="s">
        <v>76</v>
      </c>
      <c r="C23" s="15">
        <v>124979799</v>
      </c>
      <c r="D23" s="15">
        <v>3579532</v>
      </c>
      <c r="E23" s="15">
        <v>6957061</v>
      </c>
      <c r="F23" s="15">
        <v>24170237</v>
      </c>
      <c r="G23" s="15">
        <v>0</v>
      </c>
      <c r="H23" s="24">
        <f t="shared" si="0"/>
        <v>159686629</v>
      </c>
    </row>
    <row r="24" spans="1:8" ht="15" customHeight="1">
      <c r="A24" s="2" t="s">
        <v>46</v>
      </c>
      <c r="B24" s="3" t="s">
        <v>77</v>
      </c>
      <c r="C24" s="15">
        <v>197132474</v>
      </c>
      <c r="D24" s="15">
        <v>6794270</v>
      </c>
      <c r="E24" s="15">
        <v>14454547</v>
      </c>
      <c r="F24" s="15">
        <v>24423800</v>
      </c>
      <c r="G24" s="15">
        <v>0</v>
      </c>
      <c r="H24" s="24">
        <f t="shared" si="0"/>
        <v>242805091</v>
      </c>
    </row>
    <row r="25" spans="1:8" ht="15" customHeight="1">
      <c r="A25" s="2" t="s">
        <v>47</v>
      </c>
      <c r="B25" s="3" t="s">
        <v>78</v>
      </c>
      <c r="C25" s="15">
        <v>183746291</v>
      </c>
      <c r="D25" s="15">
        <v>4348555</v>
      </c>
      <c r="E25" s="15">
        <v>12459069</v>
      </c>
      <c r="F25" s="15">
        <v>26130682</v>
      </c>
      <c r="G25" s="15">
        <v>0</v>
      </c>
      <c r="H25" s="24">
        <f t="shared" si="0"/>
        <v>226684597</v>
      </c>
    </row>
    <row r="26" spans="1:8" ht="15" customHeight="1">
      <c r="A26" s="2" t="s">
        <v>48</v>
      </c>
      <c r="B26" s="3" t="s">
        <v>79</v>
      </c>
      <c r="C26" s="15">
        <v>95006661</v>
      </c>
      <c r="D26" s="15">
        <v>5251792</v>
      </c>
      <c r="E26" s="15">
        <v>5870783</v>
      </c>
      <c r="F26" s="15">
        <v>7414266</v>
      </c>
      <c r="G26" s="15">
        <v>0</v>
      </c>
      <c r="H26" s="24">
        <f t="shared" si="0"/>
        <v>113543502</v>
      </c>
    </row>
    <row r="27" spans="1:8" ht="15" customHeight="1">
      <c r="A27" s="2" t="s">
        <v>49</v>
      </c>
      <c r="B27" s="3" t="s">
        <v>80</v>
      </c>
      <c r="C27" s="15">
        <v>60606671</v>
      </c>
      <c r="D27" s="15">
        <v>4440612</v>
      </c>
      <c r="E27" s="15">
        <v>3152224</v>
      </c>
      <c r="F27" s="15">
        <v>5920708</v>
      </c>
      <c r="G27" s="15">
        <v>0</v>
      </c>
      <c r="H27" s="24">
        <f t="shared" si="0"/>
        <v>74120215</v>
      </c>
    </row>
    <row r="28" spans="1:8" ht="15" customHeight="1">
      <c r="A28" s="2" t="s">
        <v>50</v>
      </c>
      <c r="B28" s="3" t="s">
        <v>81</v>
      </c>
      <c r="C28" s="15">
        <v>42450933</v>
      </c>
      <c r="D28" s="15">
        <v>468640</v>
      </c>
      <c r="E28" s="15">
        <v>1588850</v>
      </c>
      <c r="F28" s="15">
        <v>4130377</v>
      </c>
      <c r="G28" s="15">
        <v>0</v>
      </c>
      <c r="H28" s="24">
        <f t="shared" si="0"/>
        <v>48638800</v>
      </c>
    </row>
    <row r="29" spans="1:8" ht="15" customHeight="1">
      <c r="A29" s="2" t="s">
        <v>51</v>
      </c>
      <c r="B29" s="3" t="s">
        <v>82</v>
      </c>
      <c r="C29" s="15">
        <v>48995850</v>
      </c>
      <c r="D29" s="15">
        <v>2390060</v>
      </c>
      <c r="E29" s="15">
        <v>833698</v>
      </c>
      <c r="F29" s="15">
        <v>3092073</v>
      </c>
      <c r="G29" s="15">
        <v>0</v>
      </c>
      <c r="H29" s="24">
        <f t="shared" si="0"/>
        <v>55311681</v>
      </c>
    </row>
    <row r="30" spans="1:8" ht="15" customHeight="1">
      <c r="A30" s="2" t="s">
        <v>52</v>
      </c>
      <c r="B30" s="3" t="s">
        <v>83</v>
      </c>
      <c r="C30" s="15">
        <v>95533820</v>
      </c>
      <c r="D30" s="15">
        <v>2117789</v>
      </c>
      <c r="E30" s="15">
        <v>2731360</v>
      </c>
      <c r="F30" s="15">
        <v>13482100</v>
      </c>
      <c r="G30" s="15">
        <v>0</v>
      </c>
      <c r="H30" s="24">
        <f t="shared" si="0"/>
        <v>113865069</v>
      </c>
    </row>
    <row r="31" spans="1:8" ht="15" customHeight="1">
      <c r="A31" s="2" t="s">
        <v>53</v>
      </c>
      <c r="B31" s="3" t="s">
        <v>84</v>
      </c>
      <c r="C31" s="15">
        <v>51366514</v>
      </c>
      <c r="D31" s="15">
        <v>1656623</v>
      </c>
      <c r="E31" s="15">
        <v>2859690</v>
      </c>
      <c r="F31" s="15">
        <v>5648291</v>
      </c>
      <c r="G31" s="15">
        <v>0</v>
      </c>
      <c r="H31" s="24">
        <f t="shared" si="0"/>
        <v>61531118</v>
      </c>
    </row>
    <row r="32" spans="1:8" ht="15" customHeight="1">
      <c r="A32" s="2" t="s">
        <v>54</v>
      </c>
      <c r="B32" s="3" t="s">
        <v>85</v>
      </c>
      <c r="C32" s="15">
        <v>30776736</v>
      </c>
      <c r="D32" s="15">
        <v>1263487</v>
      </c>
      <c r="E32" s="15">
        <v>1037961</v>
      </c>
      <c r="F32" s="15">
        <v>2970226</v>
      </c>
      <c r="G32" s="15">
        <v>0</v>
      </c>
      <c r="H32" s="24">
        <f t="shared" si="0"/>
        <v>36048410</v>
      </c>
    </row>
    <row r="33" spans="1:8" ht="15" customHeight="1">
      <c r="A33" s="2" t="s">
        <v>55</v>
      </c>
      <c r="B33" s="3" t="s">
        <v>86</v>
      </c>
      <c r="C33" s="15">
        <v>68559486</v>
      </c>
      <c r="D33" s="15">
        <v>1625227</v>
      </c>
      <c r="E33" s="15">
        <v>6566217</v>
      </c>
      <c r="F33" s="15">
        <v>9789249</v>
      </c>
      <c r="G33" s="15">
        <v>0</v>
      </c>
      <c r="H33" s="24">
        <f t="shared" si="0"/>
        <v>86540179</v>
      </c>
    </row>
    <row r="34" spans="1:8" ht="15" customHeight="1">
      <c r="A34" s="2" t="s">
        <v>56</v>
      </c>
      <c r="B34" s="3" t="s">
        <v>87</v>
      </c>
      <c r="C34" s="15">
        <v>53747164</v>
      </c>
      <c r="D34" s="15">
        <v>928923</v>
      </c>
      <c r="E34" s="15">
        <v>1936103</v>
      </c>
      <c r="F34" s="15">
        <v>3132298</v>
      </c>
      <c r="G34" s="15">
        <v>0</v>
      </c>
      <c r="H34" s="24">
        <f t="shared" si="0"/>
        <v>59744488</v>
      </c>
    </row>
    <row r="35" spans="1:8" ht="15" customHeight="1">
      <c r="A35" s="2" t="s">
        <v>57</v>
      </c>
      <c r="B35" s="3" t="s">
        <v>88</v>
      </c>
      <c r="C35" s="15">
        <v>1215416864</v>
      </c>
      <c r="D35" s="15">
        <v>7348823</v>
      </c>
      <c r="E35" s="15">
        <v>537172058</v>
      </c>
      <c r="F35" s="15">
        <v>0</v>
      </c>
      <c r="G35" s="15">
        <v>0</v>
      </c>
      <c r="H35" s="24">
        <f t="shared" si="0"/>
        <v>1759937745</v>
      </c>
    </row>
    <row r="36" spans="1:8" ht="15" customHeight="1">
      <c r="A36" s="2" t="s">
        <v>58</v>
      </c>
      <c r="B36" s="3" t="s">
        <v>89</v>
      </c>
      <c r="C36" s="15">
        <v>278664819</v>
      </c>
      <c r="D36" s="15">
        <v>1471868</v>
      </c>
      <c r="E36" s="15">
        <v>17974023</v>
      </c>
      <c r="F36" s="15">
        <v>0</v>
      </c>
      <c r="G36" s="15">
        <v>0</v>
      </c>
      <c r="H36" s="24">
        <f t="shared" si="0"/>
        <v>298110710</v>
      </c>
    </row>
    <row r="37" spans="1:8" ht="15" customHeight="1">
      <c r="A37" s="2" t="s">
        <v>59</v>
      </c>
      <c r="B37" s="3" t="s">
        <v>90</v>
      </c>
      <c r="C37" s="15">
        <v>112657979</v>
      </c>
      <c r="D37" s="15">
        <v>7705630</v>
      </c>
      <c r="E37" s="15">
        <v>7285117</v>
      </c>
      <c r="F37" s="15">
        <v>42714690</v>
      </c>
      <c r="G37" s="15">
        <v>0</v>
      </c>
      <c r="H37" s="24">
        <f t="shared" si="0"/>
        <v>170363416</v>
      </c>
    </row>
    <row r="38" spans="1:8" ht="15" customHeight="1">
      <c r="A38" s="2" t="s">
        <v>60</v>
      </c>
      <c r="B38" s="3" t="s">
        <v>91</v>
      </c>
      <c r="C38" s="15">
        <v>27787658</v>
      </c>
      <c r="D38" s="15">
        <v>279515</v>
      </c>
      <c r="E38" s="15">
        <v>1017172</v>
      </c>
      <c r="F38" s="15">
        <v>3162938</v>
      </c>
      <c r="G38" s="15">
        <v>0</v>
      </c>
      <c r="H38" s="24">
        <f t="shared" si="0"/>
        <v>32247283</v>
      </c>
    </row>
    <row r="39" spans="1:8" ht="15" customHeight="1">
      <c r="A39" s="2" t="s">
        <v>61</v>
      </c>
      <c r="B39" s="3" t="s">
        <v>92</v>
      </c>
      <c r="C39" s="15">
        <v>111012563</v>
      </c>
      <c r="D39" s="15">
        <v>1902076</v>
      </c>
      <c r="E39" s="15">
        <v>28810203</v>
      </c>
      <c r="F39" s="15">
        <v>15973104</v>
      </c>
      <c r="G39" s="15">
        <v>0</v>
      </c>
      <c r="H39" s="24">
        <f t="shared" si="0"/>
        <v>157697946</v>
      </c>
    </row>
    <row r="40" spans="1:8" ht="15" customHeight="1">
      <c r="A40" s="2" t="s">
        <v>62</v>
      </c>
      <c r="B40" s="3" t="s">
        <v>93</v>
      </c>
      <c r="C40" s="15">
        <v>195467251</v>
      </c>
      <c r="D40" s="15">
        <v>3885360</v>
      </c>
      <c r="E40" s="15">
        <v>7935738</v>
      </c>
      <c r="F40" s="15">
        <v>18596030</v>
      </c>
      <c r="G40" s="15">
        <v>139950</v>
      </c>
      <c r="H40" s="24">
        <f t="shared" si="0"/>
        <v>226024329</v>
      </c>
    </row>
    <row r="41" spans="1:8" ht="15" customHeight="1">
      <c r="A41" s="2" t="s">
        <v>63</v>
      </c>
      <c r="B41" s="3" t="s">
        <v>94</v>
      </c>
      <c r="C41" s="15">
        <v>251801329</v>
      </c>
      <c r="D41" s="15">
        <v>3100570</v>
      </c>
      <c r="E41" s="15">
        <v>12085881</v>
      </c>
      <c r="F41" s="15">
        <v>19450260</v>
      </c>
      <c r="G41" s="15" t="s">
        <v>169</v>
      </c>
      <c r="H41" s="24">
        <f t="shared" si="0"/>
        <v>286438040</v>
      </c>
    </row>
    <row r="42" spans="1:8" ht="15" customHeight="1">
      <c r="A42" s="2" t="s">
        <v>64</v>
      </c>
      <c r="B42" s="3" t="s">
        <v>95</v>
      </c>
      <c r="C42" s="15">
        <v>255218646</v>
      </c>
      <c r="D42" s="15">
        <v>8013217</v>
      </c>
      <c r="E42" s="15">
        <v>8780881</v>
      </c>
      <c r="F42" s="15">
        <v>12777541</v>
      </c>
      <c r="G42" s="15">
        <v>231176</v>
      </c>
      <c r="H42" s="24">
        <f>SUM(C42:G42)</f>
        <v>285021461</v>
      </c>
    </row>
    <row r="43" spans="1:8" ht="15" customHeight="1">
      <c r="A43" s="2" t="s">
        <v>65</v>
      </c>
      <c r="B43" s="3" t="s">
        <v>96</v>
      </c>
      <c r="C43" s="15">
        <v>134554629</v>
      </c>
      <c r="D43" s="15">
        <v>2897786</v>
      </c>
      <c r="E43" s="15">
        <v>3808278</v>
      </c>
      <c r="F43" s="15">
        <v>6504448</v>
      </c>
      <c r="G43" s="15" t="s">
        <v>169</v>
      </c>
      <c r="H43" s="24">
        <f>SUM(C43:G43)</f>
        <v>147765141</v>
      </c>
    </row>
    <row r="44" spans="1:8" ht="15" customHeight="1">
      <c r="A44" s="2">
        <v>148</v>
      </c>
      <c r="B44" s="3" t="s">
        <v>162</v>
      </c>
      <c r="C44" s="15">
        <v>70717176</v>
      </c>
      <c r="D44" s="15">
        <v>0</v>
      </c>
      <c r="E44" s="15">
        <v>23426308</v>
      </c>
      <c r="F44" s="15">
        <f>306900+2</f>
        <v>306902</v>
      </c>
      <c r="G44" s="15">
        <v>0</v>
      </c>
      <c r="H44" s="24">
        <f t="shared" si="0"/>
        <v>94450386</v>
      </c>
    </row>
    <row r="45" spans="1:8" ht="19.5" customHeight="1">
      <c r="A45" s="59" t="s">
        <v>7</v>
      </c>
      <c r="B45" s="60"/>
      <c r="C45" s="6">
        <f aca="true" t="shared" si="1" ref="C45:H45">SUM(C12:C44)</f>
        <v>5842619781</v>
      </c>
      <c r="D45" s="6">
        <f t="shared" si="1"/>
        <v>156600248</v>
      </c>
      <c r="E45" s="6">
        <f t="shared" si="1"/>
        <v>750058962</v>
      </c>
      <c r="F45" s="6">
        <f t="shared" si="1"/>
        <v>396087673</v>
      </c>
      <c r="G45" s="6">
        <f t="shared" si="1"/>
        <v>371126</v>
      </c>
      <c r="H45" s="6">
        <f t="shared" si="1"/>
        <v>7145737790</v>
      </c>
    </row>
    <row r="46" spans="1:8" ht="12.75">
      <c r="A46" s="33" t="s">
        <v>167</v>
      </c>
      <c r="C46" s="8"/>
      <c r="D46" s="8"/>
      <c r="E46" s="8"/>
      <c r="F46" s="8"/>
      <c r="G46" s="8"/>
      <c r="H46" s="8"/>
    </row>
    <row r="47" spans="3:8" ht="12.75">
      <c r="C47" s="8"/>
      <c r="D47" s="8"/>
      <c r="E47" s="8"/>
      <c r="F47" s="8"/>
      <c r="G47" s="8"/>
      <c r="H47" s="8"/>
    </row>
    <row r="48" ht="12.75">
      <c r="A48" s="12" t="s">
        <v>8</v>
      </c>
    </row>
    <row r="49" ht="12.75">
      <c r="A49" s="12" t="s">
        <v>15</v>
      </c>
    </row>
    <row r="50" ht="12.75">
      <c r="A50" s="12" t="s">
        <v>16</v>
      </c>
    </row>
    <row r="51" ht="12.75">
      <c r="A51" s="12" t="s">
        <v>18</v>
      </c>
    </row>
    <row r="52" ht="12.75">
      <c r="A52" s="12" t="s">
        <v>17</v>
      </c>
    </row>
    <row r="53" ht="12.75">
      <c r="A53" s="12" t="s">
        <v>32</v>
      </c>
    </row>
    <row r="54" spans="1:14" s="48" customFormat="1" ht="12.75">
      <c r="A54" s="51"/>
      <c r="I54" s="50"/>
      <c r="J54" s="50"/>
      <c r="K54" s="50"/>
      <c r="L54" s="50"/>
      <c r="M54" s="50"/>
      <c r="N54" s="50"/>
    </row>
    <row r="55" spans="1:14" s="48" customFormat="1" ht="12.75">
      <c r="A55" s="51"/>
      <c r="I55" s="50"/>
      <c r="J55" s="50"/>
      <c r="K55" s="50"/>
      <c r="L55" s="50"/>
      <c r="M55" s="50"/>
      <c r="N55" s="50"/>
    </row>
    <row r="56" spans="1:14" s="48" customFormat="1" ht="12.75">
      <c r="A56" s="51"/>
      <c r="C56" s="68"/>
      <c r="D56" s="68"/>
      <c r="E56" s="68"/>
      <c r="F56" s="68"/>
      <c r="I56" s="50"/>
      <c r="J56" s="50"/>
      <c r="K56" s="50"/>
      <c r="L56" s="50"/>
      <c r="M56" s="50"/>
      <c r="N56" s="50"/>
    </row>
    <row r="57" spans="1:14" s="48" customFormat="1" ht="12.75">
      <c r="A57" s="51"/>
      <c r="C57" s="16">
        <v>1000000</v>
      </c>
      <c r="D57" s="16"/>
      <c r="E57" s="16"/>
      <c r="F57" s="16"/>
      <c r="I57" s="50"/>
      <c r="J57" s="50"/>
      <c r="K57" s="50"/>
      <c r="L57" s="50"/>
      <c r="M57" s="50"/>
      <c r="N57" s="50"/>
    </row>
    <row r="58" spans="1:14" s="48" customFormat="1" ht="12.75">
      <c r="A58" s="51"/>
      <c r="C58" s="16" t="s">
        <v>101</v>
      </c>
      <c r="D58" s="46" t="s">
        <v>102</v>
      </c>
      <c r="E58" s="46" t="s">
        <v>103</v>
      </c>
      <c r="F58" s="16"/>
      <c r="I58" s="50"/>
      <c r="J58" s="50"/>
      <c r="K58" s="50"/>
      <c r="L58" s="50"/>
      <c r="M58" s="50"/>
      <c r="N58" s="50"/>
    </row>
    <row r="59" spans="1:14" s="48" customFormat="1" ht="12.75">
      <c r="A59" s="51"/>
      <c r="C59" s="16" t="s">
        <v>97</v>
      </c>
      <c r="D59" s="25">
        <f>+C45/$C$57</f>
        <v>5842.619781</v>
      </c>
      <c r="E59" s="25">
        <f>+C45/H45*100</f>
        <v>81.76370240140032</v>
      </c>
      <c r="F59" s="16"/>
      <c r="I59" s="50"/>
      <c r="J59" s="50"/>
      <c r="K59" s="50"/>
      <c r="L59" s="50"/>
      <c r="M59" s="50"/>
      <c r="N59" s="50"/>
    </row>
    <row r="60" spans="1:14" s="48" customFormat="1" ht="12.75">
      <c r="A60" s="51"/>
      <c r="C60" s="16" t="s">
        <v>98</v>
      </c>
      <c r="D60" s="25">
        <f>+D45/$C$57</f>
        <v>156.600248</v>
      </c>
      <c r="E60" s="25">
        <f>+D45/H45*100</f>
        <v>2.191519652724341</v>
      </c>
      <c r="F60" s="16"/>
      <c r="I60" s="50"/>
      <c r="J60" s="50"/>
      <c r="K60" s="50"/>
      <c r="L60" s="50"/>
      <c r="M60" s="50"/>
      <c r="N60" s="50"/>
    </row>
    <row r="61" spans="1:14" s="48" customFormat="1" ht="12.75">
      <c r="A61" s="51"/>
      <c r="C61" s="16" t="s">
        <v>99</v>
      </c>
      <c r="D61" s="25">
        <f>+E45/$C$57</f>
        <v>750.058962</v>
      </c>
      <c r="E61" s="25">
        <f>+E45/H45*100</f>
        <v>10.49659229099701</v>
      </c>
      <c r="F61" s="16"/>
      <c r="I61" s="50"/>
      <c r="J61" s="50"/>
      <c r="K61" s="50"/>
      <c r="L61" s="50"/>
      <c r="M61" s="50"/>
      <c r="N61" s="50"/>
    </row>
    <row r="62" spans="1:14" s="48" customFormat="1" ht="12.75">
      <c r="A62" s="51"/>
      <c r="C62" s="16" t="s">
        <v>100</v>
      </c>
      <c r="D62" s="25">
        <f>+F45/$C$57</f>
        <v>396.087673</v>
      </c>
      <c r="E62" s="25">
        <f>+F45/H45*100</f>
        <v>5.542991985436398</v>
      </c>
      <c r="F62" s="16"/>
      <c r="I62" s="50"/>
      <c r="J62" s="50"/>
      <c r="K62" s="50"/>
      <c r="L62" s="50"/>
      <c r="M62" s="50"/>
      <c r="N62" s="50"/>
    </row>
    <row r="63" spans="1:14" s="48" customFormat="1" ht="12.75">
      <c r="A63" s="51"/>
      <c r="C63" s="16" t="s">
        <v>161</v>
      </c>
      <c r="D63" s="16">
        <f>+G45/C57</f>
        <v>0.371126</v>
      </c>
      <c r="E63" s="25">
        <f>+G45/H45*100</f>
        <v>0.005193669441934561</v>
      </c>
      <c r="F63" s="16"/>
      <c r="I63" s="50"/>
      <c r="J63" s="50"/>
      <c r="K63" s="50"/>
      <c r="L63" s="50"/>
      <c r="M63" s="50"/>
      <c r="N63" s="50"/>
    </row>
    <row r="64" spans="1:14" s="48" customFormat="1" ht="12.75">
      <c r="A64" s="51"/>
      <c r="C64" s="16"/>
      <c r="D64" s="16"/>
      <c r="E64" s="16"/>
      <c r="F64" s="16"/>
      <c r="I64" s="50"/>
      <c r="J64" s="50"/>
      <c r="K64" s="50"/>
      <c r="L64" s="50"/>
      <c r="M64" s="50"/>
      <c r="N64" s="50"/>
    </row>
    <row r="65" spans="1:14" s="48" customFormat="1" ht="12.75">
      <c r="A65" s="51"/>
      <c r="I65" s="50"/>
      <c r="J65" s="50"/>
      <c r="K65" s="50"/>
      <c r="L65" s="50"/>
      <c r="M65" s="50"/>
      <c r="N65" s="50"/>
    </row>
    <row r="66" spans="1:14" s="48" customFormat="1" ht="12.75">
      <c r="A66" s="51"/>
      <c r="I66" s="50"/>
      <c r="J66" s="50"/>
      <c r="K66" s="50"/>
      <c r="L66" s="50"/>
      <c r="M66" s="50"/>
      <c r="N66" s="50"/>
    </row>
    <row r="67" spans="1:14" s="48" customFormat="1" ht="12.75">
      <c r="A67" s="51"/>
      <c r="I67" s="50"/>
      <c r="J67" s="50"/>
      <c r="K67" s="50"/>
      <c r="L67" s="50"/>
      <c r="M67" s="50"/>
      <c r="N67" s="50"/>
    </row>
    <row r="68" spans="1:14" s="48" customFormat="1" ht="12.75">
      <c r="A68" s="51"/>
      <c r="I68" s="50"/>
      <c r="J68" s="50"/>
      <c r="K68" s="50"/>
      <c r="L68" s="50"/>
      <c r="M68" s="50"/>
      <c r="N68" s="50"/>
    </row>
    <row r="69" spans="1:14" s="48" customFormat="1" ht="12.75">
      <c r="A69" s="51"/>
      <c r="I69" s="50"/>
      <c r="J69" s="50"/>
      <c r="K69" s="50"/>
      <c r="L69" s="50"/>
      <c r="M69" s="50"/>
      <c r="N69" s="50"/>
    </row>
    <row r="70" spans="1:14" s="48" customFormat="1" ht="12.75">
      <c r="A70" s="51"/>
      <c r="I70" s="50"/>
      <c r="J70" s="50"/>
      <c r="K70" s="50"/>
      <c r="L70" s="50"/>
      <c r="M70" s="50"/>
      <c r="N70" s="50"/>
    </row>
    <row r="71" spans="1:14" s="48" customFormat="1" ht="12.75">
      <c r="A71" s="51"/>
      <c r="I71" s="50"/>
      <c r="J71" s="50"/>
      <c r="K71" s="50"/>
      <c r="L71" s="50"/>
      <c r="M71" s="50"/>
      <c r="N71" s="50"/>
    </row>
    <row r="72" spans="1:14" s="48" customFormat="1" ht="12.75">
      <c r="A72" s="51"/>
      <c r="I72" s="50"/>
      <c r="J72" s="50"/>
      <c r="K72" s="50"/>
      <c r="L72" s="50"/>
      <c r="M72" s="50"/>
      <c r="N72" s="50"/>
    </row>
    <row r="73" spans="1:14" s="48" customFormat="1" ht="12.75">
      <c r="A73" s="51"/>
      <c r="I73" s="50"/>
      <c r="J73" s="50"/>
      <c r="K73" s="50"/>
      <c r="L73" s="50"/>
      <c r="M73" s="50"/>
      <c r="N73" s="50"/>
    </row>
    <row r="74" spans="1:14" s="48" customFormat="1" ht="12.75">
      <c r="A74" s="51"/>
      <c r="I74" s="50"/>
      <c r="J74" s="50"/>
      <c r="K74" s="50"/>
      <c r="L74" s="50"/>
      <c r="M74" s="50"/>
      <c r="N74" s="50"/>
    </row>
    <row r="75" spans="1:14" s="48" customFormat="1" ht="12.75">
      <c r="A75" s="51"/>
      <c r="I75" s="50"/>
      <c r="J75" s="50"/>
      <c r="K75" s="50"/>
      <c r="L75" s="50"/>
      <c r="M75" s="50"/>
      <c r="N75" s="50"/>
    </row>
    <row r="76" spans="1:14" s="48" customFormat="1" ht="12.75">
      <c r="A76" s="51"/>
      <c r="I76" s="50"/>
      <c r="J76" s="50"/>
      <c r="K76" s="50"/>
      <c r="L76" s="50"/>
      <c r="M76" s="50"/>
      <c r="N76" s="50"/>
    </row>
    <row r="77" spans="1:14" s="48" customFormat="1" ht="12.75">
      <c r="A77" s="51"/>
      <c r="I77" s="50"/>
      <c r="J77" s="50"/>
      <c r="K77" s="50"/>
      <c r="L77" s="50"/>
      <c r="M77" s="50"/>
      <c r="N77" s="50"/>
    </row>
    <row r="78" spans="1:14" s="48" customFormat="1" ht="12.75">
      <c r="A78" s="51"/>
      <c r="I78" s="50"/>
      <c r="J78" s="50"/>
      <c r="K78" s="50"/>
      <c r="L78" s="50"/>
      <c r="M78" s="50"/>
      <c r="N78" s="50"/>
    </row>
    <row r="79" spans="1:14" s="48" customFormat="1" ht="12.75">
      <c r="A79" s="51"/>
      <c r="I79" s="50"/>
      <c r="J79" s="50"/>
      <c r="K79" s="50"/>
      <c r="L79" s="50"/>
      <c r="M79" s="50"/>
      <c r="N79" s="50"/>
    </row>
  </sheetData>
  <sheetProtection/>
  <mergeCells count="6">
    <mergeCell ref="H10:H11"/>
    <mergeCell ref="A45:B45"/>
    <mergeCell ref="A10:A11"/>
    <mergeCell ref="B10:B11"/>
    <mergeCell ref="C10:G10"/>
    <mergeCell ref="C56:F56"/>
  </mergeCells>
  <conditionalFormatting sqref="H47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showGridLines="0" zoomScale="140" zoomScaleNormal="140" zoomScalePageLayoutView="0" workbookViewId="0" topLeftCell="A28">
      <selection activeCell="F45" sqref="F45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9" width="11.421875" style="5" customWidth="1"/>
    <col min="10" max="10" width="11.421875" style="5" bestFit="1" customWidth="1"/>
    <col min="11" max="11" width="11.421875" style="5" customWidth="1"/>
    <col min="12" max="12" width="16.00390625" style="18" bestFit="1" customWidth="1"/>
    <col min="13" max="16" width="11.421875" style="5" customWidth="1"/>
    <col min="17" max="20" width="11.421875" style="16" customWidth="1"/>
    <col min="2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18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18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18"/>
      <c r="M4" s="5"/>
    </row>
    <row r="5" ht="4.5" customHeight="1">
      <c r="A5" s="10"/>
    </row>
    <row r="6" spans="1:20" ht="15.75">
      <c r="A6" s="21" t="s">
        <v>168</v>
      </c>
      <c r="Q6" s="5"/>
      <c r="R6" s="5"/>
      <c r="S6" s="5"/>
      <c r="T6" s="5"/>
    </row>
    <row r="7" spans="1:20" ht="15.75">
      <c r="A7" s="21" t="s">
        <v>11</v>
      </c>
      <c r="Q7" s="5"/>
      <c r="R7" s="5"/>
      <c r="S7" s="5"/>
      <c r="T7" s="5"/>
    </row>
    <row r="8" spans="1:20" ht="15.75">
      <c r="A8" s="21" t="s">
        <v>0</v>
      </c>
      <c r="Q8" s="5"/>
      <c r="R8" s="5"/>
      <c r="S8" s="5"/>
      <c r="T8" s="5"/>
    </row>
    <row r="9" spans="1:20" ht="12.75">
      <c r="A9" s="10"/>
      <c r="J9" s="20" t="s">
        <v>34</v>
      </c>
      <c r="Q9" s="5"/>
      <c r="R9" s="5"/>
      <c r="S9" s="5"/>
      <c r="T9" s="5"/>
    </row>
    <row r="10" spans="1:20" s="10" customFormat="1" ht="12.75">
      <c r="A10" s="64" t="s">
        <v>1</v>
      </c>
      <c r="B10" s="61" t="s">
        <v>33</v>
      </c>
      <c r="C10" s="59" t="s">
        <v>12</v>
      </c>
      <c r="D10" s="67"/>
      <c r="E10" s="67"/>
      <c r="F10" s="67"/>
      <c r="G10" s="67"/>
      <c r="H10" s="67"/>
      <c r="I10" s="67"/>
      <c r="J10" s="64" t="s">
        <v>30</v>
      </c>
      <c r="L10" s="34"/>
      <c r="Q10" s="23"/>
      <c r="R10" s="23"/>
      <c r="S10" s="23"/>
      <c r="T10" s="23"/>
    </row>
    <row r="11" spans="1:20" s="10" customFormat="1" ht="12.75">
      <c r="A11" s="66"/>
      <c r="B11" s="63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63"/>
      <c r="L11" s="34"/>
      <c r="Q11" s="23"/>
      <c r="R11" s="23"/>
      <c r="S11" s="23"/>
      <c r="T11" s="23"/>
    </row>
    <row r="12" spans="1:13" ht="15" customHeight="1">
      <c r="A12" s="2" t="s">
        <v>5</v>
      </c>
      <c r="B12" s="3" t="s">
        <v>6</v>
      </c>
      <c r="C12" s="15">
        <v>626748779</v>
      </c>
      <c r="D12" s="15">
        <v>24875852</v>
      </c>
      <c r="E12" s="15">
        <v>396735451</v>
      </c>
      <c r="F12" s="15">
        <v>52936550</v>
      </c>
      <c r="G12" s="15">
        <v>15238158</v>
      </c>
      <c r="H12" s="45">
        <v>42503189</v>
      </c>
      <c r="I12" s="45">
        <v>113168246</v>
      </c>
      <c r="J12" s="24">
        <f>SUM(C12:I12)</f>
        <v>1272206225</v>
      </c>
      <c r="M12" s="31"/>
    </row>
    <row r="13" spans="1:13" ht="15" customHeight="1">
      <c r="A13" s="2" t="s">
        <v>35</v>
      </c>
      <c r="B13" s="3" t="s">
        <v>165</v>
      </c>
      <c r="C13" s="15">
        <v>23558555</v>
      </c>
      <c r="D13" s="15">
        <v>1015671</v>
      </c>
      <c r="E13" s="15">
        <v>9542070</v>
      </c>
      <c r="F13" s="15">
        <v>0</v>
      </c>
      <c r="G13" s="15">
        <v>32201</v>
      </c>
      <c r="H13" s="45">
        <v>0</v>
      </c>
      <c r="I13" s="45">
        <v>3273657</v>
      </c>
      <c r="J13" s="24">
        <f aca="true" t="shared" si="0" ref="J13:J44">SUM(C13:I13)</f>
        <v>37422154</v>
      </c>
      <c r="M13" s="31"/>
    </row>
    <row r="14" spans="1:13" ht="15" customHeight="1">
      <c r="A14" s="2" t="s">
        <v>36</v>
      </c>
      <c r="B14" s="3" t="s">
        <v>166</v>
      </c>
      <c r="C14" s="15">
        <v>27687747</v>
      </c>
      <c r="D14" s="15">
        <v>1900646</v>
      </c>
      <c r="E14" s="15">
        <v>16536075</v>
      </c>
      <c r="F14" s="15">
        <v>0</v>
      </c>
      <c r="G14" s="15">
        <v>90835</v>
      </c>
      <c r="H14" s="45">
        <v>0</v>
      </c>
      <c r="I14" s="45">
        <v>656472</v>
      </c>
      <c r="J14" s="24">
        <f t="shared" si="0"/>
        <v>46871775</v>
      </c>
      <c r="M14" s="31"/>
    </row>
    <row r="15" spans="1:13" ht="15" customHeight="1">
      <c r="A15" s="2" t="s">
        <v>37</v>
      </c>
      <c r="B15" s="3" t="s">
        <v>68</v>
      </c>
      <c r="C15" s="15">
        <v>13059343</v>
      </c>
      <c r="D15" s="15">
        <v>620021</v>
      </c>
      <c r="E15" s="15">
        <v>10859015</v>
      </c>
      <c r="F15" s="15">
        <v>4680</v>
      </c>
      <c r="G15" s="15">
        <v>79083</v>
      </c>
      <c r="H15" s="45">
        <v>0</v>
      </c>
      <c r="I15" s="45">
        <v>326635</v>
      </c>
      <c r="J15" s="24">
        <f t="shared" si="0"/>
        <v>24948777</v>
      </c>
      <c r="M15" s="31"/>
    </row>
    <row r="16" spans="1:13" ht="15" customHeight="1">
      <c r="A16" s="2" t="s">
        <v>38</v>
      </c>
      <c r="B16" s="3" t="s">
        <v>69</v>
      </c>
      <c r="C16" s="15">
        <v>17001489</v>
      </c>
      <c r="D16" s="15">
        <v>1447151</v>
      </c>
      <c r="E16" s="15">
        <v>17819973</v>
      </c>
      <c r="F16" s="15">
        <v>0</v>
      </c>
      <c r="G16" s="15">
        <v>0</v>
      </c>
      <c r="H16" s="45">
        <v>0</v>
      </c>
      <c r="I16" s="45">
        <v>719627</v>
      </c>
      <c r="J16" s="24">
        <f t="shared" si="0"/>
        <v>36988240</v>
      </c>
      <c r="M16" s="31"/>
    </row>
    <row r="17" spans="1:13" ht="15" customHeight="1">
      <c r="A17" s="2" t="s">
        <v>39</v>
      </c>
      <c r="B17" s="3" t="s">
        <v>70</v>
      </c>
      <c r="C17" s="15">
        <v>106248342</v>
      </c>
      <c r="D17" s="15">
        <v>13637235</v>
      </c>
      <c r="E17" s="15">
        <v>45677579</v>
      </c>
      <c r="F17" s="15">
        <v>0</v>
      </c>
      <c r="G17" s="15">
        <v>334296</v>
      </c>
      <c r="H17" s="45">
        <v>0</v>
      </c>
      <c r="I17" s="45">
        <v>648776</v>
      </c>
      <c r="J17" s="24">
        <f t="shared" si="0"/>
        <v>166546228</v>
      </c>
      <c r="M17" s="31"/>
    </row>
    <row r="18" spans="1:13" ht="15" customHeight="1">
      <c r="A18" s="2" t="s">
        <v>40</v>
      </c>
      <c r="B18" s="3" t="s">
        <v>71</v>
      </c>
      <c r="C18" s="15">
        <v>78740963</v>
      </c>
      <c r="D18" s="15">
        <v>9028022</v>
      </c>
      <c r="E18" s="15">
        <v>33990092</v>
      </c>
      <c r="F18" s="15">
        <v>0</v>
      </c>
      <c r="G18" s="15">
        <v>176597</v>
      </c>
      <c r="H18" s="45">
        <v>0</v>
      </c>
      <c r="I18" s="45">
        <v>732048</v>
      </c>
      <c r="J18" s="24">
        <f t="shared" si="0"/>
        <v>122667722</v>
      </c>
      <c r="M18" s="31"/>
    </row>
    <row r="19" spans="1:13" ht="15" customHeight="1">
      <c r="A19" s="2" t="s">
        <v>41</v>
      </c>
      <c r="B19" s="3" t="s">
        <v>72</v>
      </c>
      <c r="C19" s="15">
        <v>81694059</v>
      </c>
      <c r="D19" s="15">
        <v>8166951</v>
      </c>
      <c r="E19" s="15">
        <v>67137274</v>
      </c>
      <c r="F19" s="15">
        <v>0</v>
      </c>
      <c r="G19" s="15">
        <v>31761</v>
      </c>
      <c r="H19" s="45">
        <v>0</v>
      </c>
      <c r="I19" s="45">
        <v>233873</v>
      </c>
      <c r="J19" s="24">
        <f t="shared" si="0"/>
        <v>157263918</v>
      </c>
      <c r="M19" s="31"/>
    </row>
    <row r="20" spans="1:13" ht="15" customHeight="1">
      <c r="A20" s="2" t="s">
        <v>42</v>
      </c>
      <c r="B20" s="3" t="s">
        <v>73</v>
      </c>
      <c r="C20" s="15">
        <v>22474954</v>
      </c>
      <c r="D20" s="15">
        <v>2025548</v>
      </c>
      <c r="E20" s="15">
        <v>10762463</v>
      </c>
      <c r="F20" s="15">
        <v>0</v>
      </c>
      <c r="G20" s="15">
        <v>30000</v>
      </c>
      <c r="H20" s="45">
        <v>0</v>
      </c>
      <c r="I20" s="45">
        <v>32090</v>
      </c>
      <c r="J20" s="24">
        <f t="shared" si="0"/>
        <v>35325055</v>
      </c>
      <c r="M20" s="31"/>
    </row>
    <row r="21" spans="1:13" ht="15" customHeight="1">
      <c r="A21" s="2" t="s">
        <v>43</v>
      </c>
      <c r="B21" s="3" t="s">
        <v>74</v>
      </c>
      <c r="C21" s="15">
        <v>53583523</v>
      </c>
      <c r="D21" s="15">
        <v>5280532</v>
      </c>
      <c r="E21" s="15">
        <v>23762515</v>
      </c>
      <c r="F21" s="15">
        <v>0</v>
      </c>
      <c r="G21" s="15">
        <v>0</v>
      </c>
      <c r="H21" s="45">
        <v>0</v>
      </c>
      <c r="I21" s="45">
        <v>0</v>
      </c>
      <c r="J21" s="24">
        <f t="shared" si="0"/>
        <v>82626570</v>
      </c>
      <c r="M21" s="31"/>
    </row>
    <row r="22" spans="1:13" ht="15" customHeight="1">
      <c r="A22" s="2" t="s">
        <v>44</v>
      </c>
      <c r="B22" s="3" t="s">
        <v>75</v>
      </c>
      <c r="C22" s="15">
        <v>83728963</v>
      </c>
      <c r="D22" s="15">
        <v>8575857</v>
      </c>
      <c r="E22" s="15">
        <v>61222057</v>
      </c>
      <c r="F22" s="15">
        <v>4500</v>
      </c>
      <c r="G22" s="15">
        <v>0</v>
      </c>
      <c r="H22" s="45">
        <v>0</v>
      </c>
      <c r="I22" s="45">
        <v>20427</v>
      </c>
      <c r="J22" s="24">
        <f t="shared" si="0"/>
        <v>153551804</v>
      </c>
      <c r="M22" s="31"/>
    </row>
    <row r="23" spans="1:13" ht="15" customHeight="1">
      <c r="A23" s="2" t="s">
        <v>45</v>
      </c>
      <c r="B23" s="3" t="s">
        <v>76</v>
      </c>
      <c r="C23" s="15">
        <v>79768565</v>
      </c>
      <c r="D23" s="15">
        <v>4031709</v>
      </c>
      <c r="E23" s="15">
        <v>41061910</v>
      </c>
      <c r="F23" s="15">
        <v>0</v>
      </c>
      <c r="G23" s="15">
        <v>33847</v>
      </c>
      <c r="H23" s="45">
        <v>0</v>
      </c>
      <c r="I23" s="45">
        <v>83768</v>
      </c>
      <c r="J23" s="24">
        <f t="shared" si="0"/>
        <v>124979799</v>
      </c>
      <c r="M23" s="31"/>
    </row>
    <row r="24" spans="1:13" ht="15" customHeight="1">
      <c r="A24" s="2" t="s">
        <v>46</v>
      </c>
      <c r="B24" s="3" t="s">
        <v>77</v>
      </c>
      <c r="C24" s="15">
        <v>122699577</v>
      </c>
      <c r="D24" s="15">
        <v>14764504</v>
      </c>
      <c r="E24" s="15">
        <v>57888381</v>
      </c>
      <c r="F24" s="15">
        <v>0</v>
      </c>
      <c r="G24" s="15">
        <v>244633</v>
      </c>
      <c r="H24" s="45">
        <v>0</v>
      </c>
      <c r="I24" s="45">
        <v>1535380</v>
      </c>
      <c r="J24" s="24">
        <f t="shared" si="0"/>
        <v>197132475</v>
      </c>
      <c r="M24" s="31"/>
    </row>
    <row r="25" spans="1:13" ht="15" customHeight="1">
      <c r="A25" s="2" t="s">
        <v>47</v>
      </c>
      <c r="B25" s="3" t="s">
        <v>78</v>
      </c>
      <c r="C25" s="15">
        <v>102188060</v>
      </c>
      <c r="D25" s="15">
        <v>13217986</v>
      </c>
      <c r="E25" s="15">
        <v>58303117</v>
      </c>
      <c r="F25" s="15">
        <v>0</v>
      </c>
      <c r="G25" s="15">
        <v>42915</v>
      </c>
      <c r="H25" s="45">
        <v>0</v>
      </c>
      <c r="I25" s="45">
        <v>9994213</v>
      </c>
      <c r="J25" s="24">
        <f t="shared" si="0"/>
        <v>183746291</v>
      </c>
      <c r="M25" s="31"/>
    </row>
    <row r="26" spans="1:13" ht="15" customHeight="1">
      <c r="A26" s="2" t="s">
        <v>48</v>
      </c>
      <c r="B26" s="3" t="s">
        <v>79</v>
      </c>
      <c r="C26" s="15">
        <v>50735347</v>
      </c>
      <c r="D26" s="15">
        <v>10275332</v>
      </c>
      <c r="E26" s="15">
        <v>33394978</v>
      </c>
      <c r="F26" s="15">
        <v>0</v>
      </c>
      <c r="G26" s="15">
        <v>9379</v>
      </c>
      <c r="H26" s="45">
        <v>0</v>
      </c>
      <c r="I26" s="45">
        <v>591625</v>
      </c>
      <c r="J26" s="24">
        <f t="shared" si="0"/>
        <v>95006661</v>
      </c>
      <c r="M26" s="31"/>
    </row>
    <row r="27" spans="1:13" ht="15" customHeight="1">
      <c r="A27" s="2" t="s">
        <v>49</v>
      </c>
      <c r="B27" s="3" t="s">
        <v>80</v>
      </c>
      <c r="C27" s="15">
        <v>38525273</v>
      </c>
      <c r="D27" s="15">
        <v>2344918</v>
      </c>
      <c r="E27" s="15">
        <v>19690606</v>
      </c>
      <c r="F27" s="15">
        <v>0</v>
      </c>
      <c r="G27" s="15">
        <v>23905</v>
      </c>
      <c r="H27" s="45">
        <v>0</v>
      </c>
      <c r="I27" s="45">
        <v>21970</v>
      </c>
      <c r="J27" s="24">
        <f t="shared" si="0"/>
        <v>60606672</v>
      </c>
      <c r="M27" s="31"/>
    </row>
    <row r="28" spans="1:13" ht="15" customHeight="1">
      <c r="A28" s="2" t="s">
        <v>50</v>
      </c>
      <c r="B28" s="3" t="s">
        <v>81</v>
      </c>
      <c r="C28" s="15">
        <v>27176401</v>
      </c>
      <c r="D28" s="15">
        <v>275855</v>
      </c>
      <c r="E28" s="15">
        <v>14790023</v>
      </c>
      <c r="F28" s="15">
        <v>0</v>
      </c>
      <c r="G28" s="15">
        <v>63170</v>
      </c>
      <c r="H28" s="45">
        <v>0</v>
      </c>
      <c r="I28" s="45">
        <v>145485</v>
      </c>
      <c r="J28" s="24">
        <f t="shared" si="0"/>
        <v>42450934</v>
      </c>
      <c r="M28" s="31"/>
    </row>
    <row r="29" spans="1:13" ht="15" customHeight="1">
      <c r="A29" s="2" t="s">
        <v>51</v>
      </c>
      <c r="B29" s="3" t="s">
        <v>82</v>
      </c>
      <c r="C29" s="15">
        <v>34064487</v>
      </c>
      <c r="D29" s="15">
        <v>3652069</v>
      </c>
      <c r="E29" s="15">
        <v>11002429</v>
      </c>
      <c r="F29" s="15">
        <v>0</v>
      </c>
      <c r="G29" s="15">
        <v>157714</v>
      </c>
      <c r="H29" s="45">
        <v>0</v>
      </c>
      <c r="I29" s="45">
        <v>119151</v>
      </c>
      <c r="J29" s="24">
        <f t="shared" si="0"/>
        <v>48995850</v>
      </c>
      <c r="M29" s="31"/>
    </row>
    <row r="30" spans="1:13" ht="15" customHeight="1">
      <c r="A30" s="2" t="s">
        <v>52</v>
      </c>
      <c r="B30" s="3" t="s">
        <v>83</v>
      </c>
      <c r="C30" s="15">
        <v>61052482</v>
      </c>
      <c r="D30" s="15">
        <v>5640759</v>
      </c>
      <c r="E30" s="15">
        <v>28154941</v>
      </c>
      <c r="F30" s="15">
        <v>0</v>
      </c>
      <c r="G30" s="15">
        <v>315304</v>
      </c>
      <c r="H30" s="45">
        <v>0</v>
      </c>
      <c r="I30" s="45">
        <v>370334</v>
      </c>
      <c r="J30" s="24">
        <f t="shared" si="0"/>
        <v>95533820</v>
      </c>
      <c r="M30" s="31"/>
    </row>
    <row r="31" spans="1:13" ht="15" customHeight="1">
      <c r="A31" s="2" t="s">
        <v>53</v>
      </c>
      <c r="B31" s="3" t="s">
        <v>84</v>
      </c>
      <c r="C31" s="15">
        <v>26389027</v>
      </c>
      <c r="D31" s="15">
        <v>744921</v>
      </c>
      <c r="E31" s="15">
        <v>24039823</v>
      </c>
      <c r="F31" s="15">
        <v>0</v>
      </c>
      <c r="G31" s="15">
        <v>0</v>
      </c>
      <c r="H31" s="45">
        <v>0</v>
      </c>
      <c r="I31" s="45">
        <v>192743</v>
      </c>
      <c r="J31" s="24">
        <f t="shared" si="0"/>
        <v>51366514</v>
      </c>
      <c r="M31" s="31"/>
    </row>
    <row r="32" spans="1:13" ht="15" customHeight="1">
      <c r="A32" s="2" t="s">
        <v>54</v>
      </c>
      <c r="B32" s="3" t="s">
        <v>85</v>
      </c>
      <c r="C32" s="15">
        <v>15172224</v>
      </c>
      <c r="D32" s="15">
        <v>150479</v>
      </c>
      <c r="E32" s="15">
        <v>15418522</v>
      </c>
      <c r="F32" s="15">
        <v>0</v>
      </c>
      <c r="G32" s="15">
        <v>0</v>
      </c>
      <c r="H32" s="45">
        <v>0</v>
      </c>
      <c r="I32" s="45">
        <v>35511</v>
      </c>
      <c r="J32" s="24">
        <f t="shared" si="0"/>
        <v>30776736</v>
      </c>
      <c r="M32" s="31"/>
    </row>
    <row r="33" spans="1:13" ht="15" customHeight="1">
      <c r="A33" s="2" t="s">
        <v>55</v>
      </c>
      <c r="B33" s="3" t="s">
        <v>86</v>
      </c>
      <c r="C33" s="15">
        <v>35403221</v>
      </c>
      <c r="D33" s="15">
        <v>201033</v>
      </c>
      <c r="E33" s="15">
        <v>32688822</v>
      </c>
      <c r="F33" s="15">
        <v>0</v>
      </c>
      <c r="G33" s="15">
        <v>7853</v>
      </c>
      <c r="H33" s="45">
        <v>0</v>
      </c>
      <c r="I33" s="45">
        <v>258557</v>
      </c>
      <c r="J33" s="24">
        <f t="shared" si="0"/>
        <v>68559486</v>
      </c>
      <c r="M33" s="31"/>
    </row>
    <row r="34" spans="1:13" ht="15" customHeight="1">
      <c r="A34" s="2" t="s">
        <v>56</v>
      </c>
      <c r="B34" s="3" t="s">
        <v>87</v>
      </c>
      <c r="C34" s="15">
        <v>32364594</v>
      </c>
      <c r="D34" s="15">
        <v>39000</v>
      </c>
      <c r="E34" s="15">
        <v>21336780</v>
      </c>
      <c r="F34" s="15">
        <v>0</v>
      </c>
      <c r="G34" s="15">
        <v>0</v>
      </c>
      <c r="H34" s="45">
        <v>0</v>
      </c>
      <c r="I34" s="45">
        <v>6790</v>
      </c>
      <c r="J34" s="24">
        <f t="shared" si="0"/>
        <v>53747164</v>
      </c>
      <c r="M34" s="31"/>
    </row>
    <row r="35" spans="1:13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651683284</v>
      </c>
      <c r="F35" s="15">
        <v>497037031</v>
      </c>
      <c r="G35" s="15">
        <v>63302434</v>
      </c>
      <c r="H35" s="45">
        <v>0</v>
      </c>
      <c r="I35" s="45">
        <v>3394114</v>
      </c>
      <c r="J35" s="24">
        <f t="shared" si="0"/>
        <v>1215416863</v>
      </c>
      <c r="M35" s="31"/>
    </row>
    <row r="36" spans="1:13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108714914</v>
      </c>
      <c r="F36" s="15">
        <v>0</v>
      </c>
      <c r="G36" s="15">
        <v>2918190</v>
      </c>
      <c r="H36" s="45">
        <v>0</v>
      </c>
      <c r="I36" s="45">
        <v>167031714</v>
      </c>
      <c r="J36" s="24">
        <f t="shared" si="0"/>
        <v>278664818</v>
      </c>
      <c r="M36" s="31"/>
    </row>
    <row r="37" spans="1:13" ht="15" customHeight="1">
      <c r="A37" s="2" t="s">
        <v>59</v>
      </c>
      <c r="B37" s="3" t="s">
        <v>90</v>
      </c>
      <c r="C37" s="15">
        <v>12132002</v>
      </c>
      <c r="D37" s="15">
        <v>15000</v>
      </c>
      <c r="E37" s="15">
        <v>100047840</v>
      </c>
      <c r="F37" s="15">
        <v>7620</v>
      </c>
      <c r="G37" s="15">
        <v>90600</v>
      </c>
      <c r="H37" s="45">
        <v>0</v>
      </c>
      <c r="I37" s="45">
        <v>364917</v>
      </c>
      <c r="J37" s="24">
        <f t="shared" si="0"/>
        <v>112657979</v>
      </c>
      <c r="M37" s="31"/>
    </row>
    <row r="38" spans="1:13" ht="15" customHeight="1">
      <c r="A38" s="2" t="s">
        <v>60</v>
      </c>
      <c r="B38" s="3" t="s">
        <v>91</v>
      </c>
      <c r="C38" s="15">
        <v>10682053</v>
      </c>
      <c r="D38" s="15">
        <v>14540</v>
      </c>
      <c r="E38" s="15">
        <v>16998928</v>
      </c>
      <c r="F38" s="15">
        <v>0</v>
      </c>
      <c r="G38" s="15">
        <v>0</v>
      </c>
      <c r="H38" s="45">
        <v>0</v>
      </c>
      <c r="I38" s="45">
        <v>92138</v>
      </c>
      <c r="J38" s="24">
        <f t="shared" si="0"/>
        <v>27787659</v>
      </c>
      <c r="M38" s="31"/>
    </row>
    <row r="39" spans="1:13" ht="15" customHeight="1">
      <c r="A39" s="2" t="s">
        <v>61</v>
      </c>
      <c r="B39" s="3" t="s">
        <v>92</v>
      </c>
      <c r="C39" s="15">
        <v>498604</v>
      </c>
      <c r="D39" s="15">
        <v>0</v>
      </c>
      <c r="E39" s="15">
        <v>109852341</v>
      </c>
      <c r="F39" s="15">
        <v>0</v>
      </c>
      <c r="G39" s="15">
        <v>0</v>
      </c>
      <c r="H39" s="45">
        <v>0</v>
      </c>
      <c r="I39" s="45">
        <v>661618</v>
      </c>
      <c r="J39" s="24">
        <f t="shared" si="0"/>
        <v>111012563</v>
      </c>
      <c r="M39" s="31"/>
    </row>
    <row r="40" spans="1:13" ht="15" customHeight="1">
      <c r="A40" s="2" t="s">
        <v>62</v>
      </c>
      <c r="B40" s="3" t="s">
        <v>93</v>
      </c>
      <c r="C40" s="15">
        <v>125186187</v>
      </c>
      <c r="D40" s="15">
        <v>5989770</v>
      </c>
      <c r="E40" s="15">
        <v>63713731</v>
      </c>
      <c r="F40" s="15">
        <v>4680</v>
      </c>
      <c r="G40" s="15">
        <v>161999</v>
      </c>
      <c r="H40" s="45">
        <v>0</v>
      </c>
      <c r="I40" s="45">
        <v>410883</v>
      </c>
      <c r="J40" s="24">
        <f t="shared" si="0"/>
        <v>195467250</v>
      </c>
      <c r="M40" s="31"/>
    </row>
    <row r="41" spans="1:13" ht="15" customHeight="1">
      <c r="A41" s="2" t="s">
        <v>63</v>
      </c>
      <c r="B41" s="3" t="s">
        <v>94</v>
      </c>
      <c r="C41" s="15">
        <v>137445381</v>
      </c>
      <c r="D41" s="15">
        <v>3155961</v>
      </c>
      <c r="E41" s="15">
        <v>111130140</v>
      </c>
      <c r="F41" s="15">
        <v>0</v>
      </c>
      <c r="G41" s="15">
        <v>35024</v>
      </c>
      <c r="H41" s="45">
        <v>0</v>
      </c>
      <c r="I41" s="45">
        <v>34822</v>
      </c>
      <c r="J41" s="24">
        <f t="shared" si="0"/>
        <v>251801328</v>
      </c>
      <c r="M41" s="31"/>
    </row>
    <row r="42" spans="1:13" ht="15" customHeight="1">
      <c r="A42" s="2" t="s">
        <v>64</v>
      </c>
      <c r="B42" s="3" t="s">
        <v>95</v>
      </c>
      <c r="C42" s="15">
        <v>169006896</v>
      </c>
      <c r="D42" s="15">
        <v>8299216</v>
      </c>
      <c r="E42" s="15">
        <v>76182673</v>
      </c>
      <c r="F42" s="15">
        <v>4680</v>
      </c>
      <c r="G42" s="15">
        <v>842701</v>
      </c>
      <c r="H42" s="45">
        <v>0</v>
      </c>
      <c r="I42" s="45">
        <v>882480</v>
      </c>
      <c r="J42" s="24">
        <f t="shared" si="0"/>
        <v>255218646</v>
      </c>
      <c r="M42" s="31"/>
    </row>
    <row r="43" spans="1:13" ht="15" customHeight="1">
      <c r="A43" s="2" t="s">
        <v>65</v>
      </c>
      <c r="B43" s="3" t="s">
        <v>96</v>
      </c>
      <c r="C43" s="15">
        <v>81893307</v>
      </c>
      <c r="D43" s="15">
        <v>2087651</v>
      </c>
      <c r="E43" s="15">
        <v>50142824</v>
      </c>
      <c r="F43" s="15">
        <v>4680</v>
      </c>
      <c r="G43" s="15">
        <v>51777</v>
      </c>
      <c r="H43" s="45">
        <v>0</v>
      </c>
      <c r="I43" s="45">
        <v>374388</v>
      </c>
      <c r="J43" s="24">
        <f>SUM(C43:I43)</f>
        <v>134554627</v>
      </c>
      <c r="M43" s="31"/>
    </row>
    <row r="44" spans="1:13" ht="15" customHeight="1">
      <c r="A44" s="2">
        <v>148</v>
      </c>
      <c r="B44" s="3" t="s">
        <v>162</v>
      </c>
      <c r="C44" s="15">
        <v>1789911</v>
      </c>
      <c r="D44" s="15">
        <v>0</v>
      </c>
      <c r="E44" s="15">
        <v>67068141</v>
      </c>
      <c r="F44" s="15">
        <f>5100+2</f>
        <v>5102</v>
      </c>
      <c r="G44" s="15">
        <v>0</v>
      </c>
      <c r="H44" s="45">
        <v>0</v>
      </c>
      <c r="I44" s="45">
        <v>1854024</v>
      </c>
      <c r="J44" s="24">
        <f t="shared" si="0"/>
        <v>70717178</v>
      </c>
      <c r="M44" s="31"/>
    </row>
    <row r="45" spans="1:10" ht="15" customHeight="1">
      <c r="A45" s="59" t="s">
        <v>7</v>
      </c>
      <c r="B45" s="60"/>
      <c r="C45" s="6">
        <f aca="true" t="shared" si="1" ref="C45:J45">SUM(C12:C44)</f>
        <v>2298700316</v>
      </c>
      <c r="D45" s="6">
        <f t="shared" si="1"/>
        <v>151474189</v>
      </c>
      <c r="E45" s="6">
        <f t="shared" si="1"/>
        <v>2407349712</v>
      </c>
      <c r="F45" s="6">
        <f t="shared" si="1"/>
        <v>550009523</v>
      </c>
      <c r="G45" s="6">
        <f t="shared" si="1"/>
        <v>84314376</v>
      </c>
      <c r="H45" s="6">
        <f t="shared" si="1"/>
        <v>42503189</v>
      </c>
      <c r="I45" s="6">
        <f t="shared" si="1"/>
        <v>308268476</v>
      </c>
      <c r="J45" s="6">
        <f t="shared" si="1"/>
        <v>5842619781</v>
      </c>
    </row>
    <row r="46" ht="12.75">
      <c r="A46" s="33" t="s">
        <v>167</v>
      </c>
    </row>
    <row r="47" ht="6" customHeight="1"/>
    <row r="48" spans="1:10" ht="12.75">
      <c r="A48" s="38" t="s">
        <v>8</v>
      </c>
      <c r="J48" s="53"/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spans="1:12" s="16" customFormat="1" ht="12.75">
      <c r="A56" s="46"/>
      <c r="L56" s="35"/>
    </row>
    <row r="57" spans="1:12" s="16" customFormat="1" ht="12.75">
      <c r="A57" s="46"/>
      <c r="L57" s="35"/>
    </row>
    <row r="58" spans="1:12" s="16" customFormat="1" ht="12.75">
      <c r="A58" s="46"/>
      <c r="C58" s="16">
        <v>1000000</v>
      </c>
      <c r="L58" s="35"/>
    </row>
    <row r="59" spans="1:12" s="16" customFormat="1" ht="12.75">
      <c r="A59" s="46"/>
      <c r="C59" s="26" t="s">
        <v>104</v>
      </c>
      <c r="D59" s="26" t="s">
        <v>102</v>
      </c>
      <c r="E59" s="26" t="s">
        <v>103</v>
      </c>
      <c r="L59" s="35"/>
    </row>
    <row r="60" spans="1:12" s="16" customFormat="1" ht="12.75">
      <c r="A60" s="46"/>
      <c r="C60" s="27" t="s">
        <v>105</v>
      </c>
      <c r="D60" s="37">
        <f>+C45/$C$58</f>
        <v>2298.700316</v>
      </c>
      <c r="E60" s="25">
        <f>+C45/J45*100</f>
        <v>39.34365750575273</v>
      </c>
      <c r="L60" s="35"/>
    </row>
    <row r="61" spans="1:12" s="16" customFormat="1" ht="12.75">
      <c r="A61" s="46"/>
      <c r="C61" s="27" t="s">
        <v>106</v>
      </c>
      <c r="D61" s="37">
        <f>+D45/$C$58</f>
        <v>151.474189</v>
      </c>
      <c r="E61" s="25">
        <f>+D45/J45*100</f>
        <v>2.592573103808481</v>
      </c>
      <c r="L61" s="35"/>
    </row>
    <row r="62" spans="1:12" s="16" customFormat="1" ht="12.75">
      <c r="A62" s="46"/>
      <c r="C62" s="27" t="s">
        <v>107</v>
      </c>
      <c r="D62" s="37">
        <f>+E45/$C$58</f>
        <v>2407.349712</v>
      </c>
      <c r="E62" s="25">
        <f>+E45/J45*100</f>
        <v>41.203258165602676</v>
      </c>
      <c r="L62" s="35"/>
    </row>
    <row r="63" spans="1:12" s="16" customFormat="1" ht="12.75">
      <c r="A63" s="46"/>
      <c r="C63" s="27" t="s">
        <v>108</v>
      </c>
      <c r="D63" s="37">
        <f>+F45/$C$58</f>
        <v>550.009523</v>
      </c>
      <c r="E63" s="25">
        <f>+F45/J45*100</f>
        <v>9.413748346052095</v>
      </c>
      <c r="L63" s="35"/>
    </row>
    <row r="64" spans="1:12" s="16" customFormat="1" ht="12.75">
      <c r="A64" s="46"/>
      <c r="C64" s="27" t="s">
        <v>109</v>
      </c>
      <c r="D64" s="37">
        <f>+G45/$C$58</f>
        <v>84.314376</v>
      </c>
      <c r="E64" s="25">
        <f>+G45/J45*100</f>
        <v>1.4430919546431462</v>
      </c>
      <c r="L64" s="35"/>
    </row>
    <row r="65" spans="1:12" s="16" customFormat="1" ht="12.75">
      <c r="A65" s="46"/>
      <c r="C65" s="27" t="s">
        <v>110</v>
      </c>
      <c r="D65" s="37">
        <f>+H45/$C$58</f>
        <v>42.503189</v>
      </c>
      <c r="E65" s="25">
        <f>+H45/J45*100</f>
        <v>0.7274679954053987</v>
      </c>
      <c r="L65" s="35"/>
    </row>
    <row r="66" spans="1:12" s="16" customFormat="1" ht="12.75">
      <c r="A66" s="46"/>
      <c r="C66" s="27" t="s">
        <v>117</v>
      </c>
      <c r="D66" s="37">
        <f>+I45/$C$58</f>
        <v>308.268476</v>
      </c>
      <c r="E66" s="25">
        <f>+I45/J45*100</f>
        <v>5.276202928735472</v>
      </c>
      <c r="L66" s="35"/>
    </row>
    <row r="67" spans="1:12" s="16" customFormat="1" ht="12.75">
      <c r="A67" s="46"/>
      <c r="L67" s="35"/>
    </row>
    <row r="68" spans="1:12" s="16" customFormat="1" ht="12.75">
      <c r="A68" s="46"/>
      <c r="L68" s="35"/>
    </row>
    <row r="69" spans="1:12" s="16" customFormat="1" ht="12.75">
      <c r="A69" s="46"/>
      <c r="L69" s="35"/>
    </row>
    <row r="70" spans="1:12" s="16" customFormat="1" ht="12.75">
      <c r="A70" s="46"/>
      <c r="L70" s="35"/>
    </row>
    <row r="71" spans="1:12" s="16" customFormat="1" ht="12.75">
      <c r="A71" s="46"/>
      <c r="L71" s="35"/>
    </row>
    <row r="72" spans="17:20" ht="12.75">
      <c r="Q72" s="5"/>
      <c r="R72" s="5"/>
      <c r="S72" s="5"/>
      <c r="T72" s="5"/>
    </row>
    <row r="73" spans="17:20" ht="12.75">
      <c r="Q73" s="5"/>
      <c r="R73" s="5"/>
      <c r="S73" s="5"/>
      <c r="T73" s="5"/>
    </row>
    <row r="74" spans="17:20" ht="12.75">
      <c r="Q74" s="5"/>
      <c r="R74" s="5"/>
      <c r="S74" s="5"/>
      <c r="T74" s="5"/>
    </row>
    <row r="75" spans="17:20" ht="12.75">
      <c r="Q75" s="5"/>
      <c r="R75" s="5"/>
      <c r="S75" s="5"/>
      <c r="T75" s="5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pans="17:20" ht="12.75">
      <c r="Q79" s="5"/>
      <c r="R79" s="5"/>
      <c r="S79" s="5"/>
      <c r="T79" s="5"/>
    </row>
    <row r="80" spans="17:20" ht="12.75">
      <c r="Q80" s="5"/>
      <c r="R80" s="5"/>
      <c r="S80" s="5"/>
      <c r="T80" s="5"/>
    </row>
    <row r="81" spans="1:12" s="5" customFormat="1" ht="12.75">
      <c r="A81" s="11"/>
      <c r="L81" s="18"/>
    </row>
    <row r="82" spans="1:12" s="5" customFormat="1" ht="12.75">
      <c r="A82" s="11"/>
      <c r="L82" s="18"/>
    </row>
    <row r="83" spans="1:12" s="16" customFormat="1" ht="12.75">
      <c r="A83" s="19"/>
      <c r="L83" s="35"/>
    </row>
    <row r="84" spans="1:12" s="16" customFormat="1" ht="12.75">
      <c r="A84" s="19"/>
      <c r="L84" s="35"/>
    </row>
    <row r="85" spans="1:12" s="16" customFormat="1" ht="12.75">
      <c r="A85" s="19"/>
      <c r="L85" s="35"/>
    </row>
    <row r="86" spans="1:12" s="16" customFormat="1" ht="12.75">
      <c r="A86" s="19"/>
      <c r="L86" s="35"/>
    </row>
    <row r="87" spans="1:12" s="16" customFormat="1" ht="12.75">
      <c r="A87" s="19"/>
      <c r="L87" s="35"/>
    </row>
    <row r="88" spans="1:12" s="16" customFormat="1" ht="12.75">
      <c r="A88" s="19"/>
      <c r="L88" s="35"/>
    </row>
  </sheetData>
  <sheetProtection/>
  <mergeCells count="5">
    <mergeCell ref="J10:J11"/>
    <mergeCell ref="A45:B45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showGridLines="0" zoomScale="140" zoomScaleNormal="140" zoomScalePageLayoutView="0" workbookViewId="0" topLeftCell="A22">
      <selection activeCell="E44" sqref="E44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168</v>
      </c>
      <c r="P6" s="5"/>
      <c r="Q6" s="5"/>
      <c r="R6" s="5"/>
      <c r="S6" s="5"/>
    </row>
    <row r="7" spans="1:19" ht="15.75">
      <c r="A7" s="21" t="s">
        <v>13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I9" s="20" t="s">
        <v>34</v>
      </c>
      <c r="P9" s="5"/>
      <c r="Q9" s="5"/>
      <c r="R9" s="5"/>
      <c r="S9" s="5"/>
    </row>
    <row r="10" spans="1:19" s="10" customFormat="1" ht="12.75">
      <c r="A10" s="64" t="s">
        <v>1</v>
      </c>
      <c r="B10" s="61" t="s">
        <v>33</v>
      </c>
      <c r="C10" s="59" t="s">
        <v>12</v>
      </c>
      <c r="D10" s="67"/>
      <c r="E10" s="67"/>
      <c r="F10" s="67"/>
      <c r="G10" s="67"/>
      <c r="H10" s="67"/>
      <c r="I10" s="64" t="s">
        <v>30</v>
      </c>
      <c r="P10" s="23"/>
      <c r="Q10" s="23"/>
      <c r="R10" s="23"/>
      <c r="S10" s="23"/>
    </row>
    <row r="11" spans="1:19" s="10" customFormat="1" ht="12.75">
      <c r="A11" s="66"/>
      <c r="B11" s="63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3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2" t="s">
        <v>5</v>
      </c>
      <c r="B12" s="3" t="s">
        <v>6</v>
      </c>
      <c r="C12" s="15">
        <v>133525</v>
      </c>
      <c r="D12" s="15">
        <v>298064</v>
      </c>
      <c r="E12" s="15">
        <v>48297449</v>
      </c>
      <c r="F12" s="15">
        <v>30895</v>
      </c>
      <c r="G12" s="15">
        <v>112491</v>
      </c>
      <c r="H12" s="15">
        <v>181654</v>
      </c>
      <c r="I12" s="24">
        <f>SUM(C12:H12)</f>
        <v>49054078</v>
      </c>
      <c r="K12" s="8"/>
      <c r="L12" s="8"/>
      <c r="M12" s="8"/>
      <c r="N12" s="8"/>
    </row>
    <row r="13" spans="1:14" ht="15" customHeight="1">
      <c r="A13" s="2" t="s">
        <v>35</v>
      </c>
      <c r="B13" s="3" t="s">
        <v>165</v>
      </c>
      <c r="C13" s="15">
        <v>0</v>
      </c>
      <c r="D13" s="15">
        <v>0</v>
      </c>
      <c r="E13" s="15">
        <v>724715</v>
      </c>
      <c r="F13" s="15">
        <v>0</v>
      </c>
      <c r="G13" s="15">
        <v>0</v>
      </c>
      <c r="H13" s="15">
        <v>33590</v>
      </c>
      <c r="I13" s="24">
        <f aca="true" t="shared" si="0" ref="I13:I43">SUM(C13:H13)</f>
        <v>758305</v>
      </c>
      <c r="K13" s="8"/>
      <c r="L13" s="8"/>
      <c r="M13" s="8"/>
      <c r="N13" s="8"/>
    </row>
    <row r="14" spans="1:14" ht="15" customHeight="1">
      <c r="A14" s="2" t="s">
        <v>36</v>
      </c>
      <c r="B14" s="3" t="s">
        <v>166</v>
      </c>
      <c r="C14" s="15">
        <v>0</v>
      </c>
      <c r="D14" s="15">
        <v>0</v>
      </c>
      <c r="E14" s="15">
        <v>1761190</v>
      </c>
      <c r="F14" s="15">
        <v>0</v>
      </c>
      <c r="G14" s="15">
        <v>8005</v>
      </c>
      <c r="H14" s="15">
        <v>227917</v>
      </c>
      <c r="I14" s="24">
        <f t="shared" si="0"/>
        <v>1997112</v>
      </c>
      <c r="K14" s="8"/>
      <c r="L14" s="8"/>
      <c r="M14" s="8"/>
      <c r="N14" s="8"/>
    </row>
    <row r="15" spans="1:14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8362185</v>
      </c>
      <c r="F15" s="15">
        <v>0</v>
      </c>
      <c r="G15" s="15">
        <v>0</v>
      </c>
      <c r="H15" s="15">
        <v>32172</v>
      </c>
      <c r="I15" s="24">
        <f t="shared" si="0"/>
        <v>8394357</v>
      </c>
      <c r="K15" s="8"/>
      <c r="L15" s="8"/>
      <c r="M15" s="8"/>
      <c r="N15" s="8"/>
    </row>
    <row r="16" spans="1:14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1508063</v>
      </c>
      <c r="F16" s="15">
        <v>0</v>
      </c>
      <c r="G16" s="15">
        <v>92893</v>
      </c>
      <c r="H16" s="15">
        <v>0</v>
      </c>
      <c r="I16" s="24">
        <f t="shared" si="0"/>
        <v>1600956</v>
      </c>
      <c r="K16" s="8"/>
      <c r="L16" s="8"/>
      <c r="M16" s="8"/>
      <c r="N16" s="8"/>
    </row>
    <row r="17" spans="1:14" ht="15" customHeight="1">
      <c r="A17" s="2" t="s">
        <v>39</v>
      </c>
      <c r="B17" s="3" t="s">
        <v>70</v>
      </c>
      <c r="C17" s="15" t="s">
        <v>170</v>
      </c>
      <c r="D17" s="15">
        <v>0</v>
      </c>
      <c r="E17" s="15">
        <v>3802641</v>
      </c>
      <c r="F17" s="15">
        <v>0</v>
      </c>
      <c r="G17" s="15">
        <v>0</v>
      </c>
      <c r="H17" s="15">
        <v>6755</v>
      </c>
      <c r="I17" s="24">
        <f t="shared" si="0"/>
        <v>3809396</v>
      </c>
      <c r="K17" s="8"/>
      <c r="L17" s="8"/>
      <c r="M17" s="8"/>
      <c r="N17" s="8"/>
    </row>
    <row r="18" spans="1:14" ht="15" customHeight="1">
      <c r="A18" s="2" t="s">
        <v>40</v>
      </c>
      <c r="B18" s="3" t="s">
        <v>71</v>
      </c>
      <c r="C18" s="15">
        <v>13658</v>
      </c>
      <c r="D18" s="15">
        <v>0</v>
      </c>
      <c r="E18" s="15">
        <v>3215127</v>
      </c>
      <c r="F18" s="15">
        <v>0</v>
      </c>
      <c r="G18" s="15">
        <v>6804</v>
      </c>
      <c r="H18" s="15">
        <v>65134</v>
      </c>
      <c r="I18" s="24">
        <f t="shared" si="0"/>
        <v>3300723</v>
      </c>
      <c r="K18" s="8"/>
      <c r="L18" s="8"/>
      <c r="M18" s="8"/>
      <c r="N18" s="8"/>
    </row>
    <row r="19" spans="1:14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3284681</v>
      </c>
      <c r="F19" s="15">
        <v>0</v>
      </c>
      <c r="G19" s="15">
        <v>0</v>
      </c>
      <c r="H19" s="15">
        <v>295390</v>
      </c>
      <c r="I19" s="24">
        <f t="shared" si="0"/>
        <v>3580071</v>
      </c>
      <c r="K19" s="8"/>
      <c r="L19" s="8"/>
      <c r="M19" s="8"/>
      <c r="N19" s="8"/>
    </row>
    <row r="20" spans="1:14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3673885</v>
      </c>
      <c r="F20" s="15">
        <v>0</v>
      </c>
      <c r="G20" s="15">
        <v>0</v>
      </c>
      <c r="H20" s="15">
        <v>0</v>
      </c>
      <c r="I20" s="24">
        <f t="shared" si="0"/>
        <v>3673885</v>
      </c>
      <c r="K20" s="8"/>
      <c r="L20" s="8"/>
      <c r="M20" s="8"/>
      <c r="N20" s="8"/>
    </row>
    <row r="21" spans="1:14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1958790</v>
      </c>
      <c r="F21" s="15">
        <v>0</v>
      </c>
      <c r="G21" s="15">
        <v>0</v>
      </c>
      <c r="H21" s="15">
        <v>0</v>
      </c>
      <c r="I21" s="24">
        <f t="shared" si="0"/>
        <v>1958790</v>
      </c>
      <c r="K21" s="8"/>
      <c r="L21" s="8"/>
      <c r="M21" s="8"/>
      <c r="N21" s="8"/>
    </row>
    <row r="22" spans="1:14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6831443</v>
      </c>
      <c r="F22" s="15">
        <v>0</v>
      </c>
      <c r="G22" s="15">
        <v>0</v>
      </c>
      <c r="H22" s="15">
        <v>170776</v>
      </c>
      <c r="I22" s="24">
        <f t="shared" si="0"/>
        <v>7002219</v>
      </c>
      <c r="K22" s="8"/>
      <c r="L22" s="8"/>
      <c r="M22" s="8"/>
      <c r="N22" s="8"/>
    </row>
    <row r="23" spans="1:14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3579532</v>
      </c>
      <c r="F23" s="15">
        <v>0</v>
      </c>
      <c r="G23" s="15">
        <v>0</v>
      </c>
      <c r="H23" s="15">
        <v>0</v>
      </c>
      <c r="I23" s="24">
        <f t="shared" si="0"/>
        <v>3579532</v>
      </c>
      <c r="K23" s="8"/>
      <c r="L23" s="8"/>
      <c r="M23" s="8"/>
      <c r="N23" s="8"/>
    </row>
    <row r="24" spans="1:14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6715603</v>
      </c>
      <c r="F24" s="15">
        <v>0</v>
      </c>
      <c r="G24" s="15">
        <v>72667</v>
      </c>
      <c r="H24" s="15">
        <v>5999</v>
      </c>
      <c r="I24" s="24">
        <f t="shared" si="0"/>
        <v>6794269</v>
      </c>
      <c r="K24" s="8"/>
      <c r="L24" s="8"/>
      <c r="M24" s="8"/>
      <c r="N24" s="8"/>
    </row>
    <row r="25" spans="1:14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3757364</v>
      </c>
      <c r="F25" s="15">
        <v>0</v>
      </c>
      <c r="G25" s="15">
        <v>182602</v>
      </c>
      <c r="H25" s="15">
        <v>408589</v>
      </c>
      <c r="I25" s="24">
        <f t="shared" si="0"/>
        <v>4348555</v>
      </c>
      <c r="K25" s="8"/>
      <c r="L25" s="8"/>
      <c r="M25" s="8"/>
      <c r="N25" s="8"/>
    </row>
    <row r="26" spans="1:14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5199282</v>
      </c>
      <c r="F26" s="15">
        <v>0</v>
      </c>
      <c r="G26" s="15">
        <v>20710</v>
      </c>
      <c r="H26" s="15">
        <v>31800</v>
      </c>
      <c r="I26" s="24">
        <f t="shared" si="0"/>
        <v>5251792</v>
      </c>
      <c r="K26" s="8"/>
      <c r="L26" s="8"/>
      <c r="M26" s="8"/>
      <c r="N26" s="8"/>
    </row>
    <row r="27" spans="1:14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4422612</v>
      </c>
      <c r="F27" s="15">
        <v>0</v>
      </c>
      <c r="G27" s="15">
        <v>0</v>
      </c>
      <c r="H27" s="15">
        <v>18000</v>
      </c>
      <c r="I27" s="24">
        <f t="shared" si="0"/>
        <v>4440612</v>
      </c>
      <c r="K27" s="8"/>
      <c r="L27" s="8"/>
      <c r="M27" s="8"/>
      <c r="N27" s="8"/>
    </row>
    <row r="28" spans="1:14" ht="15" customHeight="1">
      <c r="A28" s="2" t="s">
        <v>50</v>
      </c>
      <c r="B28" s="3" t="s">
        <v>81</v>
      </c>
      <c r="C28" s="15">
        <v>172906</v>
      </c>
      <c r="D28" s="15">
        <v>0</v>
      </c>
      <c r="E28" s="15">
        <v>295734</v>
      </c>
      <c r="F28" s="15">
        <v>0</v>
      </c>
      <c r="G28" s="15">
        <v>0</v>
      </c>
      <c r="H28" s="15">
        <v>0</v>
      </c>
      <c r="I28" s="24">
        <f t="shared" si="0"/>
        <v>468640</v>
      </c>
      <c r="K28" s="8"/>
      <c r="L28" s="8"/>
      <c r="M28" s="8"/>
      <c r="N28" s="8"/>
    </row>
    <row r="29" spans="1:14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2389403</v>
      </c>
      <c r="F29" s="15">
        <v>0</v>
      </c>
      <c r="G29" s="15">
        <v>390</v>
      </c>
      <c r="H29" s="15">
        <v>267</v>
      </c>
      <c r="I29" s="24">
        <f t="shared" si="0"/>
        <v>2390060</v>
      </c>
      <c r="K29" s="8"/>
      <c r="L29" s="8"/>
      <c r="M29" s="8"/>
      <c r="N29" s="8"/>
    </row>
    <row r="30" spans="1:14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2114965</v>
      </c>
      <c r="F30" s="15">
        <v>0</v>
      </c>
      <c r="G30" s="15">
        <v>0</v>
      </c>
      <c r="H30" s="15">
        <v>2824</v>
      </c>
      <c r="I30" s="24">
        <f t="shared" si="0"/>
        <v>2117789</v>
      </c>
      <c r="K30" s="8"/>
      <c r="L30" s="8"/>
      <c r="M30" s="8"/>
      <c r="N30" s="8"/>
    </row>
    <row r="31" spans="1:14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1647960</v>
      </c>
      <c r="F31" s="15">
        <v>0</v>
      </c>
      <c r="G31" s="15">
        <v>8663</v>
      </c>
      <c r="H31" s="15">
        <v>0</v>
      </c>
      <c r="I31" s="24">
        <f t="shared" si="0"/>
        <v>1656623</v>
      </c>
      <c r="K31" s="8"/>
      <c r="L31" s="8"/>
      <c r="M31" s="8"/>
      <c r="N31" s="8"/>
    </row>
    <row r="32" spans="1:14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1263487</v>
      </c>
      <c r="F32" s="15">
        <v>0</v>
      </c>
      <c r="G32" s="15">
        <v>0</v>
      </c>
      <c r="H32" s="15">
        <v>0</v>
      </c>
      <c r="I32" s="24">
        <f t="shared" si="0"/>
        <v>1263487</v>
      </c>
      <c r="K32" s="8"/>
      <c r="L32" s="8"/>
      <c r="M32" s="8"/>
      <c r="N32" s="8"/>
    </row>
    <row r="33" spans="1:14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1606490</v>
      </c>
      <c r="F33" s="15">
        <v>0</v>
      </c>
      <c r="G33" s="15">
        <v>0</v>
      </c>
      <c r="H33" s="15">
        <v>18737</v>
      </c>
      <c r="I33" s="24">
        <f t="shared" si="0"/>
        <v>1625227</v>
      </c>
      <c r="K33" s="8"/>
      <c r="L33" s="8"/>
      <c r="M33" s="8"/>
      <c r="N33" s="8"/>
    </row>
    <row r="34" spans="1:14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916123</v>
      </c>
      <c r="F34" s="15">
        <v>0</v>
      </c>
      <c r="G34" s="15">
        <v>0</v>
      </c>
      <c r="H34" s="15">
        <v>12800</v>
      </c>
      <c r="I34" s="24">
        <f t="shared" si="0"/>
        <v>928923</v>
      </c>
      <c r="K34" s="8"/>
      <c r="L34" s="8"/>
      <c r="M34" s="8"/>
      <c r="N34" s="8"/>
    </row>
    <row r="35" spans="1:14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6564871</v>
      </c>
      <c r="F35" s="15" t="s">
        <v>170</v>
      </c>
      <c r="G35" s="15">
        <v>490099</v>
      </c>
      <c r="H35" s="15">
        <v>293853</v>
      </c>
      <c r="I35" s="24">
        <f t="shared" si="0"/>
        <v>7348823</v>
      </c>
      <c r="L35" s="8"/>
      <c r="M35" s="8"/>
      <c r="N35" s="8"/>
    </row>
    <row r="36" spans="1:14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1471868</v>
      </c>
      <c r="F36" s="15">
        <v>0</v>
      </c>
      <c r="G36" s="15">
        <v>0</v>
      </c>
      <c r="H36" s="15">
        <v>0</v>
      </c>
      <c r="I36" s="24">
        <f t="shared" si="0"/>
        <v>1471868</v>
      </c>
      <c r="L36" s="8"/>
      <c r="M36" s="8"/>
      <c r="N36" s="8"/>
    </row>
    <row r="37" spans="1:14" ht="15" customHeight="1">
      <c r="A37" s="2" t="s">
        <v>59</v>
      </c>
      <c r="B37" s="3" t="s">
        <v>90</v>
      </c>
      <c r="C37" s="15" t="s">
        <v>170</v>
      </c>
      <c r="D37" s="15">
        <v>0</v>
      </c>
      <c r="E37" s="15">
        <v>7585426</v>
      </c>
      <c r="F37" s="15">
        <v>0</v>
      </c>
      <c r="G37" s="15">
        <v>7740</v>
      </c>
      <c r="H37" s="15">
        <v>112464</v>
      </c>
      <c r="I37" s="24">
        <f t="shared" si="0"/>
        <v>7705630</v>
      </c>
      <c r="K37" s="8"/>
      <c r="L37" s="8"/>
      <c r="M37" s="8"/>
      <c r="N37" s="8"/>
    </row>
    <row r="38" spans="1:14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279515</v>
      </c>
      <c r="F38" s="15">
        <v>0</v>
      </c>
      <c r="G38" s="15">
        <v>0</v>
      </c>
      <c r="H38" s="15">
        <v>0</v>
      </c>
      <c r="I38" s="24">
        <f t="shared" si="0"/>
        <v>279515</v>
      </c>
      <c r="K38" s="8"/>
      <c r="L38" s="8"/>
      <c r="M38" s="8"/>
      <c r="N38" s="8"/>
    </row>
    <row r="39" spans="1:14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1841183</v>
      </c>
      <c r="F39" s="15">
        <v>0</v>
      </c>
      <c r="G39" s="15">
        <v>0</v>
      </c>
      <c r="H39" s="15">
        <v>60893</v>
      </c>
      <c r="I39" s="24">
        <f t="shared" si="0"/>
        <v>1902076</v>
      </c>
      <c r="K39" s="8"/>
      <c r="L39" s="8"/>
      <c r="M39" s="8"/>
      <c r="N39" s="8"/>
    </row>
    <row r="40" spans="1:14" ht="15" customHeight="1">
      <c r="A40" s="2" t="s">
        <v>62</v>
      </c>
      <c r="B40" s="3" t="s">
        <v>93</v>
      </c>
      <c r="C40" s="15">
        <v>0</v>
      </c>
      <c r="D40" s="15" t="s">
        <v>170</v>
      </c>
      <c r="E40" s="15">
        <v>3885360</v>
      </c>
      <c r="F40" s="15">
        <v>0</v>
      </c>
      <c r="G40" s="15">
        <v>0</v>
      </c>
      <c r="H40" s="15">
        <v>0</v>
      </c>
      <c r="I40" s="24">
        <f t="shared" si="0"/>
        <v>3885360</v>
      </c>
      <c r="K40" s="8"/>
      <c r="L40" s="8"/>
      <c r="M40" s="8"/>
      <c r="N40" s="8"/>
    </row>
    <row r="41" spans="1:14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3077990</v>
      </c>
      <c r="F41" s="15">
        <v>0</v>
      </c>
      <c r="G41" s="15">
        <v>22580</v>
      </c>
      <c r="H41" s="15">
        <v>0</v>
      </c>
      <c r="I41" s="24">
        <f t="shared" si="0"/>
        <v>3100570</v>
      </c>
      <c r="L41" s="8"/>
      <c r="M41" s="8"/>
      <c r="N41" s="8"/>
    </row>
    <row r="42" spans="1:14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8013217</v>
      </c>
      <c r="F42" s="15">
        <v>0</v>
      </c>
      <c r="G42" s="15">
        <v>0</v>
      </c>
      <c r="H42" s="15">
        <v>0</v>
      </c>
      <c r="I42" s="24">
        <f t="shared" si="0"/>
        <v>8013217</v>
      </c>
      <c r="K42" s="8"/>
      <c r="L42" s="8"/>
      <c r="M42" s="8"/>
      <c r="N42" s="8"/>
    </row>
    <row r="43" spans="1:14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f>2748789+3</f>
        <v>2748792</v>
      </c>
      <c r="F43" s="15">
        <v>0</v>
      </c>
      <c r="G43" s="15">
        <v>0</v>
      </c>
      <c r="H43" s="15">
        <v>148997</v>
      </c>
      <c r="I43" s="24">
        <f t="shared" si="0"/>
        <v>2897789</v>
      </c>
      <c r="K43" s="8"/>
      <c r="L43" s="8"/>
      <c r="M43" s="8"/>
      <c r="N43" s="8"/>
    </row>
    <row r="44" spans="1:9" ht="15" customHeight="1">
      <c r="A44" s="59" t="s">
        <v>7</v>
      </c>
      <c r="B44" s="60"/>
      <c r="C44" s="6">
        <f aca="true" t="shared" si="1" ref="C44:I44">SUM(C12:C43)</f>
        <v>320089</v>
      </c>
      <c r="D44" s="6">
        <f t="shared" si="1"/>
        <v>298064</v>
      </c>
      <c r="E44" s="6">
        <f t="shared" si="1"/>
        <v>152796946</v>
      </c>
      <c r="F44" s="6">
        <f t="shared" si="1"/>
        <v>30895</v>
      </c>
      <c r="G44" s="6">
        <f t="shared" si="1"/>
        <v>1025644</v>
      </c>
      <c r="H44" s="6">
        <f t="shared" si="1"/>
        <v>2128611</v>
      </c>
      <c r="I44" s="6">
        <f t="shared" si="1"/>
        <v>156600249</v>
      </c>
    </row>
    <row r="45" ht="12.75">
      <c r="A45" s="33" t="s">
        <v>167</v>
      </c>
    </row>
    <row r="46" ht="7.5" customHeight="1"/>
    <row r="47" ht="12.75">
      <c r="A47" s="38" t="s">
        <v>8</v>
      </c>
    </row>
    <row r="48" ht="12.75">
      <c r="A48" s="13" t="s">
        <v>119</v>
      </c>
    </row>
    <row r="49" ht="12.75">
      <c r="A49" s="13" t="s">
        <v>120</v>
      </c>
    </row>
    <row r="50" ht="12.75">
      <c r="A50" s="13" t="s">
        <v>121</v>
      </c>
    </row>
    <row r="51" ht="12.75">
      <c r="A51" s="13" t="s">
        <v>122</v>
      </c>
    </row>
    <row r="52" ht="12.75">
      <c r="A52" s="13" t="s">
        <v>123</v>
      </c>
    </row>
    <row r="53" ht="12.75">
      <c r="A53" s="13" t="s">
        <v>124</v>
      </c>
    </row>
    <row r="54" ht="12.75">
      <c r="A54" s="13" t="s">
        <v>125</v>
      </c>
    </row>
    <row r="55" spans="1:19" ht="12.75">
      <c r="A55" s="13"/>
      <c r="P55" s="5"/>
      <c r="Q55" s="5"/>
      <c r="R55" s="5"/>
      <c r="S55" s="5"/>
    </row>
    <row r="56" spans="16:19" ht="12.75">
      <c r="P56" s="5"/>
      <c r="Q56" s="5"/>
      <c r="R56" s="5"/>
      <c r="S56" s="5"/>
    </row>
    <row r="57" spans="1:19" ht="12.75">
      <c r="A57" s="13"/>
      <c r="P57" s="5"/>
      <c r="Q57" s="5"/>
      <c r="R57" s="5"/>
      <c r="S57" s="5"/>
    </row>
    <row r="58" spans="3:19" ht="12.75">
      <c r="C58" s="5">
        <v>1000000</v>
      </c>
      <c r="P58" s="5"/>
      <c r="Q58" s="5"/>
      <c r="R58" s="5"/>
      <c r="S58" s="5"/>
    </row>
    <row r="59" spans="3:19" ht="12.75">
      <c r="C59" s="22" t="s">
        <v>104</v>
      </c>
      <c r="D59" s="22" t="s">
        <v>102</v>
      </c>
      <c r="E59" s="22" t="s">
        <v>103</v>
      </c>
      <c r="P59" s="5"/>
      <c r="Q59" s="5"/>
      <c r="R59" s="5"/>
      <c r="S59" s="5"/>
    </row>
    <row r="60" spans="3:19" ht="12.75">
      <c r="C60" s="28" t="s">
        <v>112</v>
      </c>
      <c r="D60" s="29">
        <f>+C44/$C$58</f>
        <v>0.320089</v>
      </c>
      <c r="E60" s="29">
        <f>+C44/I44*100</f>
        <v>0.2043987810006611</v>
      </c>
      <c r="P60" s="5"/>
      <c r="Q60" s="5"/>
      <c r="R60" s="5"/>
      <c r="S60" s="5"/>
    </row>
    <row r="61" spans="3:19" ht="12.75">
      <c r="C61" s="28" t="s">
        <v>113</v>
      </c>
      <c r="D61" s="29">
        <f>+D44/$C$58</f>
        <v>0.298064</v>
      </c>
      <c r="E61" s="29">
        <f>+D44/I44*100</f>
        <v>0.19033430783369956</v>
      </c>
      <c r="P61" s="5"/>
      <c r="Q61" s="5"/>
      <c r="R61" s="5"/>
      <c r="S61" s="5"/>
    </row>
    <row r="62" spans="3:19" ht="12.75">
      <c r="C62" s="28" t="s">
        <v>114</v>
      </c>
      <c r="D62" s="29">
        <f>+E44/$C$58</f>
        <v>152.796946</v>
      </c>
      <c r="E62" s="29">
        <f>+E44/I44*100</f>
        <v>97.57133017074577</v>
      </c>
      <c r="F62" s="29"/>
      <c r="P62" s="5"/>
      <c r="Q62" s="5"/>
      <c r="R62" s="5"/>
      <c r="S62" s="5"/>
    </row>
    <row r="63" spans="3:19" ht="12.75">
      <c r="C63" s="28" t="s">
        <v>115</v>
      </c>
      <c r="D63" s="29">
        <f>+F44/$C$58</f>
        <v>0.030895</v>
      </c>
      <c r="E63" s="29">
        <f>+F44/I44*100</f>
        <v>0.01972857654907049</v>
      </c>
      <c r="P63" s="5"/>
      <c r="Q63" s="5"/>
      <c r="R63" s="5"/>
      <c r="S63" s="5"/>
    </row>
    <row r="64" spans="3:19" ht="12.75">
      <c r="C64" s="28" t="s">
        <v>116</v>
      </c>
      <c r="D64" s="29">
        <f>+G44/$C$58</f>
        <v>1.025644</v>
      </c>
      <c r="E64" s="29">
        <f>+G44/I44*100</f>
        <v>0.6549440416279287</v>
      </c>
      <c r="F64" s="30"/>
      <c r="P64" s="5"/>
      <c r="Q64" s="5"/>
      <c r="R64" s="5"/>
      <c r="S64" s="5"/>
    </row>
    <row r="65" spans="3:19" ht="12.75">
      <c r="C65" s="28" t="s">
        <v>117</v>
      </c>
      <c r="D65" s="29">
        <f>+H44/$C$58</f>
        <v>2.128611</v>
      </c>
      <c r="E65" s="29">
        <f>+H44/I44*100</f>
        <v>1.3592641222428707</v>
      </c>
      <c r="P65" s="5"/>
      <c r="Q65" s="5"/>
      <c r="R65" s="5"/>
      <c r="S65" s="5"/>
    </row>
    <row r="66" spans="16:19" ht="12.75">
      <c r="P66" s="5"/>
      <c r="Q66" s="5"/>
      <c r="R66" s="5"/>
      <c r="S66" s="5"/>
    </row>
    <row r="67" spans="16:19" ht="12.75"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2:19" ht="12.75">
      <c r="L69" s="18"/>
      <c r="P69" s="5"/>
      <c r="Q69" s="5"/>
      <c r="R69" s="5"/>
      <c r="S69" s="5"/>
    </row>
    <row r="70" spans="12:19" ht="12.75">
      <c r="L70" s="31"/>
      <c r="P70" s="5"/>
      <c r="Q70" s="5"/>
      <c r="R70" s="5"/>
      <c r="S70" s="5"/>
    </row>
    <row r="71" spans="16:19" ht="12.75">
      <c r="P71" s="5"/>
      <c r="Q71" s="5"/>
      <c r="R71" s="5"/>
      <c r="S71" s="5"/>
    </row>
    <row r="72" s="16" customFormat="1" ht="12.75">
      <c r="A72" s="19"/>
    </row>
    <row r="73" s="16" customFormat="1" ht="12.75">
      <c r="A73" s="19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</sheetData>
  <sheetProtection/>
  <mergeCells count="5">
    <mergeCell ref="I10:I11"/>
    <mergeCell ref="A44:B44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zoomScale="140" zoomScaleNormal="140" zoomScalePageLayoutView="0" workbookViewId="0" topLeftCell="A25">
      <selection activeCell="E44" sqref="E44"/>
    </sheetView>
  </sheetViews>
  <sheetFormatPr defaultColWidth="11.421875" defaultRowHeight="12.75"/>
  <cols>
    <col min="1" max="1" width="11.421875" style="11" customWidth="1"/>
    <col min="2" max="2" width="66.28125" style="5" customWidth="1"/>
    <col min="3" max="16384" width="11.421875" style="5" customWidth="1"/>
  </cols>
  <sheetData>
    <row r="1" spans="1:1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ht="4.5" customHeight="1">
      <c r="A5" s="10"/>
    </row>
    <row r="6" ht="15.75">
      <c r="A6" s="21" t="s">
        <v>168</v>
      </c>
    </row>
    <row r="7" ht="15.75">
      <c r="A7" s="21" t="s">
        <v>19</v>
      </c>
    </row>
    <row r="8" ht="15.75">
      <c r="A8" s="21" t="s">
        <v>0</v>
      </c>
    </row>
    <row r="9" spans="1:9" ht="12.75">
      <c r="A9" s="10"/>
      <c r="I9" s="14" t="s">
        <v>34</v>
      </c>
    </row>
    <row r="10" spans="1:9" s="10" customFormat="1" ht="12.75">
      <c r="A10" s="64" t="s">
        <v>1</v>
      </c>
      <c r="B10" s="61" t="s">
        <v>33</v>
      </c>
      <c r="C10" s="59" t="s">
        <v>12</v>
      </c>
      <c r="D10" s="67"/>
      <c r="E10" s="67"/>
      <c r="F10" s="67"/>
      <c r="G10" s="67"/>
      <c r="H10" s="67"/>
      <c r="I10" s="64" t="s">
        <v>30</v>
      </c>
    </row>
    <row r="11" spans="1:9" s="10" customFormat="1" ht="12.75">
      <c r="A11" s="66"/>
      <c r="B11" s="63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3"/>
    </row>
    <row r="12" spans="1:9" ht="15" customHeight="1">
      <c r="A12" s="2" t="s">
        <v>5</v>
      </c>
      <c r="B12" s="3" t="s">
        <v>6</v>
      </c>
      <c r="C12" s="15">
        <v>643877</v>
      </c>
      <c r="D12" s="15">
        <v>0</v>
      </c>
      <c r="E12" s="15">
        <v>4387983</v>
      </c>
      <c r="F12" s="15">
        <v>0</v>
      </c>
      <c r="G12" s="15">
        <v>0</v>
      </c>
      <c r="H12" s="15">
        <v>99888</v>
      </c>
      <c r="I12" s="24">
        <f aca="true" t="shared" si="0" ref="I12:I43">SUM(C12:H12)</f>
        <v>5131748</v>
      </c>
    </row>
    <row r="13" spans="1:9" ht="15" customHeight="1">
      <c r="A13" s="32" t="s">
        <v>35</v>
      </c>
      <c r="B13" s="3" t="s">
        <v>165</v>
      </c>
      <c r="C13" s="15">
        <v>365040</v>
      </c>
      <c r="D13" s="15">
        <v>0</v>
      </c>
      <c r="E13" s="15">
        <v>438743</v>
      </c>
      <c r="F13" s="15">
        <v>0</v>
      </c>
      <c r="G13" s="15">
        <v>0</v>
      </c>
      <c r="H13" s="15">
        <v>0</v>
      </c>
      <c r="I13" s="24">
        <f t="shared" si="0"/>
        <v>803783</v>
      </c>
    </row>
    <row r="14" spans="1:9" ht="15" customHeight="1">
      <c r="A14" s="32" t="s">
        <v>36</v>
      </c>
      <c r="B14" s="3" t="s">
        <v>166</v>
      </c>
      <c r="C14" s="15">
        <v>489542</v>
      </c>
      <c r="D14" s="15">
        <v>0</v>
      </c>
      <c r="E14" s="15">
        <v>620337</v>
      </c>
      <c r="F14" s="15">
        <v>0</v>
      </c>
      <c r="G14" s="15">
        <v>0</v>
      </c>
      <c r="H14" s="15">
        <v>0</v>
      </c>
      <c r="I14" s="24">
        <f t="shared" si="0"/>
        <v>1109879</v>
      </c>
    </row>
    <row r="15" spans="1:9" ht="15" customHeight="1">
      <c r="A15" s="32" t="s">
        <v>38</v>
      </c>
      <c r="B15" s="3" t="s">
        <v>69</v>
      </c>
      <c r="C15" s="15">
        <v>0</v>
      </c>
      <c r="D15" s="15">
        <v>0</v>
      </c>
      <c r="E15" s="15">
        <v>381246</v>
      </c>
      <c r="F15" s="15">
        <v>0</v>
      </c>
      <c r="G15" s="15">
        <v>0</v>
      </c>
      <c r="H15" s="15">
        <v>0</v>
      </c>
      <c r="I15" s="24">
        <f t="shared" si="0"/>
        <v>381246</v>
      </c>
    </row>
    <row r="16" spans="1:9" ht="15" customHeight="1">
      <c r="A16" s="32" t="s">
        <v>39</v>
      </c>
      <c r="B16" s="3" t="s">
        <v>70</v>
      </c>
      <c r="C16" s="15">
        <v>1220501</v>
      </c>
      <c r="D16" s="15">
        <v>0</v>
      </c>
      <c r="E16" s="15">
        <v>1699740</v>
      </c>
      <c r="F16" s="15">
        <v>0</v>
      </c>
      <c r="G16" s="15">
        <v>0</v>
      </c>
      <c r="H16" s="15">
        <v>0</v>
      </c>
      <c r="I16" s="24">
        <f t="shared" si="0"/>
        <v>2920241</v>
      </c>
    </row>
    <row r="17" spans="1:9" ht="15" customHeight="1">
      <c r="A17" s="32" t="s">
        <v>40</v>
      </c>
      <c r="B17" s="3" t="s">
        <v>71</v>
      </c>
      <c r="C17" s="15">
        <v>3310071</v>
      </c>
      <c r="D17" s="15">
        <v>0</v>
      </c>
      <c r="E17" s="15">
        <v>3588869</v>
      </c>
      <c r="F17" s="15">
        <v>0</v>
      </c>
      <c r="G17" s="15">
        <v>0</v>
      </c>
      <c r="H17" s="15">
        <v>0</v>
      </c>
      <c r="I17" s="24">
        <f t="shared" si="0"/>
        <v>6898940</v>
      </c>
    </row>
    <row r="18" spans="1:9" ht="15" customHeight="1">
      <c r="A18" s="32" t="s">
        <v>41</v>
      </c>
      <c r="B18" s="3" t="s">
        <v>72</v>
      </c>
      <c r="C18" s="15">
        <v>1121357</v>
      </c>
      <c r="D18" s="15">
        <v>0</v>
      </c>
      <c r="E18" s="15">
        <v>7807141</v>
      </c>
      <c r="F18" s="15">
        <v>0</v>
      </c>
      <c r="G18" s="15">
        <v>0</v>
      </c>
      <c r="H18" s="15">
        <v>0</v>
      </c>
      <c r="I18" s="24">
        <f t="shared" si="0"/>
        <v>8928498</v>
      </c>
    </row>
    <row r="19" spans="1:9" ht="15" customHeight="1">
      <c r="A19" s="32" t="s">
        <v>42</v>
      </c>
      <c r="B19" s="3" t="s">
        <v>73</v>
      </c>
      <c r="C19" s="15">
        <v>658944</v>
      </c>
      <c r="D19" s="15">
        <v>0</v>
      </c>
      <c r="E19" s="15">
        <v>702769</v>
      </c>
      <c r="F19" s="15">
        <v>0</v>
      </c>
      <c r="G19" s="15">
        <v>0</v>
      </c>
      <c r="H19" s="15">
        <v>0</v>
      </c>
      <c r="I19" s="24">
        <f t="shared" si="0"/>
        <v>1361713</v>
      </c>
    </row>
    <row r="20" spans="1:9" ht="15" customHeight="1">
      <c r="A20" s="32" t="s">
        <v>43</v>
      </c>
      <c r="B20" s="3" t="s">
        <v>74</v>
      </c>
      <c r="C20" s="15">
        <v>1052986</v>
      </c>
      <c r="D20" s="15">
        <v>0</v>
      </c>
      <c r="E20" s="15">
        <v>2470102</v>
      </c>
      <c r="F20" s="15">
        <v>0</v>
      </c>
      <c r="G20" s="15">
        <v>0</v>
      </c>
      <c r="H20" s="15">
        <v>0</v>
      </c>
      <c r="I20" s="24">
        <f t="shared" si="0"/>
        <v>3523088</v>
      </c>
    </row>
    <row r="21" spans="1:9" ht="15" customHeight="1">
      <c r="A21" s="32" t="s">
        <v>44</v>
      </c>
      <c r="B21" s="3" t="s">
        <v>75</v>
      </c>
      <c r="C21" s="15">
        <v>1805962</v>
      </c>
      <c r="D21" s="15">
        <v>0</v>
      </c>
      <c r="E21" s="15">
        <v>8450644</v>
      </c>
      <c r="F21" s="15">
        <v>0</v>
      </c>
      <c r="G21" s="15">
        <v>0</v>
      </c>
      <c r="H21" s="15">
        <v>0</v>
      </c>
      <c r="I21" s="24">
        <f t="shared" si="0"/>
        <v>10256606</v>
      </c>
    </row>
    <row r="22" spans="1:9" ht="15" customHeight="1">
      <c r="A22" s="32" t="s">
        <v>45</v>
      </c>
      <c r="B22" s="3" t="s">
        <v>76</v>
      </c>
      <c r="C22" s="15">
        <v>1704442</v>
      </c>
      <c r="D22" s="15">
        <v>0</v>
      </c>
      <c r="E22" s="15">
        <v>5252619</v>
      </c>
      <c r="F22" s="15">
        <v>0</v>
      </c>
      <c r="G22" s="15">
        <v>0</v>
      </c>
      <c r="H22" s="15">
        <v>0</v>
      </c>
      <c r="I22" s="24">
        <f t="shared" si="0"/>
        <v>6957061</v>
      </c>
    </row>
    <row r="23" spans="1:9" ht="15" customHeight="1">
      <c r="A23" s="32" t="s">
        <v>46</v>
      </c>
      <c r="B23" s="3" t="s">
        <v>77</v>
      </c>
      <c r="C23" s="15">
        <v>2116157</v>
      </c>
      <c r="D23" s="15">
        <v>0</v>
      </c>
      <c r="E23" s="15">
        <v>12338390</v>
      </c>
      <c r="F23" s="15">
        <v>0</v>
      </c>
      <c r="G23" s="15">
        <v>0</v>
      </c>
      <c r="H23" s="15">
        <v>0</v>
      </c>
      <c r="I23" s="24">
        <f t="shared" si="0"/>
        <v>14454547</v>
      </c>
    </row>
    <row r="24" spans="1:9" ht="15" customHeight="1">
      <c r="A24" s="32" t="s">
        <v>47</v>
      </c>
      <c r="B24" s="3" t="s">
        <v>78</v>
      </c>
      <c r="C24" s="15">
        <v>1854792</v>
      </c>
      <c r="D24" s="15">
        <v>0</v>
      </c>
      <c r="E24" s="15">
        <v>10604277</v>
      </c>
      <c r="F24" s="15">
        <v>0</v>
      </c>
      <c r="G24" s="15">
        <v>0</v>
      </c>
      <c r="H24" s="15">
        <v>0</v>
      </c>
      <c r="I24" s="24">
        <f t="shared" si="0"/>
        <v>12459069</v>
      </c>
    </row>
    <row r="25" spans="1:9" ht="15" customHeight="1">
      <c r="A25" s="32" t="s">
        <v>48</v>
      </c>
      <c r="B25" s="3" t="s">
        <v>79</v>
      </c>
      <c r="C25" s="15">
        <v>1003565</v>
      </c>
      <c r="D25" s="15">
        <v>0</v>
      </c>
      <c r="E25" s="15">
        <v>4867218</v>
      </c>
      <c r="F25" s="15">
        <v>0</v>
      </c>
      <c r="G25" s="15">
        <v>0</v>
      </c>
      <c r="H25" s="15">
        <v>0</v>
      </c>
      <c r="I25" s="24">
        <f t="shared" si="0"/>
        <v>5870783</v>
      </c>
    </row>
    <row r="26" spans="1:9" ht="15" customHeight="1">
      <c r="A26" s="32" t="s">
        <v>49</v>
      </c>
      <c r="B26" s="3" t="s">
        <v>80</v>
      </c>
      <c r="C26" s="15">
        <v>1070280</v>
      </c>
      <c r="D26" s="15">
        <v>0</v>
      </c>
      <c r="E26" s="15">
        <v>2081944</v>
      </c>
      <c r="F26" s="15">
        <v>0</v>
      </c>
      <c r="G26" s="15">
        <v>0</v>
      </c>
      <c r="H26" s="15">
        <v>0</v>
      </c>
      <c r="I26" s="24">
        <f t="shared" si="0"/>
        <v>3152224</v>
      </c>
    </row>
    <row r="27" spans="1:9" ht="15" customHeight="1">
      <c r="A27" s="32" t="s">
        <v>50</v>
      </c>
      <c r="B27" s="3" t="s">
        <v>81</v>
      </c>
      <c r="C27" s="15">
        <v>651341</v>
      </c>
      <c r="D27" s="15">
        <v>0</v>
      </c>
      <c r="E27" s="15">
        <v>937509</v>
      </c>
      <c r="F27" s="15">
        <v>0</v>
      </c>
      <c r="G27" s="15">
        <v>0</v>
      </c>
      <c r="H27" s="15">
        <v>0</v>
      </c>
      <c r="I27" s="24">
        <f t="shared" si="0"/>
        <v>1588850</v>
      </c>
    </row>
    <row r="28" spans="1:9" ht="15" customHeight="1">
      <c r="A28" s="32" t="s">
        <v>51</v>
      </c>
      <c r="B28" s="3" t="s">
        <v>82</v>
      </c>
      <c r="C28" s="15">
        <v>558778</v>
      </c>
      <c r="D28" s="15">
        <v>0</v>
      </c>
      <c r="E28" s="15">
        <v>274921</v>
      </c>
      <c r="F28" s="15">
        <v>0</v>
      </c>
      <c r="G28" s="15">
        <v>0</v>
      </c>
      <c r="H28" s="15">
        <v>0</v>
      </c>
      <c r="I28" s="24">
        <f t="shared" si="0"/>
        <v>833699</v>
      </c>
    </row>
    <row r="29" spans="1:9" ht="15" customHeight="1">
      <c r="A29" s="32" t="s">
        <v>52</v>
      </c>
      <c r="B29" s="3" t="s">
        <v>83</v>
      </c>
      <c r="C29" s="15">
        <v>1201391</v>
      </c>
      <c r="D29" s="15">
        <v>0</v>
      </c>
      <c r="E29" s="15">
        <v>1529969</v>
      </c>
      <c r="F29" s="15">
        <v>0</v>
      </c>
      <c r="G29" s="15">
        <v>0</v>
      </c>
      <c r="H29" s="15">
        <v>0</v>
      </c>
      <c r="I29" s="24">
        <f t="shared" si="0"/>
        <v>2731360</v>
      </c>
    </row>
    <row r="30" spans="1:9" ht="15" customHeight="1">
      <c r="A30" s="32" t="s">
        <v>53</v>
      </c>
      <c r="B30" s="3" t="s">
        <v>84</v>
      </c>
      <c r="C30" s="15">
        <v>438855</v>
      </c>
      <c r="D30" s="15">
        <v>0</v>
      </c>
      <c r="E30" s="15">
        <v>2420835</v>
      </c>
      <c r="F30" s="15">
        <v>0</v>
      </c>
      <c r="G30" s="15">
        <v>0</v>
      </c>
      <c r="H30" s="15">
        <v>0</v>
      </c>
      <c r="I30" s="24">
        <f t="shared" si="0"/>
        <v>2859690</v>
      </c>
    </row>
    <row r="31" spans="1:9" ht="15" customHeight="1">
      <c r="A31" s="32" t="s">
        <v>54</v>
      </c>
      <c r="B31" s="3" t="s">
        <v>85</v>
      </c>
      <c r="C31" s="15">
        <v>88560</v>
      </c>
      <c r="D31" s="15">
        <v>0</v>
      </c>
      <c r="E31" s="15">
        <v>949401</v>
      </c>
      <c r="F31" s="15">
        <v>0</v>
      </c>
      <c r="G31" s="15">
        <v>0</v>
      </c>
      <c r="H31" s="15">
        <v>0</v>
      </c>
      <c r="I31" s="24">
        <f t="shared" si="0"/>
        <v>1037961</v>
      </c>
    </row>
    <row r="32" spans="1:9" ht="15" customHeight="1">
      <c r="A32" s="32" t="s">
        <v>55</v>
      </c>
      <c r="B32" s="3" t="s">
        <v>86</v>
      </c>
      <c r="C32" s="15">
        <v>639591</v>
      </c>
      <c r="D32" s="15">
        <v>0</v>
      </c>
      <c r="E32" s="15">
        <v>5926626</v>
      </c>
      <c r="F32" s="15">
        <v>0</v>
      </c>
      <c r="G32" s="15">
        <v>0</v>
      </c>
      <c r="H32" s="15">
        <v>0</v>
      </c>
      <c r="I32" s="24">
        <f t="shared" si="0"/>
        <v>6566217</v>
      </c>
    </row>
    <row r="33" spans="1:9" ht="15" customHeight="1">
      <c r="A33" s="32" t="s">
        <v>56</v>
      </c>
      <c r="B33" s="3" t="s">
        <v>87</v>
      </c>
      <c r="C33" s="15">
        <v>308160</v>
      </c>
      <c r="D33" s="15">
        <v>0</v>
      </c>
      <c r="E33" s="15">
        <v>1627943</v>
      </c>
      <c r="F33" s="15">
        <v>0</v>
      </c>
      <c r="G33" s="15">
        <v>0</v>
      </c>
      <c r="H33" s="15">
        <v>0</v>
      </c>
      <c r="I33" s="24">
        <f t="shared" si="0"/>
        <v>1936103</v>
      </c>
    </row>
    <row r="34" spans="1:9" ht="15" customHeight="1">
      <c r="A34" s="32" t="s">
        <v>57</v>
      </c>
      <c r="B34" s="3" t="s">
        <v>88</v>
      </c>
      <c r="C34" s="15">
        <v>0</v>
      </c>
      <c r="D34" s="15">
        <v>0</v>
      </c>
      <c r="E34" s="15">
        <v>515680624</v>
      </c>
      <c r="F34" s="15">
        <v>19850863</v>
      </c>
      <c r="G34" s="15">
        <v>1640571</v>
      </c>
      <c r="H34" s="15">
        <v>0</v>
      </c>
      <c r="I34" s="24">
        <f t="shared" si="0"/>
        <v>537172058</v>
      </c>
    </row>
    <row r="35" spans="1:9" ht="15" customHeight="1">
      <c r="A35" s="32" t="s">
        <v>58</v>
      </c>
      <c r="B35" s="3" t="s">
        <v>89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17974023</v>
      </c>
      <c r="I35" s="24">
        <f t="shared" si="0"/>
        <v>17974023</v>
      </c>
    </row>
    <row r="36" spans="1:9" ht="15" customHeight="1">
      <c r="A36" s="32" t="s">
        <v>59</v>
      </c>
      <c r="B36" s="3" t="s">
        <v>90</v>
      </c>
      <c r="C36" s="15">
        <v>130205</v>
      </c>
      <c r="D36" s="15">
        <v>0</v>
      </c>
      <c r="E36" s="15">
        <v>7154912</v>
      </c>
      <c r="F36" s="15">
        <v>0</v>
      </c>
      <c r="G36" s="15">
        <v>0</v>
      </c>
      <c r="H36" s="15">
        <v>0</v>
      </c>
      <c r="I36" s="24">
        <f t="shared" si="0"/>
        <v>7285117</v>
      </c>
    </row>
    <row r="37" spans="1:9" ht="15" customHeight="1">
      <c r="A37" s="32" t="s">
        <v>60</v>
      </c>
      <c r="B37" s="3" t="s">
        <v>91</v>
      </c>
      <c r="C37" s="15">
        <v>49795</v>
      </c>
      <c r="D37" s="15">
        <v>0</v>
      </c>
      <c r="E37" s="15">
        <v>967377</v>
      </c>
      <c r="F37" s="15">
        <v>0</v>
      </c>
      <c r="G37" s="15">
        <v>0</v>
      </c>
      <c r="H37" s="15">
        <v>0</v>
      </c>
      <c r="I37" s="24">
        <f t="shared" si="0"/>
        <v>1017172</v>
      </c>
    </row>
    <row r="38" spans="1:9" ht="15" customHeight="1">
      <c r="A38" s="32" t="s">
        <v>61</v>
      </c>
      <c r="B38" s="3" t="s">
        <v>92</v>
      </c>
      <c r="C38" s="15">
        <v>0</v>
      </c>
      <c r="D38" s="15">
        <v>0</v>
      </c>
      <c r="E38" s="15">
        <v>28810203</v>
      </c>
      <c r="F38" s="15">
        <v>0</v>
      </c>
      <c r="G38" s="15">
        <v>0</v>
      </c>
      <c r="H38" s="15">
        <v>0</v>
      </c>
      <c r="I38" s="24">
        <f t="shared" si="0"/>
        <v>28810203</v>
      </c>
    </row>
    <row r="39" spans="1:9" ht="15" customHeight="1">
      <c r="A39" s="32" t="s">
        <v>62</v>
      </c>
      <c r="B39" s="3" t="s">
        <v>93</v>
      </c>
      <c r="C39" s="15">
        <v>1202486</v>
      </c>
      <c r="D39" s="15">
        <v>0</v>
      </c>
      <c r="E39" s="15">
        <v>6733251</v>
      </c>
      <c r="F39" s="15">
        <v>0</v>
      </c>
      <c r="G39" s="15">
        <v>0</v>
      </c>
      <c r="H39" s="15">
        <v>0</v>
      </c>
      <c r="I39" s="24">
        <f t="shared" si="0"/>
        <v>7935737</v>
      </c>
    </row>
    <row r="40" spans="1:9" ht="15" customHeight="1">
      <c r="A40" s="2" t="s">
        <v>63</v>
      </c>
      <c r="B40" s="3" t="s">
        <v>94</v>
      </c>
      <c r="C40" s="15">
        <v>1917283</v>
      </c>
      <c r="D40" s="15">
        <v>0</v>
      </c>
      <c r="E40" s="15">
        <v>10168597</v>
      </c>
      <c r="F40" s="15">
        <v>0</v>
      </c>
      <c r="G40" s="15">
        <v>0</v>
      </c>
      <c r="H40" s="15">
        <v>0</v>
      </c>
      <c r="I40" s="24">
        <f t="shared" si="0"/>
        <v>12085880</v>
      </c>
    </row>
    <row r="41" spans="1:9" ht="15" customHeight="1">
      <c r="A41" s="32" t="s">
        <v>64</v>
      </c>
      <c r="B41" s="3" t="s">
        <v>95</v>
      </c>
      <c r="C41" s="15">
        <v>3051590</v>
      </c>
      <c r="D41" s="15">
        <v>0</v>
      </c>
      <c r="E41" s="15">
        <v>5729292</v>
      </c>
      <c r="F41" s="15">
        <v>0</v>
      </c>
      <c r="G41" s="15">
        <v>0</v>
      </c>
      <c r="H41" s="15">
        <v>0</v>
      </c>
      <c r="I41" s="24">
        <f t="shared" si="0"/>
        <v>8780882</v>
      </c>
    </row>
    <row r="42" spans="1:9" ht="15" customHeight="1">
      <c r="A42" s="32" t="s">
        <v>65</v>
      </c>
      <c r="B42" s="3" t="s">
        <v>96</v>
      </c>
      <c r="C42" s="15">
        <v>802167</v>
      </c>
      <c r="D42" s="15">
        <v>0</v>
      </c>
      <c r="E42" s="15">
        <v>3006111</v>
      </c>
      <c r="F42" s="15">
        <v>0</v>
      </c>
      <c r="G42" s="15">
        <v>0</v>
      </c>
      <c r="H42" s="15">
        <v>0</v>
      </c>
      <c r="I42" s="24">
        <f t="shared" si="0"/>
        <v>3808278</v>
      </c>
    </row>
    <row r="43" spans="1:9" ht="15" customHeight="1">
      <c r="A43" s="32" t="s">
        <v>164</v>
      </c>
      <c r="B43" s="3" t="s">
        <v>162</v>
      </c>
      <c r="C43" s="15">
        <v>0</v>
      </c>
      <c r="D43" s="15">
        <v>0</v>
      </c>
      <c r="E43" s="15">
        <f>23426308-1</f>
        <v>23426307</v>
      </c>
      <c r="F43" s="15">
        <v>0</v>
      </c>
      <c r="G43" s="15">
        <v>0</v>
      </c>
      <c r="H43" s="15">
        <v>0</v>
      </c>
      <c r="I43" s="24">
        <f t="shared" si="0"/>
        <v>23426307</v>
      </c>
    </row>
    <row r="44" spans="1:9" ht="12.75">
      <c r="A44" s="59" t="s">
        <v>7</v>
      </c>
      <c r="B44" s="60"/>
      <c r="C44" s="6">
        <f aca="true" t="shared" si="1" ref="C44:I44">SUM(C12:C43)</f>
        <v>29457718</v>
      </c>
      <c r="D44" s="6">
        <f t="shared" si="1"/>
        <v>0</v>
      </c>
      <c r="E44" s="6">
        <f t="shared" si="1"/>
        <v>681035900</v>
      </c>
      <c r="F44" s="6">
        <f t="shared" si="1"/>
        <v>19850863</v>
      </c>
      <c r="G44" s="6">
        <f t="shared" si="1"/>
        <v>1640571</v>
      </c>
      <c r="H44" s="6">
        <f t="shared" si="1"/>
        <v>18073911</v>
      </c>
      <c r="I44" s="6">
        <f t="shared" si="1"/>
        <v>750058963</v>
      </c>
    </row>
    <row r="45" ht="12.75">
      <c r="A45" s="33" t="s">
        <v>167</v>
      </c>
    </row>
    <row r="46" ht="9" customHeight="1"/>
    <row r="47" ht="12.75">
      <c r="A47" s="38" t="s">
        <v>8</v>
      </c>
    </row>
    <row r="48" ht="12.75">
      <c r="A48" s="13" t="s">
        <v>119</v>
      </c>
    </row>
    <row r="49" ht="12.75">
      <c r="A49" s="13" t="s">
        <v>120</v>
      </c>
    </row>
    <row r="50" ht="12.75">
      <c r="A50" s="13" t="s">
        <v>121</v>
      </c>
    </row>
    <row r="51" ht="12.75">
      <c r="A51" s="13" t="s">
        <v>122</v>
      </c>
    </row>
    <row r="52" ht="12.75">
      <c r="A52" s="13" t="s">
        <v>123</v>
      </c>
    </row>
    <row r="53" ht="12.75">
      <c r="A53" s="13" t="s">
        <v>124</v>
      </c>
    </row>
    <row r="54" ht="12.75">
      <c r="A54" s="13" t="s">
        <v>125</v>
      </c>
    </row>
    <row r="55" ht="12.75">
      <c r="A55" s="13"/>
    </row>
    <row r="64" ht="12.75">
      <c r="C64" s="5">
        <v>1000000</v>
      </c>
    </row>
    <row r="65" spans="3:6" ht="12.75">
      <c r="C65" s="22" t="s">
        <v>104</v>
      </c>
      <c r="D65" s="22" t="s">
        <v>102</v>
      </c>
      <c r="E65" s="22" t="s">
        <v>103</v>
      </c>
      <c r="F65" s="22"/>
    </row>
    <row r="66" spans="3:6" ht="12.75">
      <c r="C66" s="28" t="s">
        <v>112</v>
      </c>
      <c r="D66" s="29">
        <f>+C44/$C$64</f>
        <v>29.457718</v>
      </c>
      <c r="E66" s="29">
        <f>+C44/I44*100</f>
        <v>3.927386972642576</v>
      </c>
      <c r="F66" s="29"/>
    </row>
    <row r="67" spans="3:6" ht="12.75">
      <c r="C67" s="28" t="s">
        <v>113</v>
      </c>
      <c r="D67" s="29">
        <f>+D44/$C$64</f>
        <v>0</v>
      </c>
      <c r="E67" s="29">
        <f>+D44/I44*100</f>
        <v>0</v>
      </c>
      <c r="F67" s="29"/>
    </row>
    <row r="68" spans="3:6" ht="12.75">
      <c r="C68" s="28" t="s">
        <v>114</v>
      </c>
      <c r="D68" s="29">
        <f>+E44/$C$64</f>
        <v>681.0359</v>
      </c>
      <c r="E68" s="29">
        <f>+E44/I44*100</f>
        <v>90.7976483976767</v>
      </c>
      <c r="F68" s="29"/>
    </row>
    <row r="69" spans="3:6" ht="12.75">
      <c r="C69" s="28" t="s">
        <v>116</v>
      </c>
      <c r="D69" s="29">
        <f>+G44/$C$64</f>
        <v>1.640571</v>
      </c>
      <c r="E69" s="29">
        <f>+G44/I44*100</f>
        <v>0.21872560437625221</v>
      </c>
      <c r="F69" s="29"/>
    </row>
    <row r="70" spans="3:6" ht="12.75">
      <c r="C70" s="28" t="s">
        <v>117</v>
      </c>
      <c r="D70" s="29">
        <f>+H44/$C$64</f>
        <v>18.073911</v>
      </c>
      <c r="E70" s="29">
        <f>+H44/I44*100</f>
        <v>2.4096653585352863</v>
      </c>
      <c r="F70" s="29"/>
    </row>
    <row r="74" ht="12.75">
      <c r="A74" s="33"/>
    </row>
  </sheetData>
  <sheetProtection/>
  <mergeCells count="5">
    <mergeCell ref="I10:I11"/>
    <mergeCell ref="A44:B44"/>
    <mergeCell ref="A10:A11"/>
    <mergeCell ref="B10:B11"/>
    <mergeCell ref="C10:H10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GridLines="0" zoomScale="140" zoomScaleNormal="140" zoomScalePageLayoutView="0" workbookViewId="0" topLeftCell="A23">
      <selection activeCell="D44" sqref="D44"/>
    </sheetView>
  </sheetViews>
  <sheetFormatPr defaultColWidth="11.421875" defaultRowHeight="12.75"/>
  <cols>
    <col min="1" max="1" width="11.421875" style="11" customWidth="1"/>
    <col min="2" max="2" width="67.7109375" style="5" customWidth="1"/>
    <col min="3" max="9" width="11.421875" style="5" customWidth="1"/>
    <col min="10" max="10" width="13.7109375" style="5" bestFit="1" customWidth="1"/>
    <col min="1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168</v>
      </c>
    </row>
    <row r="7" ht="15.75">
      <c r="A7" s="21" t="s">
        <v>14</v>
      </c>
    </row>
    <row r="8" ht="15.75">
      <c r="A8" s="21" t="s">
        <v>0</v>
      </c>
    </row>
    <row r="9" spans="1:8" ht="12.75">
      <c r="A9" s="10"/>
      <c r="H9" s="20" t="s">
        <v>34</v>
      </c>
    </row>
    <row r="10" spans="1:8" s="10" customFormat="1" ht="12.75">
      <c r="A10" s="64" t="s">
        <v>1</v>
      </c>
      <c r="B10" s="61" t="s">
        <v>33</v>
      </c>
      <c r="C10" s="59" t="s">
        <v>12</v>
      </c>
      <c r="D10" s="67"/>
      <c r="E10" s="67"/>
      <c r="F10" s="67"/>
      <c r="G10" s="67"/>
      <c r="H10" s="64" t="s">
        <v>30</v>
      </c>
    </row>
    <row r="11" spans="1:13" s="10" customFormat="1" ht="12.75">
      <c r="A11" s="66"/>
      <c r="B11" s="63"/>
      <c r="C11" s="7" t="s">
        <v>113</v>
      </c>
      <c r="D11" s="7" t="s">
        <v>114</v>
      </c>
      <c r="E11" s="7" t="s">
        <v>115</v>
      </c>
      <c r="F11" s="7" t="s">
        <v>116</v>
      </c>
      <c r="G11" s="7" t="s">
        <v>117</v>
      </c>
      <c r="H11" s="63"/>
      <c r="K11" s="14"/>
      <c r="L11" s="14"/>
      <c r="M11" s="14"/>
    </row>
    <row r="12" spans="1:11" ht="15" customHeight="1">
      <c r="A12" s="2" t="s">
        <v>5</v>
      </c>
      <c r="B12" s="3" t="s">
        <v>6</v>
      </c>
      <c r="C12" s="15">
        <v>0</v>
      </c>
      <c r="D12" s="15">
        <v>4282668</v>
      </c>
      <c r="E12" s="15">
        <v>0</v>
      </c>
      <c r="F12" s="15">
        <v>0</v>
      </c>
      <c r="G12" s="15">
        <v>0</v>
      </c>
      <c r="H12" s="24">
        <f>SUM(C12:G12)</f>
        <v>4282668</v>
      </c>
      <c r="J12" s="18"/>
      <c r="K12" s="31"/>
    </row>
    <row r="13" spans="1:11" ht="15" customHeight="1">
      <c r="A13" s="2" t="s">
        <v>35</v>
      </c>
      <c r="B13" s="3" t="s">
        <v>165</v>
      </c>
      <c r="C13" s="15">
        <v>0</v>
      </c>
      <c r="D13" s="15">
        <v>2111079</v>
      </c>
      <c r="E13" s="15">
        <v>0</v>
      </c>
      <c r="F13" s="15">
        <v>0</v>
      </c>
      <c r="G13" s="15">
        <v>77960</v>
      </c>
      <c r="H13" s="24">
        <f aca="true" t="shared" si="0" ref="H13:H43">SUM(C13:G13)</f>
        <v>2189039</v>
      </c>
      <c r="J13" s="18"/>
      <c r="K13" s="31"/>
    </row>
    <row r="14" spans="1:11" ht="15" customHeight="1">
      <c r="A14" s="2" t="s">
        <v>36</v>
      </c>
      <c r="B14" s="3" t="s">
        <v>166</v>
      </c>
      <c r="C14" s="15">
        <v>0</v>
      </c>
      <c r="D14" s="15">
        <v>7989043</v>
      </c>
      <c r="E14" s="15">
        <v>0</v>
      </c>
      <c r="F14" s="15">
        <v>0</v>
      </c>
      <c r="G14" s="15">
        <v>0</v>
      </c>
      <c r="H14" s="24">
        <f t="shared" si="0"/>
        <v>7989043</v>
      </c>
      <c r="J14" s="18"/>
      <c r="K14" s="31"/>
    </row>
    <row r="15" spans="1:11" ht="15" customHeight="1">
      <c r="A15" s="2" t="s">
        <v>37</v>
      </c>
      <c r="B15" s="3" t="s">
        <v>68</v>
      </c>
      <c r="C15" s="15">
        <v>0</v>
      </c>
      <c r="D15" s="15">
        <v>8856604</v>
      </c>
      <c r="E15" s="15">
        <v>0</v>
      </c>
      <c r="F15" s="15">
        <v>0</v>
      </c>
      <c r="G15" s="15">
        <v>109618</v>
      </c>
      <c r="H15" s="24">
        <f t="shared" si="0"/>
        <v>8966222</v>
      </c>
      <c r="J15" s="18"/>
      <c r="K15" s="31"/>
    </row>
    <row r="16" spans="1:11" ht="15" customHeight="1">
      <c r="A16" s="2" t="s">
        <v>38</v>
      </c>
      <c r="B16" s="3" t="s">
        <v>69</v>
      </c>
      <c r="C16" s="15">
        <v>0</v>
      </c>
      <c r="D16" s="15">
        <v>2361927</v>
      </c>
      <c r="E16" s="15">
        <v>0</v>
      </c>
      <c r="F16" s="15">
        <v>0</v>
      </c>
      <c r="G16" s="15">
        <v>0</v>
      </c>
      <c r="H16" s="24">
        <f t="shared" si="0"/>
        <v>2361927</v>
      </c>
      <c r="J16" s="18"/>
      <c r="K16" s="31"/>
    </row>
    <row r="17" spans="1:11" ht="15" customHeight="1">
      <c r="A17" s="2" t="s">
        <v>39</v>
      </c>
      <c r="B17" s="3" t="s">
        <v>70</v>
      </c>
      <c r="C17" s="15">
        <v>0</v>
      </c>
      <c r="D17" s="15">
        <v>22231563</v>
      </c>
      <c r="E17" s="15">
        <v>0</v>
      </c>
      <c r="F17" s="15">
        <v>0</v>
      </c>
      <c r="G17" s="15">
        <v>11000</v>
      </c>
      <c r="H17" s="24">
        <f t="shared" si="0"/>
        <v>22242563</v>
      </c>
      <c r="J17" s="18"/>
      <c r="K17" s="31"/>
    </row>
    <row r="18" spans="1:11" ht="15" customHeight="1">
      <c r="A18" s="2" t="s">
        <v>40</v>
      </c>
      <c r="B18" s="3" t="s">
        <v>71</v>
      </c>
      <c r="C18" s="15">
        <v>0</v>
      </c>
      <c r="D18" s="15">
        <v>21870826</v>
      </c>
      <c r="E18" s="15">
        <v>0</v>
      </c>
      <c r="F18" s="15">
        <v>0</v>
      </c>
      <c r="G18" s="15">
        <v>81690</v>
      </c>
      <c r="H18" s="24">
        <f t="shared" si="0"/>
        <v>21952516</v>
      </c>
      <c r="J18" s="18"/>
      <c r="K18" s="31"/>
    </row>
    <row r="19" spans="1:11" ht="15" customHeight="1">
      <c r="A19" s="2" t="s">
        <v>41</v>
      </c>
      <c r="B19" s="3" t="s">
        <v>72</v>
      </c>
      <c r="C19" s="15">
        <v>0</v>
      </c>
      <c r="D19" s="15">
        <v>27277154</v>
      </c>
      <c r="E19" s="15">
        <v>0</v>
      </c>
      <c r="F19" s="15">
        <v>0</v>
      </c>
      <c r="G19" s="15">
        <v>38360</v>
      </c>
      <c r="H19" s="24">
        <f t="shared" si="0"/>
        <v>27315514</v>
      </c>
      <c r="J19" s="18"/>
      <c r="K19" s="31"/>
    </row>
    <row r="20" spans="1:11" ht="15" customHeight="1">
      <c r="A20" s="2" t="s">
        <v>42</v>
      </c>
      <c r="B20" s="3" t="s">
        <v>73</v>
      </c>
      <c r="C20" s="15">
        <v>0</v>
      </c>
      <c r="D20" s="15">
        <v>3632890</v>
      </c>
      <c r="E20" s="15">
        <v>0</v>
      </c>
      <c r="F20" s="15">
        <v>0</v>
      </c>
      <c r="G20" s="15">
        <v>95102</v>
      </c>
      <c r="H20" s="24">
        <f t="shared" si="0"/>
        <v>3727992</v>
      </c>
      <c r="J20" s="18"/>
      <c r="K20" s="31"/>
    </row>
    <row r="21" spans="1:11" ht="15" customHeight="1">
      <c r="A21" s="2" t="s">
        <v>43</v>
      </c>
      <c r="B21" s="3" t="s">
        <v>74</v>
      </c>
      <c r="C21" s="15">
        <v>0</v>
      </c>
      <c r="D21" s="15">
        <v>9763198</v>
      </c>
      <c r="E21" s="15">
        <v>0</v>
      </c>
      <c r="F21" s="15">
        <v>0</v>
      </c>
      <c r="G21" s="15">
        <v>0</v>
      </c>
      <c r="H21" s="24">
        <f t="shared" si="0"/>
        <v>9763198</v>
      </c>
      <c r="J21" s="18"/>
      <c r="K21" s="31"/>
    </row>
    <row r="22" spans="1:11" ht="15" customHeight="1">
      <c r="A22" s="2" t="s">
        <v>44</v>
      </c>
      <c r="B22" s="3" t="s">
        <v>75</v>
      </c>
      <c r="C22" s="15">
        <v>0</v>
      </c>
      <c r="D22" s="15">
        <v>35447869</v>
      </c>
      <c r="E22" s="15">
        <v>0</v>
      </c>
      <c r="F22" s="15">
        <v>0</v>
      </c>
      <c r="G22" s="15">
        <v>58900</v>
      </c>
      <c r="H22" s="24">
        <f t="shared" si="0"/>
        <v>35506769</v>
      </c>
      <c r="J22" s="18"/>
      <c r="K22" s="31"/>
    </row>
    <row r="23" spans="1:11" ht="15" customHeight="1">
      <c r="A23" s="2" t="s">
        <v>45</v>
      </c>
      <c r="B23" s="3" t="s">
        <v>76</v>
      </c>
      <c r="C23" s="15">
        <v>0</v>
      </c>
      <c r="D23" s="15">
        <v>23758147</v>
      </c>
      <c r="E23" s="15">
        <v>0</v>
      </c>
      <c r="F23" s="15">
        <v>0</v>
      </c>
      <c r="G23" s="15">
        <v>412090</v>
      </c>
      <c r="H23" s="24">
        <f t="shared" si="0"/>
        <v>24170237</v>
      </c>
      <c r="J23" s="18"/>
      <c r="K23" s="31"/>
    </row>
    <row r="24" spans="1:11" ht="15" customHeight="1">
      <c r="A24" s="2" t="s">
        <v>46</v>
      </c>
      <c r="B24" s="3" t="s">
        <v>77</v>
      </c>
      <c r="C24" s="15">
        <v>0</v>
      </c>
      <c r="D24" s="15">
        <v>24416153</v>
      </c>
      <c r="E24" s="15">
        <v>0</v>
      </c>
      <c r="F24" s="15">
        <v>0</v>
      </c>
      <c r="G24" s="15">
        <v>7647</v>
      </c>
      <c r="H24" s="24">
        <f t="shared" si="0"/>
        <v>24423800</v>
      </c>
      <c r="J24" s="18"/>
      <c r="K24" s="31"/>
    </row>
    <row r="25" spans="1:11" ht="15" customHeight="1">
      <c r="A25" s="2" t="s">
        <v>47</v>
      </c>
      <c r="B25" s="3" t="s">
        <v>78</v>
      </c>
      <c r="C25" s="15">
        <v>0</v>
      </c>
      <c r="D25" s="15">
        <v>26041552</v>
      </c>
      <c r="E25" s="15">
        <v>0</v>
      </c>
      <c r="F25" s="15">
        <v>0</v>
      </c>
      <c r="G25" s="15">
        <v>89130</v>
      </c>
      <c r="H25" s="24">
        <f t="shared" si="0"/>
        <v>26130682</v>
      </c>
      <c r="J25" s="18"/>
      <c r="K25" s="31"/>
    </row>
    <row r="26" spans="1:11" ht="15" customHeight="1">
      <c r="A26" s="2" t="s">
        <v>48</v>
      </c>
      <c r="B26" s="3" t="s">
        <v>79</v>
      </c>
      <c r="C26" s="15">
        <v>0</v>
      </c>
      <c r="D26" s="15">
        <v>7407106</v>
      </c>
      <c r="E26" s="15">
        <v>0</v>
      </c>
      <c r="F26" s="15">
        <v>0</v>
      </c>
      <c r="G26" s="15">
        <v>7160</v>
      </c>
      <c r="H26" s="24">
        <f t="shared" si="0"/>
        <v>7414266</v>
      </c>
      <c r="J26" s="18"/>
      <c r="K26" s="31"/>
    </row>
    <row r="27" spans="1:11" ht="15" customHeight="1">
      <c r="A27" s="2" t="s">
        <v>49</v>
      </c>
      <c r="B27" s="3" t="s">
        <v>80</v>
      </c>
      <c r="C27" s="15">
        <v>0</v>
      </c>
      <c r="D27" s="15">
        <v>5920708</v>
      </c>
      <c r="E27" s="15">
        <v>0</v>
      </c>
      <c r="F27" s="15">
        <v>0</v>
      </c>
      <c r="G27" s="15">
        <v>0</v>
      </c>
      <c r="H27" s="24">
        <f t="shared" si="0"/>
        <v>5920708</v>
      </c>
      <c r="J27" s="18"/>
      <c r="K27" s="31"/>
    </row>
    <row r="28" spans="1:11" ht="15" customHeight="1">
      <c r="A28" s="2" t="s">
        <v>50</v>
      </c>
      <c r="B28" s="3" t="s">
        <v>81</v>
      </c>
      <c r="C28" s="15">
        <v>0</v>
      </c>
      <c r="D28" s="15">
        <v>4130377</v>
      </c>
      <c r="E28" s="15">
        <v>0</v>
      </c>
      <c r="F28" s="15">
        <v>0</v>
      </c>
      <c r="G28" s="15">
        <v>0</v>
      </c>
      <c r="H28" s="24">
        <f t="shared" si="0"/>
        <v>4130377</v>
      </c>
      <c r="J28" s="18"/>
      <c r="K28" s="31"/>
    </row>
    <row r="29" spans="1:11" ht="15" customHeight="1">
      <c r="A29" s="2" t="s">
        <v>51</v>
      </c>
      <c r="B29" s="3" t="s">
        <v>82</v>
      </c>
      <c r="C29" s="15">
        <v>0</v>
      </c>
      <c r="D29" s="15">
        <v>3092073</v>
      </c>
      <c r="E29" s="15">
        <v>0</v>
      </c>
      <c r="F29" s="15">
        <v>0</v>
      </c>
      <c r="G29" s="15">
        <v>0</v>
      </c>
      <c r="H29" s="24">
        <f t="shared" si="0"/>
        <v>3092073</v>
      </c>
      <c r="J29" s="18"/>
      <c r="K29" s="31"/>
    </row>
    <row r="30" spans="1:11" ht="15" customHeight="1">
      <c r="A30" s="2" t="s">
        <v>52</v>
      </c>
      <c r="B30" s="3" t="s">
        <v>83</v>
      </c>
      <c r="C30" s="15">
        <v>0</v>
      </c>
      <c r="D30" s="15">
        <v>13344943</v>
      </c>
      <c r="E30" s="15">
        <v>0</v>
      </c>
      <c r="F30" s="15">
        <v>0</v>
      </c>
      <c r="G30" s="15">
        <v>137157</v>
      </c>
      <c r="H30" s="24">
        <f t="shared" si="0"/>
        <v>13482100</v>
      </c>
      <c r="J30" s="18"/>
      <c r="K30" s="31"/>
    </row>
    <row r="31" spans="1:11" ht="15" customHeight="1">
      <c r="A31" s="2" t="s">
        <v>53</v>
      </c>
      <c r="B31" s="3" t="s">
        <v>84</v>
      </c>
      <c r="C31" s="15">
        <v>0</v>
      </c>
      <c r="D31" s="15">
        <v>5566378</v>
      </c>
      <c r="E31" s="15">
        <v>0</v>
      </c>
      <c r="F31" s="15">
        <v>0</v>
      </c>
      <c r="G31" s="15">
        <v>81913</v>
      </c>
      <c r="H31" s="24">
        <f t="shared" si="0"/>
        <v>5648291</v>
      </c>
      <c r="J31" s="18"/>
      <c r="K31" s="31"/>
    </row>
    <row r="32" spans="1:11" ht="15" customHeight="1">
      <c r="A32" s="2" t="s">
        <v>54</v>
      </c>
      <c r="B32" s="3" t="s">
        <v>85</v>
      </c>
      <c r="C32" s="15">
        <v>0</v>
      </c>
      <c r="D32" s="15">
        <v>2970226</v>
      </c>
      <c r="E32" s="15">
        <v>0</v>
      </c>
      <c r="F32" s="15">
        <v>0</v>
      </c>
      <c r="G32" s="15">
        <v>0</v>
      </c>
      <c r="H32" s="24">
        <f t="shared" si="0"/>
        <v>2970226</v>
      </c>
      <c r="J32" s="18"/>
      <c r="K32" s="31"/>
    </row>
    <row r="33" spans="1:11" ht="15" customHeight="1">
      <c r="A33" s="2" t="s">
        <v>55</v>
      </c>
      <c r="B33" s="3" t="s">
        <v>86</v>
      </c>
      <c r="C33" s="15">
        <v>0</v>
      </c>
      <c r="D33" s="15">
        <v>9594208</v>
      </c>
      <c r="E33" s="15">
        <v>0</v>
      </c>
      <c r="F33" s="15">
        <v>0</v>
      </c>
      <c r="G33" s="15">
        <v>195041</v>
      </c>
      <c r="H33" s="24">
        <f t="shared" si="0"/>
        <v>9789249</v>
      </c>
      <c r="J33" s="18"/>
      <c r="K33" s="31"/>
    </row>
    <row r="34" spans="1:11" ht="15" customHeight="1">
      <c r="A34" s="2" t="s">
        <v>56</v>
      </c>
      <c r="B34" s="3" t="s">
        <v>87</v>
      </c>
      <c r="C34" s="15">
        <v>0</v>
      </c>
      <c r="D34" s="15">
        <v>3104200</v>
      </c>
      <c r="E34" s="15">
        <v>0</v>
      </c>
      <c r="F34" s="15">
        <v>0</v>
      </c>
      <c r="G34" s="15">
        <v>28099</v>
      </c>
      <c r="H34" s="24">
        <f t="shared" si="0"/>
        <v>3132299</v>
      </c>
      <c r="J34" s="18"/>
      <c r="K34" s="31"/>
    </row>
    <row r="35" spans="1:11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24">
        <f t="shared" si="0"/>
        <v>0</v>
      </c>
      <c r="J35" s="18"/>
      <c r="K35" s="31"/>
    </row>
    <row r="36" spans="1:11" ht="15" customHeight="1">
      <c r="A36" s="2" t="s">
        <v>59</v>
      </c>
      <c r="B36" s="3" t="s">
        <v>90</v>
      </c>
      <c r="C36" s="15">
        <v>0</v>
      </c>
      <c r="D36" s="15">
        <v>42714690</v>
      </c>
      <c r="E36" s="15">
        <v>0</v>
      </c>
      <c r="F36" s="15">
        <v>0</v>
      </c>
      <c r="G36" s="15">
        <v>0</v>
      </c>
      <c r="H36" s="24">
        <f t="shared" si="0"/>
        <v>42714690</v>
      </c>
      <c r="J36" s="18"/>
      <c r="K36" s="31"/>
    </row>
    <row r="37" spans="1:11" ht="15" customHeight="1">
      <c r="A37" s="2" t="s">
        <v>60</v>
      </c>
      <c r="B37" s="3" t="s">
        <v>91</v>
      </c>
      <c r="C37" s="15">
        <v>0</v>
      </c>
      <c r="D37" s="15">
        <v>3162938</v>
      </c>
      <c r="E37" s="15">
        <v>0</v>
      </c>
      <c r="F37" s="15">
        <v>0</v>
      </c>
      <c r="G37" s="15">
        <v>0</v>
      </c>
      <c r="H37" s="24">
        <f t="shared" si="0"/>
        <v>3162938</v>
      </c>
      <c r="J37" s="18"/>
      <c r="K37" s="31"/>
    </row>
    <row r="38" spans="1:11" ht="15" customHeight="1">
      <c r="A38" s="2" t="s">
        <v>61</v>
      </c>
      <c r="B38" s="3" t="s">
        <v>92</v>
      </c>
      <c r="C38" s="15">
        <v>0</v>
      </c>
      <c r="D38" s="15">
        <v>15951518</v>
      </c>
      <c r="E38" s="15">
        <v>0</v>
      </c>
      <c r="F38" s="15">
        <v>0</v>
      </c>
      <c r="G38" s="15">
        <v>21586</v>
      </c>
      <c r="H38" s="24">
        <f t="shared" si="0"/>
        <v>15973104</v>
      </c>
      <c r="J38" s="18"/>
      <c r="K38" s="31"/>
    </row>
    <row r="39" spans="1:11" ht="15" customHeight="1">
      <c r="A39" s="2" t="s">
        <v>62</v>
      </c>
      <c r="B39" s="3" t="s">
        <v>93</v>
      </c>
      <c r="C39" s="15">
        <v>0</v>
      </c>
      <c r="D39" s="15">
        <v>18596030</v>
      </c>
      <c r="E39" s="15">
        <v>0</v>
      </c>
      <c r="F39" s="15">
        <v>0</v>
      </c>
      <c r="G39" s="15">
        <v>0</v>
      </c>
      <c r="H39" s="24">
        <f t="shared" si="0"/>
        <v>18596030</v>
      </c>
      <c r="J39" s="18"/>
      <c r="K39" s="31"/>
    </row>
    <row r="40" spans="1:11" ht="15" customHeight="1">
      <c r="A40" s="2" t="s">
        <v>63</v>
      </c>
      <c r="B40" s="3" t="s">
        <v>94</v>
      </c>
      <c r="C40" s="15">
        <v>0</v>
      </c>
      <c r="D40" s="15">
        <v>19008054</v>
      </c>
      <c r="E40" s="15">
        <v>0</v>
      </c>
      <c r="F40" s="15">
        <v>0</v>
      </c>
      <c r="G40" s="15">
        <v>442206</v>
      </c>
      <c r="H40" s="24">
        <f t="shared" si="0"/>
        <v>19450260</v>
      </c>
      <c r="J40" s="18"/>
      <c r="K40" s="31"/>
    </row>
    <row r="41" spans="1:11" ht="15" customHeight="1">
      <c r="A41" s="2" t="s">
        <v>64</v>
      </c>
      <c r="B41" s="3" t="s">
        <v>95</v>
      </c>
      <c r="C41" s="15">
        <v>0</v>
      </c>
      <c r="D41" s="15">
        <v>11147308</v>
      </c>
      <c r="E41" s="15">
        <v>0</v>
      </c>
      <c r="F41" s="15">
        <v>0</v>
      </c>
      <c r="G41" s="15">
        <v>1630233</v>
      </c>
      <c r="H41" s="24">
        <f t="shared" si="0"/>
        <v>12777541</v>
      </c>
      <c r="J41" s="18"/>
      <c r="K41" s="31"/>
    </row>
    <row r="42" spans="1:11" ht="15" customHeight="1">
      <c r="A42" s="2" t="s">
        <v>65</v>
      </c>
      <c r="B42" s="3" t="s">
        <v>96</v>
      </c>
      <c r="C42" s="15">
        <v>0</v>
      </c>
      <c r="D42" s="15">
        <v>5839949</v>
      </c>
      <c r="E42" s="15">
        <v>0</v>
      </c>
      <c r="F42" s="15">
        <v>0</v>
      </c>
      <c r="G42" s="15">
        <v>664499</v>
      </c>
      <c r="H42" s="24">
        <f t="shared" si="0"/>
        <v>6504448</v>
      </c>
      <c r="J42" s="18"/>
      <c r="K42" s="31"/>
    </row>
    <row r="43" spans="1:11" ht="15" customHeight="1">
      <c r="A43" s="2" t="s">
        <v>164</v>
      </c>
      <c r="B43" s="3" t="s">
        <v>162</v>
      </c>
      <c r="C43" s="15">
        <v>0</v>
      </c>
      <c r="D43" s="15">
        <f>306900+1</f>
        <v>306901</v>
      </c>
      <c r="E43" s="15">
        <v>0</v>
      </c>
      <c r="F43" s="15">
        <v>0</v>
      </c>
      <c r="G43" s="15">
        <v>0</v>
      </c>
      <c r="H43" s="24">
        <f t="shared" si="0"/>
        <v>306901</v>
      </c>
      <c r="J43" s="18"/>
      <c r="K43" s="31"/>
    </row>
    <row r="44" spans="1:11" ht="15" customHeight="1">
      <c r="A44" s="59" t="s">
        <v>7</v>
      </c>
      <c r="B44" s="60"/>
      <c r="C44" s="6">
        <f aca="true" t="shared" si="1" ref="C44:H44">SUM(C12:C43)</f>
        <v>0</v>
      </c>
      <c r="D44" s="6">
        <f t="shared" si="1"/>
        <v>391898280</v>
      </c>
      <c r="E44" s="6">
        <f t="shared" si="1"/>
        <v>0</v>
      </c>
      <c r="F44" s="6">
        <f t="shared" si="1"/>
        <v>0</v>
      </c>
      <c r="G44" s="6">
        <f t="shared" si="1"/>
        <v>4189391</v>
      </c>
      <c r="H44" s="6">
        <f t="shared" si="1"/>
        <v>396087671</v>
      </c>
      <c r="K44" s="31"/>
    </row>
    <row r="45" ht="12.75">
      <c r="A45" s="33" t="s">
        <v>167</v>
      </c>
    </row>
    <row r="46" ht="9.75" customHeight="1">
      <c r="A46" s="33"/>
    </row>
    <row r="47" spans="1:8" ht="12.75">
      <c r="A47" s="38" t="s">
        <v>8</v>
      </c>
      <c r="H47" s="8"/>
    </row>
    <row r="48" ht="12.75">
      <c r="A48" s="13" t="s">
        <v>119</v>
      </c>
    </row>
    <row r="49" ht="12.75">
      <c r="A49" s="13" t="s">
        <v>120</v>
      </c>
    </row>
    <row r="50" ht="12.75">
      <c r="A50" s="13" t="s">
        <v>121</v>
      </c>
    </row>
    <row r="51" ht="12.75">
      <c r="A51" s="13" t="s">
        <v>122</v>
      </c>
    </row>
    <row r="52" ht="12.75">
      <c r="A52" s="13" t="s">
        <v>123</v>
      </c>
    </row>
    <row r="53" ht="12.75">
      <c r="A53" s="13" t="s">
        <v>124</v>
      </c>
    </row>
    <row r="54" ht="12.75">
      <c r="A54" s="13" t="s">
        <v>125</v>
      </c>
    </row>
    <row r="55" ht="12.75">
      <c r="A55" s="13"/>
    </row>
    <row r="56" ht="12.75">
      <c r="B56" s="12"/>
    </row>
    <row r="57" ht="12.75">
      <c r="A57" s="13"/>
    </row>
    <row r="61" ht="12.75">
      <c r="C61" s="5">
        <v>1000000</v>
      </c>
    </row>
    <row r="62" spans="3:5" ht="12.75">
      <c r="C62" s="22" t="s">
        <v>104</v>
      </c>
      <c r="D62" s="22" t="s">
        <v>102</v>
      </c>
      <c r="E62" s="22" t="s">
        <v>103</v>
      </c>
    </row>
    <row r="63" spans="3:5" ht="12.75">
      <c r="C63" s="28" t="s">
        <v>112</v>
      </c>
      <c r="D63" s="29">
        <f>+C44/$C$61</f>
        <v>0</v>
      </c>
      <c r="E63" s="29">
        <f>+C44/H44*100</f>
        <v>0</v>
      </c>
    </row>
    <row r="64" spans="3:5" ht="12.75">
      <c r="C64" s="28" t="s">
        <v>113</v>
      </c>
      <c r="D64" s="29">
        <f>+D44/$C$61</f>
        <v>391.89828</v>
      </c>
      <c r="E64" s="29">
        <f>+D44/H44*100</f>
        <v>98.94230714391512</v>
      </c>
    </row>
    <row r="65" spans="3:5" ht="12.75">
      <c r="C65" s="28" t="s">
        <v>114</v>
      </c>
      <c r="D65" s="29">
        <f>+E44/$C$61</f>
        <v>0</v>
      </c>
      <c r="E65" s="29">
        <f>+E44/H44*100</f>
        <v>0</v>
      </c>
    </row>
    <row r="66" spans="3:5" ht="12.75">
      <c r="C66" s="28" t="s">
        <v>116</v>
      </c>
      <c r="D66" s="29">
        <f>+F44/$C$61</f>
        <v>0</v>
      </c>
      <c r="E66" s="29">
        <f>+F44/H44*100</f>
        <v>0</v>
      </c>
    </row>
    <row r="67" spans="3:5" ht="12.75">
      <c r="C67" s="28" t="s">
        <v>118</v>
      </c>
      <c r="D67" s="29">
        <f>+G44/$C$61</f>
        <v>4.189391</v>
      </c>
      <c r="E67" s="29">
        <f>+G44/H44*100</f>
        <v>1.0576928560848842</v>
      </c>
    </row>
  </sheetData>
  <sheetProtection/>
  <mergeCells count="5">
    <mergeCell ref="H10:H11"/>
    <mergeCell ref="A44:B44"/>
    <mergeCell ref="A10:A11"/>
    <mergeCell ref="B10:B11"/>
    <mergeCell ref="C10:G10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40" zoomScaleNormal="140" zoomScalePageLayoutView="0" workbookViewId="0" topLeftCell="A1">
      <selection activeCell="E16" sqref="E16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168</v>
      </c>
    </row>
    <row r="7" ht="15.75">
      <c r="A7" s="21" t="s">
        <v>111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4" t="s">
        <v>1</v>
      </c>
      <c r="B10" s="61" t="s">
        <v>33</v>
      </c>
      <c r="C10" s="59" t="s">
        <v>12</v>
      </c>
      <c r="D10" s="67"/>
      <c r="E10" s="67"/>
      <c r="F10" s="67"/>
      <c r="G10" s="67"/>
      <c r="H10" s="64" t="s">
        <v>30</v>
      </c>
    </row>
    <row r="11" spans="1:8" s="10" customFormat="1" ht="12.75">
      <c r="A11" s="66"/>
      <c r="B11" s="63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3"/>
    </row>
    <row r="12" spans="1:8" ht="15" customHeight="1">
      <c r="A12" s="2" t="s">
        <v>62</v>
      </c>
      <c r="B12" s="3" t="s">
        <v>93</v>
      </c>
      <c r="C12" s="15"/>
      <c r="D12" s="15"/>
      <c r="E12" s="15">
        <v>139950</v>
      </c>
      <c r="F12" s="15"/>
      <c r="G12" s="15"/>
      <c r="H12" s="43">
        <f>SUM(C12:G12)</f>
        <v>139950</v>
      </c>
    </row>
    <row r="13" spans="1:8" ht="15" customHeight="1">
      <c r="A13" s="2" t="s">
        <v>63</v>
      </c>
      <c r="B13" s="3" t="s">
        <v>94</v>
      </c>
      <c r="C13" s="15"/>
      <c r="D13" s="15"/>
      <c r="E13" s="15">
        <v>0</v>
      </c>
      <c r="F13" s="15"/>
      <c r="G13" s="15"/>
      <c r="H13" s="43">
        <f>SUM(C13:G13)</f>
        <v>0</v>
      </c>
    </row>
    <row r="14" spans="1:8" ht="15" customHeight="1">
      <c r="A14" s="2" t="s">
        <v>64</v>
      </c>
      <c r="B14" s="3" t="s">
        <v>95</v>
      </c>
      <c r="C14" s="15"/>
      <c r="D14" s="15"/>
      <c r="E14" s="15">
        <v>231176</v>
      </c>
      <c r="F14" s="15"/>
      <c r="G14" s="15"/>
      <c r="H14" s="43">
        <f>SUM(C14:G14)</f>
        <v>231176</v>
      </c>
    </row>
    <row r="15" spans="1:8" ht="15" customHeight="1">
      <c r="A15" s="32" t="s">
        <v>65</v>
      </c>
      <c r="B15" s="3" t="s">
        <v>96</v>
      </c>
      <c r="C15" s="15"/>
      <c r="D15" s="15"/>
      <c r="E15" s="15">
        <v>0</v>
      </c>
      <c r="F15" s="15"/>
      <c r="G15" s="15"/>
      <c r="H15" s="43">
        <f>SUM(C15:G15)</f>
        <v>0</v>
      </c>
    </row>
    <row r="16" spans="1:8" ht="12.75">
      <c r="A16" s="59" t="s">
        <v>7</v>
      </c>
      <c r="B16" s="60"/>
      <c r="C16" s="6">
        <f aca="true" t="shared" si="0" ref="C16:H16">SUM(C12:C15)</f>
        <v>0</v>
      </c>
      <c r="D16" s="6">
        <f t="shared" si="0"/>
        <v>0</v>
      </c>
      <c r="E16" s="6">
        <f t="shared" si="0"/>
        <v>371126</v>
      </c>
      <c r="F16" s="6">
        <f t="shared" si="0"/>
        <v>0</v>
      </c>
      <c r="G16" s="6">
        <f t="shared" si="0"/>
        <v>0</v>
      </c>
      <c r="H16" s="44">
        <f t="shared" si="0"/>
        <v>371126</v>
      </c>
    </row>
    <row r="17" ht="12.75">
      <c r="A17" s="33" t="s">
        <v>167</v>
      </c>
    </row>
    <row r="18" ht="9" customHeight="1"/>
    <row r="19" ht="12.75">
      <c r="A19" s="38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3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2019-03-20T20:09:06Z</cp:lastPrinted>
  <dcterms:created xsi:type="dcterms:W3CDTF">2006-10-30T16:22:15Z</dcterms:created>
  <dcterms:modified xsi:type="dcterms:W3CDTF">2020-12-10T15:24:03Z</dcterms:modified>
  <cp:category/>
  <cp:version/>
  <cp:contentType/>
  <cp:contentStatus/>
</cp:coreProperties>
</file>