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<sst xmlns="http://schemas.openxmlformats.org/spreadsheetml/2006/main" count="660" uniqueCount="167">
  <si>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</si>
  <si>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</si>
  <si>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</si>
  <si>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</si>
  <si>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</si>
  <si>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</si>
  <si>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</si>
  <si>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</si>
  <si>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</si>
  <si>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</si>
  <si>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</si>
  <si>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</si>
  <si>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</si>
  <si>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</si>
  <si>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</si>
  <si>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</si>
  <si>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</si>
  <si>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</si>
  <si>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</si>
  <si>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</si>
  <si>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</si>
  <si>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</si>
  <si>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</si>
  <si>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</si>
  <si>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</si>
  <si>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</si>
  <si>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</si>
  <si>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</si>
  <si>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</si>
  <si>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</si>
  <si>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</si>
  <si>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</si>
  <si>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</si>
  <si>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</si>
  <si>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</si>
  <si>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</si>
  <si>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</si>
  <si>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</si>
  <si>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</si>
  <si>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</si>
  <si>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</si>
  <si>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</si>
  <si>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</si>
  <si>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</si>
  <si>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</si>
  <si>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</si>
  <si>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</si>
  <si>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</si>
  <si>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</si>
  <si>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</si>
  <si>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</si>
  <si>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</si>
  <si>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</si>
  <si>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</si>
  <si>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</si>
  <si>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</si>
  <si>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</si>
  <si>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</si>
  <si>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</si>
  <si>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</si>
  <si>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</si>
  <si>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</si>
  <si>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</si>
  <si>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</si>
  <si>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</si>
  <si>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</si>
  <si>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</si>
  <si>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</si>
  <si>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</si>
  <si>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</si>
  <si>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</si>
  <si>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</si>
  <si>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</si>
  <si>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</si>
  <si>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</si>
  <si>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</si>
  <si>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</si>
  <si>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</si>
  <si>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</si>
  <si>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</si>
  <si>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</si>
  <si>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</si>
  <si>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</si>
  <si>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</si>
  <si>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</si>
  <si>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</si>
  <si>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</si>
  <si>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</si>
  <si>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</si>
  <si>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</si>
  <si>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</si>
  <si>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</si>
  <si>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</si>
  <si>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</si>
  <si>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</si>
  <si>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</si>
  <si>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</si>
  <si>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</si>
  <si>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</si>
  <si>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</si>
  <si>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</si>
  <si>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</si>
  <si>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</si>
  <si>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</si>
  <si>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</si>
  <si>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</si>
  <si>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</si>
  <si>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</si>
  <si>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</si>
  <si>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</si>
  <si>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</si>
  <si>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</si>
  <si>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</si>
  <si>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</si>
  <si>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</si>
  <si>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</si>
  <si>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</si>
  <si>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</si>
  <si>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</si>
  <si>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</si>
  <si>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</si>
  <si>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</si>
  <si>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</si>
  <si>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</si>
  <si>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</si>
  <si>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</si>
  <si>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</si>
  <si>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</si>
  <si>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</si>
  <si>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</si>
  <si>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</si>
  <si>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</si>
  <si>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</si>
  <si>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</si>
  <si>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</si>
  <si>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</si>
  <si>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</si>
  <si>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</si>
  <si>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</si>
  <si>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</si>
  <si>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</si>
  <si>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</si>
  <si>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</si>
  <si>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</si>
  <si>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</si>
  <si>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</si>
  <si>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</si>
  <si>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</si>
  <si>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</si>
  <si>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</si>
  <si>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</si>
  <si>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</si>
  <si>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</si>
  <si>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</si>
  <si>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</si>
  <si>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</si>
  <si>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</si>
  <si>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</si>
  <si>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</si>
  <si>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</si>
  <si>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</si>
  <si>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</si>
  <si>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</si>
  <si>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</si>
  <si>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</si>
  <si>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EJECUCION PRESUPUESTAL A MES DE JUNIO 2021</t>
  </si>
  <si>
    <t>Fuente: SIAF, Consulta Amigable y Base de Datos al 30 de Junio del 2021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</si>
</sst>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5.75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Fill="1" applyBorder="1" applyAlignment="1" applyProtection="1">
      <alignment vertical="center"/>
      <protection/>
    </xf>
    <xf numFmtId="194" fontId="56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196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196" fontId="56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Junio- 2021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4125"/>
          <c:w val="0.998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26626263"/>
        <c:axId val="38309776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9243665"/>
        <c:axId val="16084122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26263"/>
        <c:crossesAt val="1"/>
        <c:crossBetween val="between"/>
        <c:dispUnits/>
      </c:valAx>
      <c:catAx>
        <c:axId val="9243665"/>
        <c:scaling>
          <c:orientation val="minMax"/>
        </c:scaling>
        <c:axPos val="b"/>
        <c:delete val="1"/>
        <c:majorTickMark val="out"/>
        <c:minorTickMark val="none"/>
        <c:tickLblPos val="nextTo"/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436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65"/>
          <c:y val="0.97275"/>
          <c:w val="0.0672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JUNIO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10539371"/>
        <c:axId val="27745476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48382693"/>
        <c:axId val="32791054"/>
      </c:line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39371"/>
        <c:crossesAt val="1"/>
        <c:crossBetween val="between"/>
        <c:dispUnits/>
      </c:valAx>
      <c:catAx>
        <c:axId val="48382693"/>
        <c:scaling>
          <c:orientation val="minMax"/>
        </c:scaling>
        <c:axPos val="b"/>
        <c:delete val="1"/>
        <c:majorTickMark val="out"/>
        <c:minorTickMark val="none"/>
        <c:tickLblPos val="nextTo"/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826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575"/>
          <c:w val="0.135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JUNIO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26684031"/>
        <c:axId val="38829688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13922873"/>
        <c:axId val="58196994"/>
      </c:line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84031"/>
        <c:crossesAt val="1"/>
        <c:crossBetween val="between"/>
        <c:dispUnits/>
      </c:valAx>
      <c:catAx>
        <c:axId val="13922873"/>
        <c:scaling>
          <c:orientation val="minMax"/>
        </c:scaling>
        <c:axPos val="b"/>
        <c:delete val="1"/>
        <c:majorTickMark val="out"/>
        <c:minorTickMark val="none"/>
        <c:tickLblPos val="nextTo"/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228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75"/>
          <c:y val="0.9625"/>
          <c:w val="0.11775"/>
          <c:h val="0.0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54010899"/>
        <c:axId val="16336044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12806669"/>
        <c:axId val="48151158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10899"/>
        <c:crossesAt val="1"/>
        <c:crossBetween val="between"/>
        <c:dispUnits/>
      </c:valAx>
      <c:catAx>
        <c:axId val="12806669"/>
        <c:scaling>
          <c:orientation val="minMax"/>
        </c:scaling>
        <c:axPos val="b"/>
        <c:delete val="1"/>
        <c:majorTickMark val="out"/>
        <c:minorTickMark val="none"/>
        <c:tickLblPos val="nextTo"/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8066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6325"/>
          <c:w val="0.12775"/>
          <c:h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ROOC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225"/>
          <c:w val="0.985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ROOC'!$C$64:$C$69</c:f>
              <c:strCache/>
            </c:strRef>
          </c:cat>
          <c:val>
            <c:numRef>
              <c:f>'EJECUCION ROOC'!$D$64:$D$69</c:f>
              <c:numCache/>
            </c:numRef>
          </c:val>
        </c:ser>
        <c:axId val="30707239"/>
        <c:axId val="7929696"/>
      </c:barChart>
      <c:lineChart>
        <c:grouping val="standard"/>
        <c:varyColors val="0"/>
        <c:ser>
          <c:idx val="1"/>
          <c:order val="1"/>
          <c:tx>
            <c:strRef>
              <c:f>'EJECUCION ROOC'!$E$63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ROOC'!$C$64:$C$69</c:f>
              <c:strCache/>
            </c:strRef>
          </c:cat>
          <c:val>
            <c:numRef>
              <c:f>'EJECUCION ROOC'!$E$64:$E$69</c:f>
              <c:numCache/>
            </c:numRef>
          </c:val>
          <c:smooth val="0"/>
        </c:ser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0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5"/>
          <c:w val="0.16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525"/>
          <c:w val="0.990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4258401"/>
        <c:axId val="38325610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9386171"/>
        <c:axId val="17366676"/>
      </c:lineChart>
      <c:catAx>
        <c:axId val="4258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8401"/>
        <c:crossesAt val="1"/>
        <c:crossBetween val="between"/>
        <c:dispUnits/>
      </c:valAx>
      <c:catAx>
        <c:axId val="9386171"/>
        <c:scaling>
          <c:orientation val="minMax"/>
        </c:scaling>
        <c:axPos val="b"/>
        <c:delete val="1"/>
        <c:majorTickMark val="out"/>
        <c:minorTickMark val="none"/>
        <c:tickLblPos val="nextTo"/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861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963"/>
          <c:w val="0.150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38303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77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809625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54</xdr:row>
      <xdr:rowOff>152400</xdr:rowOff>
    </xdr:from>
    <xdr:to>
      <xdr:col>8</xdr:col>
      <xdr:colOff>742950</xdr:colOff>
      <xdr:row>87</xdr:row>
      <xdr:rowOff>28575</xdr:rowOff>
    </xdr:to>
    <xdr:graphicFrame>
      <xdr:nvGraphicFramePr>
        <xdr:cNvPr id="5" name="Gráfico 2"/>
        <xdr:cNvGraphicFramePr/>
      </xdr:nvGraphicFramePr>
      <xdr:xfrm>
        <a:off x="28575" y="9772650"/>
        <a:ext cx="9544050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142875</xdr:rowOff>
    </xdr:from>
    <xdr:to>
      <xdr:col>7</xdr:col>
      <xdr:colOff>762000</xdr:colOff>
      <xdr:row>91</xdr:row>
      <xdr:rowOff>66675</xdr:rowOff>
    </xdr:to>
    <xdr:graphicFrame>
      <xdr:nvGraphicFramePr>
        <xdr:cNvPr id="1" name="Gráfico 1"/>
        <xdr:cNvGraphicFramePr/>
      </xdr:nvGraphicFramePr>
      <xdr:xfrm>
        <a:off x="28575" y="9991725"/>
        <a:ext cx="8867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"/>
  <sheetViews>
    <sheetView showGridLines="0" tabSelected="1" zoomScale="130" zoomScaleNormal="130" zoomScalePageLayoutView="0" workbookViewId="0" topLeftCell="A1">
      <selection activeCell="AA41" sqref="AA4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hidden="1" customWidth="1"/>
    <col min="16" max="16" width="7.7109375" style="8" hidden="1" customWidth="1"/>
    <col min="17" max="17" width="11.7109375" style="8" hidden="1" customWidth="1"/>
    <col min="18" max="18" width="7.7109375" style="8" hidden="1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165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9" ht="15" customHeight="1">
      <c r="A13" s="2" t="s">
        <v>5</v>
      </c>
      <c r="B13" s="3" t="s">
        <v>6</v>
      </c>
      <c r="C13" s="43">
        <v>109233001.57000005</v>
      </c>
      <c r="D13" s="39">
        <f aca="true" t="shared" si="0" ref="D13:D46">+C13/$C$46*100</f>
        <v>20.65524142631478</v>
      </c>
      <c r="E13" s="43">
        <v>153662076.99000007</v>
      </c>
      <c r="F13" s="39">
        <f aca="true" t="shared" si="1" ref="F13:F46">+E13/$E$46*100</f>
        <v>17.631561228641978</v>
      </c>
      <c r="G13" s="43">
        <v>191492041.0000001</v>
      </c>
      <c r="H13" s="39">
        <f aca="true" t="shared" si="2" ref="H13:H46">+G13/$G$46*100</f>
        <v>24.0780434698669</v>
      </c>
      <c r="I13" s="4">
        <v>130365716.77999999</v>
      </c>
      <c r="J13" s="39">
        <f aca="true" t="shared" si="3" ref="J13:J46">+I13/$I$46*100</f>
        <v>16.325942132621933</v>
      </c>
      <c r="K13" s="4">
        <v>98638625.83000004</v>
      </c>
      <c r="L13" s="39">
        <f aca="true" t="shared" si="4" ref="L13:L46">+K13/$K$46*100</f>
        <v>10.25895685730533</v>
      </c>
      <c r="M13" s="4">
        <f>117682338.37-5399</f>
        <v>117676939.37</v>
      </c>
      <c r="N13" s="39">
        <f aca="true" t="shared" si="5" ref="N13:N46">+M13/$M$46*100</f>
        <v>13.646391494990903</v>
      </c>
      <c r="O13" s="4"/>
      <c r="P13" s="39" t="e">
        <f aca="true" t="shared" si="6" ref="P13:P46">+O13/$O$46*100</f>
        <v>#DIV/0!</v>
      </c>
      <c r="Q13" s="4"/>
      <c r="R13" s="39" t="e">
        <f aca="true" t="shared" si="7" ref="R13:R46">+Q13/$Q$46*100</f>
        <v>#DIV/0!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801068401.5400002</v>
      </c>
      <c r="AB13" s="8"/>
      <c r="AC13" s="8"/>
    </row>
    <row r="14" spans="1:29" ht="15" customHeight="1">
      <c r="A14" s="2" t="s">
        <v>35</v>
      </c>
      <c r="B14" s="3" t="s">
        <v>66</v>
      </c>
      <c r="C14" s="43">
        <v>2744455.499999999</v>
      </c>
      <c r="D14" s="39">
        <f t="shared" si="0"/>
        <v>0.5189584660451751</v>
      </c>
      <c r="E14" s="43">
        <v>3331711.6199999996</v>
      </c>
      <c r="F14" s="39">
        <f t="shared" si="1"/>
        <v>0.38228871153440686</v>
      </c>
      <c r="G14" s="43">
        <v>3232958.7199999993</v>
      </c>
      <c r="H14" s="39">
        <f t="shared" si="2"/>
        <v>0.40650943083553637</v>
      </c>
      <c r="I14" s="4">
        <v>4021505.509999998</v>
      </c>
      <c r="J14" s="39">
        <f t="shared" si="3"/>
        <v>0.5036206440154566</v>
      </c>
      <c r="K14" s="4">
        <v>3526520.6199999973</v>
      </c>
      <c r="L14" s="39">
        <f t="shared" si="4"/>
        <v>0.3667774423310577</v>
      </c>
      <c r="M14" s="4">
        <v>3532170.639999999</v>
      </c>
      <c r="N14" s="39">
        <f t="shared" si="5"/>
        <v>0.4096077246621591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20389322.609999992</v>
      </c>
      <c r="AB14" s="8"/>
      <c r="AC14" s="8"/>
    </row>
    <row r="15" spans="1:29" ht="15" customHeight="1">
      <c r="A15" s="2" t="s">
        <v>36</v>
      </c>
      <c r="B15" s="3" t="s">
        <v>67</v>
      </c>
      <c r="C15" s="43">
        <v>3544718.2699999996</v>
      </c>
      <c r="D15" s="39">
        <f t="shared" si="0"/>
        <v>0.6702828870650325</v>
      </c>
      <c r="E15" s="43">
        <v>5002362.91</v>
      </c>
      <c r="F15" s="39">
        <f t="shared" si="1"/>
        <v>0.5739833123646537</v>
      </c>
      <c r="G15" s="43">
        <v>4532810.160000001</v>
      </c>
      <c r="H15" s="39">
        <f t="shared" si="2"/>
        <v>0.569951625682105</v>
      </c>
      <c r="I15" s="4">
        <v>6541582.1599999955</v>
      </c>
      <c r="J15" s="39">
        <f t="shared" si="3"/>
        <v>0.8192145484090662</v>
      </c>
      <c r="K15" s="4">
        <v>5297157.299999999</v>
      </c>
      <c r="L15" s="39">
        <f t="shared" si="4"/>
        <v>0.5509333463416108</v>
      </c>
      <c r="M15" s="4">
        <f>5435673.45+28400</f>
        <v>5464073.45</v>
      </c>
      <c r="N15" s="39">
        <f t="shared" si="5"/>
        <v>0.6336405913960642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30382704.249999996</v>
      </c>
      <c r="AB15" s="8"/>
      <c r="AC15" s="8"/>
    </row>
    <row r="16" spans="1:29" ht="15" customHeight="1">
      <c r="A16" s="2" t="s">
        <v>37</v>
      </c>
      <c r="B16" s="3" t="s">
        <v>68</v>
      </c>
      <c r="C16" s="43">
        <v>1953772.2200000007</v>
      </c>
      <c r="D16" s="39">
        <f t="shared" si="0"/>
        <v>0.369445463514667</v>
      </c>
      <c r="E16" s="43">
        <v>3373767.930000001</v>
      </c>
      <c r="F16" s="39">
        <f t="shared" si="1"/>
        <v>0.38711435504607195</v>
      </c>
      <c r="G16" s="43">
        <v>5877536.039999998</v>
      </c>
      <c r="H16" s="39">
        <f t="shared" si="2"/>
        <v>0.7390362937686232</v>
      </c>
      <c r="I16" s="4">
        <v>2926924.210000001</v>
      </c>
      <c r="J16" s="39">
        <f t="shared" si="3"/>
        <v>0.3665441840025312</v>
      </c>
      <c r="K16" s="4">
        <v>2813119.279999998</v>
      </c>
      <c r="L16" s="39">
        <f t="shared" si="4"/>
        <v>0.2925797990912036</v>
      </c>
      <c r="M16" s="4">
        <v>2556307.3000000007</v>
      </c>
      <c r="N16" s="39">
        <f t="shared" si="5"/>
        <v>0.29644185499777215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19501426.98</v>
      </c>
      <c r="AB16" s="8"/>
      <c r="AC16" s="8"/>
    </row>
    <row r="17" spans="1:29" ht="15" customHeight="1">
      <c r="A17" s="2" t="s">
        <v>38</v>
      </c>
      <c r="B17" s="3" t="s">
        <v>69</v>
      </c>
      <c r="C17" s="43">
        <v>2666299.4600000004</v>
      </c>
      <c r="D17" s="39">
        <f t="shared" si="0"/>
        <v>0.5041796734465833</v>
      </c>
      <c r="E17" s="43">
        <v>3807753.970000001</v>
      </c>
      <c r="F17" s="39">
        <f t="shared" si="1"/>
        <v>0.43691097101354864</v>
      </c>
      <c r="G17" s="43">
        <v>4852581.49</v>
      </c>
      <c r="H17" s="39">
        <f t="shared" si="2"/>
        <v>0.6101593959056055</v>
      </c>
      <c r="I17" s="4">
        <v>2877352.8200000003</v>
      </c>
      <c r="J17" s="39">
        <f t="shared" si="3"/>
        <v>0.3603362662726008</v>
      </c>
      <c r="K17" s="4">
        <v>3745854.0300000003</v>
      </c>
      <c r="L17" s="39">
        <f t="shared" si="4"/>
        <v>0.38958931720889417</v>
      </c>
      <c r="M17" s="4">
        <v>2993960.57</v>
      </c>
      <c r="N17" s="39">
        <f t="shared" si="5"/>
        <v>0.34719426148843174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20943802.340000004</v>
      </c>
      <c r="AB17" s="8"/>
      <c r="AC17" s="8"/>
    </row>
    <row r="18" spans="1:29" ht="15" customHeight="1">
      <c r="A18" s="2" t="s">
        <v>39</v>
      </c>
      <c r="B18" s="3" t="s">
        <v>70</v>
      </c>
      <c r="C18" s="43">
        <v>13026599.180000009</v>
      </c>
      <c r="D18" s="39">
        <f t="shared" si="0"/>
        <v>2.4632441401356817</v>
      </c>
      <c r="E18" s="43">
        <v>17085361.020000007</v>
      </c>
      <c r="F18" s="39">
        <f t="shared" si="1"/>
        <v>1.9604159649435633</v>
      </c>
      <c r="G18" s="43">
        <v>16975281.599999994</v>
      </c>
      <c r="H18" s="39">
        <f t="shared" si="2"/>
        <v>2.134457213697103</v>
      </c>
      <c r="I18" s="4">
        <v>18346045.69</v>
      </c>
      <c r="J18" s="39">
        <f t="shared" si="3"/>
        <v>2.2975095576916913</v>
      </c>
      <c r="K18" s="4">
        <v>18228716.979999997</v>
      </c>
      <c r="L18" s="39">
        <f t="shared" si="4"/>
        <v>1.895886317233876</v>
      </c>
      <c r="M18" s="4">
        <f>19475204.6+29170</f>
        <v>19504374.6</v>
      </c>
      <c r="N18" s="39">
        <f t="shared" si="5"/>
        <v>2.2618223509338757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103166379.07</v>
      </c>
      <c r="AB18" s="8"/>
      <c r="AC18" s="8"/>
    </row>
    <row r="19" spans="1:29" ht="15" customHeight="1">
      <c r="A19" s="2" t="s">
        <v>40</v>
      </c>
      <c r="B19" s="3" t="s">
        <v>71</v>
      </c>
      <c r="C19" s="43">
        <v>10365220.489999989</v>
      </c>
      <c r="D19" s="39">
        <f t="shared" si="0"/>
        <v>1.9599949518986242</v>
      </c>
      <c r="E19" s="43">
        <v>11580183.170000002</v>
      </c>
      <c r="F19" s="39">
        <f t="shared" si="1"/>
        <v>1.3287384408713394</v>
      </c>
      <c r="G19" s="43">
        <v>15609803.189999998</v>
      </c>
      <c r="H19" s="39">
        <f t="shared" si="2"/>
        <v>1.9627631404528545</v>
      </c>
      <c r="I19" s="4">
        <v>15208095.840000002</v>
      </c>
      <c r="J19" s="39">
        <f t="shared" si="3"/>
        <v>1.904538238762625</v>
      </c>
      <c r="K19" s="4">
        <v>14651354.250000006</v>
      </c>
      <c r="L19" s="39">
        <f t="shared" si="4"/>
        <v>1.5238210172442657</v>
      </c>
      <c r="M19" s="4">
        <f>13806045.83-1694</f>
        <v>13804351.83</v>
      </c>
      <c r="N19" s="39">
        <f t="shared" si="5"/>
        <v>1.6008199262768954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81219008.77</v>
      </c>
      <c r="AB19" s="8"/>
      <c r="AC19" s="8"/>
    </row>
    <row r="20" spans="1:29" ht="15" customHeight="1">
      <c r="A20" s="2" t="s">
        <v>41</v>
      </c>
      <c r="B20" s="3" t="s">
        <v>72</v>
      </c>
      <c r="C20" s="43">
        <v>13421894.850000007</v>
      </c>
      <c r="D20" s="39">
        <f t="shared" si="0"/>
        <v>2.537991948776594</v>
      </c>
      <c r="E20" s="43">
        <v>15771786.090000017</v>
      </c>
      <c r="F20" s="39">
        <f t="shared" si="1"/>
        <v>1.8096931759485197</v>
      </c>
      <c r="G20" s="43">
        <v>20619615.750000007</v>
      </c>
      <c r="H20" s="39">
        <f t="shared" si="2"/>
        <v>2.5926926349928667</v>
      </c>
      <c r="I20" s="4">
        <v>19906680.789999984</v>
      </c>
      <c r="J20" s="39">
        <f t="shared" si="3"/>
        <v>2.4929508052992615</v>
      </c>
      <c r="K20" s="4">
        <v>18387239.280000012</v>
      </c>
      <c r="L20" s="39">
        <f t="shared" si="4"/>
        <v>1.9123735039007284</v>
      </c>
      <c r="M20" s="4">
        <v>22160429.910000004</v>
      </c>
      <c r="N20" s="39">
        <f t="shared" si="5"/>
        <v>2.5698314713839423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110267646.67000005</v>
      </c>
      <c r="AB20" s="8"/>
      <c r="AC20" s="8"/>
    </row>
    <row r="21" spans="1:29" ht="15" customHeight="1">
      <c r="A21" s="2" t="s">
        <v>42</v>
      </c>
      <c r="B21" s="3" t="s">
        <v>73</v>
      </c>
      <c r="C21" s="43">
        <v>2899642.510000001</v>
      </c>
      <c r="D21" s="39">
        <f t="shared" si="0"/>
        <v>0.5483033079126196</v>
      </c>
      <c r="E21" s="43">
        <v>3047148.7100000014</v>
      </c>
      <c r="F21" s="39">
        <f t="shared" si="1"/>
        <v>0.34963726968651343</v>
      </c>
      <c r="G21" s="43">
        <v>5547020.039999999</v>
      </c>
      <c r="H21" s="39">
        <f t="shared" si="2"/>
        <v>0.6974774980404681</v>
      </c>
      <c r="I21" s="4">
        <v>4940752.989999999</v>
      </c>
      <c r="J21" s="39">
        <f t="shared" si="3"/>
        <v>0.6187397223645962</v>
      </c>
      <c r="K21" s="4">
        <v>3808742.84</v>
      </c>
      <c r="L21" s="39">
        <f t="shared" si="4"/>
        <v>0.3961300975894846</v>
      </c>
      <c r="M21" s="4">
        <v>4811230.52</v>
      </c>
      <c r="N21" s="39">
        <f t="shared" si="5"/>
        <v>0.5579337430091819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25054537.61</v>
      </c>
      <c r="AB21" s="8"/>
      <c r="AC21" s="8"/>
    </row>
    <row r="22" spans="1:29" ht="15" customHeight="1">
      <c r="A22" s="2" t="s">
        <v>43</v>
      </c>
      <c r="B22" s="3" t="s">
        <v>74</v>
      </c>
      <c r="C22" s="43">
        <v>6350973.029999999</v>
      </c>
      <c r="D22" s="39">
        <f t="shared" si="0"/>
        <v>1.2009271863009179</v>
      </c>
      <c r="E22" s="43">
        <v>7570898.96</v>
      </c>
      <c r="F22" s="39">
        <f t="shared" si="1"/>
        <v>0.8687033989381053</v>
      </c>
      <c r="G22" s="43">
        <v>7548234.7299999995</v>
      </c>
      <c r="H22" s="39">
        <f t="shared" si="2"/>
        <v>0.9491085008055188</v>
      </c>
      <c r="I22" s="4">
        <v>9000370.990000004</v>
      </c>
      <c r="J22" s="39">
        <f t="shared" si="3"/>
        <v>1.127133264666803</v>
      </c>
      <c r="K22" s="4">
        <v>9106188.370000005</v>
      </c>
      <c r="L22" s="39">
        <f t="shared" si="4"/>
        <v>0.9470934214283504</v>
      </c>
      <c r="M22" s="4">
        <v>10662315.29</v>
      </c>
      <c r="N22" s="39">
        <f t="shared" si="5"/>
        <v>1.23645405352428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50238981.370000005</v>
      </c>
      <c r="AB22" s="8"/>
      <c r="AC22" s="8"/>
    </row>
    <row r="23" spans="1:29" ht="15" customHeight="1">
      <c r="A23" s="2" t="s">
        <v>44</v>
      </c>
      <c r="B23" s="3" t="s">
        <v>75</v>
      </c>
      <c r="C23" s="43">
        <v>13048317.770000013</v>
      </c>
      <c r="D23" s="39">
        <f t="shared" si="0"/>
        <v>2.467350982513365</v>
      </c>
      <c r="E23" s="43">
        <v>16677049.340000002</v>
      </c>
      <c r="F23" s="39">
        <f t="shared" si="1"/>
        <v>1.9135652876176394</v>
      </c>
      <c r="G23" s="43">
        <v>17913464.300000004</v>
      </c>
      <c r="H23" s="39">
        <f t="shared" si="2"/>
        <v>2.2524234942553503</v>
      </c>
      <c r="I23" s="4">
        <v>21131613.090000015</v>
      </c>
      <c r="J23" s="39">
        <f t="shared" si="3"/>
        <v>2.6463513644349743</v>
      </c>
      <c r="K23" s="4">
        <v>21081634.720000006</v>
      </c>
      <c r="L23" s="39">
        <f t="shared" si="4"/>
        <v>2.192605373950495</v>
      </c>
      <c r="M23" s="4">
        <f>24774740.67+145806</f>
        <v>24920546.67</v>
      </c>
      <c r="N23" s="39">
        <f t="shared" si="5"/>
        <v>2.8899080648141764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114772625.89000003</v>
      </c>
      <c r="AB23" s="8"/>
      <c r="AC23" s="8"/>
    </row>
    <row r="24" spans="1:29" ht="15" customHeight="1">
      <c r="A24" s="2" t="s">
        <v>45</v>
      </c>
      <c r="B24" s="3" t="s">
        <v>76</v>
      </c>
      <c r="C24" s="43">
        <v>10430801.710000003</v>
      </c>
      <c r="D24" s="39">
        <f t="shared" si="0"/>
        <v>1.9723959288255877</v>
      </c>
      <c r="E24" s="43">
        <v>15203901.010000002</v>
      </c>
      <c r="F24" s="39">
        <f t="shared" si="1"/>
        <v>1.7445326577843399</v>
      </c>
      <c r="G24" s="43">
        <v>15057670.569999998</v>
      </c>
      <c r="H24" s="39">
        <f t="shared" si="2"/>
        <v>1.8933384627687753</v>
      </c>
      <c r="I24" s="4">
        <v>17301869.880000006</v>
      </c>
      <c r="J24" s="39">
        <f t="shared" si="3"/>
        <v>2.1667454713091368</v>
      </c>
      <c r="K24" s="4">
        <v>15984174.4</v>
      </c>
      <c r="L24" s="39">
        <f t="shared" si="4"/>
        <v>1.6624416063121084</v>
      </c>
      <c r="M24" s="4">
        <f>19761904.98+3600</f>
        <v>19765504.98</v>
      </c>
      <c r="N24" s="39">
        <f t="shared" si="5"/>
        <v>2.292104302655202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93743922.55000003</v>
      </c>
      <c r="AB24" s="8"/>
      <c r="AC24" s="8"/>
    </row>
    <row r="25" spans="1:29" ht="15" customHeight="1">
      <c r="A25" s="2" t="s">
        <v>46</v>
      </c>
      <c r="B25" s="3" t="s">
        <v>77</v>
      </c>
      <c r="C25" s="43">
        <v>17774702.389999997</v>
      </c>
      <c r="D25" s="39">
        <f t="shared" si="0"/>
        <v>3.361079196483204</v>
      </c>
      <c r="E25" s="43">
        <v>22606288.909999985</v>
      </c>
      <c r="F25" s="39">
        <f t="shared" si="1"/>
        <v>2.5939006869923653</v>
      </c>
      <c r="G25" s="43">
        <v>21919791.95999998</v>
      </c>
      <c r="H25" s="39">
        <f t="shared" si="2"/>
        <v>2.756175666138094</v>
      </c>
      <c r="I25" s="4">
        <v>26136364.139999997</v>
      </c>
      <c r="J25" s="39">
        <f t="shared" si="3"/>
        <v>3.2731056833512318</v>
      </c>
      <c r="K25" s="4">
        <v>21845966.59999998</v>
      </c>
      <c r="L25" s="39">
        <f t="shared" si="4"/>
        <v>2.2721000720528073</v>
      </c>
      <c r="M25" s="4">
        <f>27692369.86+1500</f>
        <v>27693869.86</v>
      </c>
      <c r="N25" s="39">
        <f t="shared" si="5"/>
        <v>3.2115161402407644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137976983.85999995</v>
      </c>
      <c r="AB25" s="8"/>
      <c r="AC25" s="8"/>
    </row>
    <row r="26" spans="1:29" ht="15" customHeight="1">
      <c r="A26" s="2" t="s">
        <v>47</v>
      </c>
      <c r="B26" s="3" t="s">
        <v>78</v>
      </c>
      <c r="C26" s="43">
        <v>14320763.910000004</v>
      </c>
      <c r="D26" s="39">
        <f t="shared" si="0"/>
        <v>2.707962170029249</v>
      </c>
      <c r="E26" s="43">
        <v>17799121.479999997</v>
      </c>
      <c r="F26" s="39">
        <f t="shared" si="1"/>
        <v>2.0423145797455255</v>
      </c>
      <c r="G26" s="43">
        <v>23356297.32</v>
      </c>
      <c r="H26" s="39">
        <f t="shared" si="2"/>
        <v>2.9368006065907224</v>
      </c>
      <c r="I26" s="4">
        <v>23177854.769999996</v>
      </c>
      <c r="J26" s="39">
        <f t="shared" si="3"/>
        <v>2.902606030785751</v>
      </c>
      <c r="K26" s="4">
        <v>27980579.43000001</v>
      </c>
      <c r="L26" s="39">
        <f t="shared" si="4"/>
        <v>2.9101333762444908</v>
      </c>
      <c r="M26" s="4">
        <v>23619583.450000007</v>
      </c>
      <c r="N26" s="39">
        <f t="shared" si="5"/>
        <v>2.7390420283948957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130254200.36</v>
      </c>
      <c r="AB26" s="8"/>
      <c r="AC26" s="8"/>
    </row>
    <row r="27" spans="1:29" ht="15" customHeight="1">
      <c r="A27" s="2" t="s">
        <v>48</v>
      </c>
      <c r="B27" s="3" t="s">
        <v>79</v>
      </c>
      <c r="C27" s="43">
        <v>12280211.250000002</v>
      </c>
      <c r="D27" s="39">
        <f t="shared" si="0"/>
        <v>2.3221070966574993</v>
      </c>
      <c r="E27" s="43">
        <v>10199197.74</v>
      </c>
      <c r="F27" s="39">
        <f t="shared" si="1"/>
        <v>1.1702808068092145</v>
      </c>
      <c r="G27" s="43">
        <v>9525873.139999999</v>
      </c>
      <c r="H27" s="39">
        <f t="shared" si="2"/>
        <v>1.1977750425322238</v>
      </c>
      <c r="I27" s="4">
        <v>12244528.300000003</v>
      </c>
      <c r="J27" s="39">
        <f t="shared" si="3"/>
        <v>1.5334051421233759</v>
      </c>
      <c r="K27" s="4">
        <v>10134864.709999997</v>
      </c>
      <c r="L27" s="39">
        <f t="shared" si="4"/>
        <v>1.0540813899182868</v>
      </c>
      <c r="M27" s="4">
        <f>13752556.76+56000</f>
        <v>13808556.76</v>
      </c>
      <c r="N27" s="39">
        <f t="shared" si="5"/>
        <v>1.601307550456248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68193231.9</v>
      </c>
      <c r="AB27" s="8"/>
      <c r="AC27" s="8"/>
    </row>
    <row r="28" spans="1:29" ht="15" customHeight="1">
      <c r="A28" s="2" t="s">
        <v>49</v>
      </c>
      <c r="B28" s="3" t="s">
        <v>80</v>
      </c>
      <c r="C28" s="43">
        <v>4849095.509999999</v>
      </c>
      <c r="D28" s="39">
        <f t="shared" si="0"/>
        <v>0.9169320353622591</v>
      </c>
      <c r="E28" s="43">
        <v>6337127.439999997</v>
      </c>
      <c r="F28" s="39">
        <f t="shared" si="1"/>
        <v>0.7271374477083143</v>
      </c>
      <c r="G28" s="43">
        <v>6808942.829999998</v>
      </c>
      <c r="H28" s="39">
        <f t="shared" si="2"/>
        <v>0.8561505772690492</v>
      </c>
      <c r="I28" s="4">
        <v>7456814.969999996</v>
      </c>
      <c r="J28" s="39">
        <f t="shared" si="3"/>
        <v>0.9338308621378709</v>
      </c>
      <c r="K28" s="4">
        <v>7034094.859999999</v>
      </c>
      <c r="L28" s="39">
        <f t="shared" si="4"/>
        <v>0.7315843574636013</v>
      </c>
      <c r="M28" s="4">
        <v>8165234.05</v>
      </c>
      <c r="N28" s="39">
        <f t="shared" si="5"/>
        <v>0.946880341136205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40651309.65999999</v>
      </c>
      <c r="AB28" s="8"/>
      <c r="AC28" s="8"/>
    </row>
    <row r="29" spans="1:29" ht="15" customHeight="1">
      <c r="A29" s="2" t="s">
        <v>50</v>
      </c>
      <c r="B29" s="3" t="s">
        <v>81</v>
      </c>
      <c r="C29" s="43">
        <v>3122085.64</v>
      </c>
      <c r="D29" s="39">
        <f t="shared" si="0"/>
        <v>0.590365839269782</v>
      </c>
      <c r="E29" s="43">
        <v>3456344.0200000023</v>
      </c>
      <c r="F29" s="39">
        <f t="shared" si="1"/>
        <v>0.396589336872275</v>
      </c>
      <c r="G29" s="43">
        <v>4571741.58</v>
      </c>
      <c r="H29" s="39">
        <f t="shared" si="2"/>
        <v>0.5748468287318423</v>
      </c>
      <c r="I29" s="4">
        <v>4585332.699999999</v>
      </c>
      <c r="J29" s="39">
        <f t="shared" si="3"/>
        <v>0.5742297758033243</v>
      </c>
      <c r="K29" s="4">
        <v>4255885.87</v>
      </c>
      <c r="L29" s="39">
        <f t="shared" si="4"/>
        <v>0.4426354195687333</v>
      </c>
      <c r="M29" s="4">
        <v>5315674.899999999</v>
      </c>
      <c r="N29" s="39">
        <f t="shared" si="5"/>
        <v>0.6164315721826935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25307064.71</v>
      </c>
      <c r="AB29" s="8"/>
      <c r="AC29" s="8"/>
    </row>
    <row r="30" spans="1:29" ht="15" customHeight="1">
      <c r="A30" s="2" t="s">
        <v>51</v>
      </c>
      <c r="B30" s="3" t="s">
        <v>82</v>
      </c>
      <c r="C30" s="43">
        <v>4044814.39</v>
      </c>
      <c r="D30" s="39">
        <f t="shared" si="0"/>
        <v>0.7648477708135007</v>
      </c>
      <c r="E30" s="43">
        <v>4410985.199999999</v>
      </c>
      <c r="F30" s="39">
        <f t="shared" si="1"/>
        <v>0.5061271925765706</v>
      </c>
      <c r="G30" s="43">
        <v>5324522.330000001</v>
      </c>
      <c r="H30" s="39">
        <f t="shared" si="2"/>
        <v>0.6695008285906616</v>
      </c>
      <c r="I30" s="4">
        <v>5150489.17</v>
      </c>
      <c r="J30" s="39">
        <f t="shared" si="3"/>
        <v>0.6450053758076377</v>
      </c>
      <c r="K30" s="4">
        <v>5560216.489999999</v>
      </c>
      <c r="L30" s="39">
        <f t="shared" si="4"/>
        <v>0.5782929416159694</v>
      </c>
      <c r="M30" s="4">
        <v>5025950.7</v>
      </c>
      <c r="N30" s="39">
        <f t="shared" si="5"/>
        <v>0.5828337417161665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29516978.28</v>
      </c>
      <c r="AB30" s="8"/>
      <c r="AC30" s="8"/>
    </row>
    <row r="31" spans="1:29" ht="15" customHeight="1">
      <c r="A31" s="2" t="s">
        <v>52</v>
      </c>
      <c r="B31" s="3" t="s">
        <v>83</v>
      </c>
      <c r="C31" s="43">
        <v>7784337.230000002</v>
      </c>
      <c r="D31" s="39">
        <f t="shared" si="0"/>
        <v>1.4719669195070388</v>
      </c>
      <c r="E31" s="43">
        <v>9402186.239999998</v>
      </c>
      <c r="F31" s="39">
        <f t="shared" si="1"/>
        <v>1.0788297647730176</v>
      </c>
      <c r="G31" s="43">
        <v>9773185.760000002</v>
      </c>
      <c r="H31" s="39">
        <f t="shared" si="2"/>
        <v>1.2288719172843539</v>
      </c>
      <c r="I31" s="4">
        <v>9994532.1</v>
      </c>
      <c r="J31" s="39">
        <f t="shared" si="3"/>
        <v>1.2516339167803743</v>
      </c>
      <c r="K31" s="4">
        <v>10426310.06</v>
      </c>
      <c r="L31" s="39">
        <f t="shared" si="4"/>
        <v>1.084393301167591</v>
      </c>
      <c r="M31" s="4">
        <v>11781627.120000003</v>
      </c>
      <c r="N31" s="39">
        <f t="shared" si="5"/>
        <v>1.3662549093158165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59162178.510000005</v>
      </c>
      <c r="AB31" s="8"/>
      <c r="AC31" s="8"/>
    </row>
    <row r="32" spans="1:29" ht="15" customHeight="1">
      <c r="A32" s="2" t="s">
        <v>53</v>
      </c>
      <c r="B32" s="3" t="s">
        <v>84</v>
      </c>
      <c r="C32" s="43">
        <v>3883902.45</v>
      </c>
      <c r="D32" s="39">
        <f t="shared" si="0"/>
        <v>0.7344203823749732</v>
      </c>
      <c r="E32" s="43">
        <v>5897322.649999999</v>
      </c>
      <c r="F32" s="39">
        <f t="shared" si="1"/>
        <v>0.6766731741840172</v>
      </c>
      <c r="G32" s="43">
        <v>6162313.11</v>
      </c>
      <c r="H32" s="39">
        <f t="shared" si="2"/>
        <v>0.7748439160325762</v>
      </c>
      <c r="I32" s="4">
        <v>5861509.850000001</v>
      </c>
      <c r="J32" s="39">
        <f t="shared" si="3"/>
        <v>0.7340478231894664</v>
      </c>
      <c r="K32" s="4">
        <v>6911909.920000001</v>
      </c>
      <c r="L32" s="39">
        <f t="shared" si="4"/>
        <v>0.7188764550823094</v>
      </c>
      <c r="M32" s="4">
        <v>6916426.01</v>
      </c>
      <c r="N32" s="39">
        <f t="shared" si="5"/>
        <v>0.8020624736154527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35633383.99</v>
      </c>
      <c r="AB32" s="8"/>
      <c r="AC32" s="8"/>
    </row>
    <row r="33" spans="1:29" ht="15" customHeight="1">
      <c r="A33" s="2" t="s">
        <v>54</v>
      </c>
      <c r="B33" s="3" t="s">
        <v>85</v>
      </c>
      <c r="C33" s="43">
        <v>1661615.7500000007</v>
      </c>
      <c r="D33" s="39">
        <f t="shared" si="0"/>
        <v>0.3142005985436834</v>
      </c>
      <c r="E33" s="43">
        <v>2508738.6999999997</v>
      </c>
      <c r="F33" s="39">
        <f t="shared" si="1"/>
        <v>0.28785879289261623</v>
      </c>
      <c r="G33" s="43">
        <v>3355806.44</v>
      </c>
      <c r="H33" s="39">
        <f t="shared" si="2"/>
        <v>0.4219561968049589</v>
      </c>
      <c r="I33" s="4">
        <v>3440128.1500000013</v>
      </c>
      <c r="J33" s="39">
        <f t="shared" si="3"/>
        <v>0.4308136716686241</v>
      </c>
      <c r="K33" s="4">
        <v>3776948.19</v>
      </c>
      <c r="L33" s="39">
        <f t="shared" si="4"/>
        <v>0.3928232800025762</v>
      </c>
      <c r="M33" s="4">
        <f>5359984.36+3700</f>
        <v>5363684.36</v>
      </c>
      <c r="N33" s="39">
        <f t="shared" si="5"/>
        <v>0.6219989831820838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20106921.590000004</v>
      </c>
      <c r="AB33" s="8"/>
      <c r="AC33" s="8"/>
    </row>
    <row r="34" spans="1:29" ht="15" customHeight="1">
      <c r="A34" s="2" t="s">
        <v>55</v>
      </c>
      <c r="B34" s="3" t="s">
        <v>86</v>
      </c>
      <c r="C34" s="43">
        <v>4583739.489999998</v>
      </c>
      <c r="D34" s="39">
        <f t="shared" si="0"/>
        <v>0.8667549590368994</v>
      </c>
      <c r="E34" s="43">
        <v>6546216.829999999</v>
      </c>
      <c r="F34" s="39">
        <f t="shared" si="1"/>
        <v>0.7511288739226324</v>
      </c>
      <c r="G34" s="43">
        <v>8845666.219999997</v>
      </c>
      <c r="H34" s="39">
        <f t="shared" si="2"/>
        <v>1.1122464132339216</v>
      </c>
      <c r="I34" s="4">
        <v>10499297.350000005</v>
      </c>
      <c r="J34" s="39">
        <f t="shared" si="3"/>
        <v>1.3148466115409556</v>
      </c>
      <c r="K34" s="4">
        <v>10379503.790000001</v>
      </c>
      <c r="L34" s="39">
        <f t="shared" si="4"/>
        <v>1.0795251929539895</v>
      </c>
      <c r="M34" s="4">
        <v>10982806.479999999</v>
      </c>
      <c r="N34" s="39">
        <f t="shared" si="5"/>
        <v>1.2736197741221296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51837230.16</v>
      </c>
      <c r="AB34" s="8"/>
      <c r="AC34" s="8"/>
    </row>
    <row r="35" spans="1:29" ht="15" customHeight="1">
      <c r="A35" s="2" t="s">
        <v>56</v>
      </c>
      <c r="B35" s="3" t="s">
        <v>87</v>
      </c>
      <c r="C35" s="43">
        <v>4111380.5199999996</v>
      </c>
      <c r="D35" s="39">
        <f t="shared" si="0"/>
        <v>0.77743498773699</v>
      </c>
      <c r="E35" s="43">
        <v>4299390.699999999</v>
      </c>
      <c r="F35" s="39">
        <f t="shared" si="1"/>
        <v>0.4933225676614867</v>
      </c>
      <c r="G35" s="43">
        <v>5553553.259999997</v>
      </c>
      <c r="H35" s="39">
        <f t="shared" si="2"/>
        <v>0.6982989794677728</v>
      </c>
      <c r="I35" s="4">
        <v>4505379.609999999</v>
      </c>
      <c r="J35" s="39">
        <f t="shared" si="3"/>
        <v>0.5642171010533584</v>
      </c>
      <c r="K35" s="4">
        <v>7316214.710000002</v>
      </c>
      <c r="L35" s="39">
        <f t="shared" si="4"/>
        <v>0.7609263656818385</v>
      </c>
      <c r="M35" s="4">
        <v>6907145.2</v>
      </c>
      <c r="N35" s="39">
        <f t="shared" si="5"/>
        <v>0.8009862256493799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32693063.999999996</v>
      </c>
      <c r="AB35" s="8"/>
      <c r="AC35" s="8"/>
    </row>
    <row r="36" spans="1:29" ht="15" customHeight="1">
      <c r="A36" s="2" t="s">
        <v>57</v>
      </c>
      <c r="B36" s="3" t="s">
        <v>88</v>
      </c>
      <c r="C36" s="43">
        <v>84466022.53</v>
      </c>
      <c r="D36" s="39">
        <f t="shared" si="0"/>
        <v>15.971968751217142</v>
      </c>
      <c r="E36" s="43">
        <v>425807690.98999995</v>
      </c>
      <c r="F36" s="39">
        <f t="shared" si="1"/>
        <v>48.85821226928637</v>
      </c>
      <c r="G36" s="43">
        <v>205304167.38999993</v>
      </c>
      <c r="H36" s="39">
        <f t="shared" si="2"/>
        <v>25.814768285650295</v>
      </c>
      <c r="I36" s="4">
        <v>245678687.02999994</v>
      </c>
      <c r="J36" s="39">
        <f t="shared" si="3"/>
        <v>30.76680071064243</v>
      </c>
      <c r="K36" s="4">
        <v>450644956.0100002</v>
      </c>
      <c r="L36" s="39">
        <f t="shared" si="4"/>
        <v>46.86954144755291</v>
      </c>
      <c r="M36" s="4">
        <f>270045678.26-284390</f>
        <v>269761288.26</v>
      </c>
      <c r="N36" s="39">
        <f t="shared" si="5"/>
        <v>31.28283391374077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1681662812.21</v>
      </c>
      <c r="AB36" s="8"/>
      <c r="AC36" s="8"/>
    </row>
    <row r="37" spans="1:29" ht="15" customHeight="1">
      <c r="A37" s="2" t="s">
        <v>58</v>
      </c>
      <c r="B37" s="3" t="s">
        <v>89</v>
      </c>
      <c r="C37" s="43">
        <v>15160779.77</v>
      </c>
      <c r="D37" s="39">
        <f t="shared" si="0"/>
        <v>2.8668036386408615</v>
      </c>
      <c r="E37" s="43">
        <v>29488603.89</v>
      </c>
      <c r="F37" s="39">
        <f t="shared" si="1"/>
        <v>3.383594281805398</v>
      </c>
      <c r="G37" s="43">
        <v>24040472.490000002</v>
      </c>
      <c r="H37" s="39">
        <f t="shared" si="2"/>
        <v>3.022828200208901</v>
      </c>
      <c r="I37" s="4">
        <v>43675247.16</v>
      </c>
      <c r="J37" s="39">
        <f t="shared" si="3"/>
        <v>5.46953275273604</v>
      </c>
      <c r="K37" s="4">
        <v>27885183.61</v>
      </c>
      <c r="L37" s="39">
        <f t="shared" si="4"/>
        <v>2.9002116889388097</v>
      </c>
      <c r="M37" s="4">
        <f>42899905.13-194</f>
        <v>42899711.13</v>
      </c>
      <c r="N37" s="39">
        <f t="shared" si="5"/>
        <v>4.974859613414149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183149998.05</v>
      </c>
      <c r="AB37" s="8"/>
      <c r="AC37" s="8"/>
    </row>
    <row r="38" spans="1:29" ht="15" customHeight="1">
      <c r="A38" s="2" t="s">
        <v>59</v>
      </c>
      <c r="B38" s="3" t="s">
        <v>90</v>
      </c>
      <c r="C38" s="43">
        <v>8114121.430000001</v>
      </c>
      <c r="D38" s="39">
        <f t="shared" si="0"/>
        <v>1.5343269404867683</v>
      </c>
      <c r="E38" s="43">
        <v>12683555.889999999</v>
      </c>
      <c r="F38" s="39">
        <f t="shared" si="1"/>
        <v>1.4553421159730315</v>
      </c>
      <c r="G38" s="43">
        <v>18369679.970000014</v>
      </c>
      <c r="H38" s="39">
        <f t="shared" si="2"/>
        <v>2.3097876576771323</v>
      </c>
      <c r="I38" s="4">
        <v>16240746.749999989</v>
      </c>
      <c r="J38" s="39">
        <f t="shared" si="3"/>
        <v>2.0338590403987618</v>
      </c>
      <c r="K38" s="4">
        <v>15227773.160000006</v>
      </c>
      <c r="L38" s="39">
        <f t="shared" si="4"/>
        <v>1.5837717381678982</v>
      </c>
      <c r="M38" s="4">
        <v>20281600.340000004</v>
      </c>
      <c r="N38" s="39">
        <f t="shared" si="5"/>
        <v>2.351953236261167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90917477.54000002</v>
      </c>
      <c r="AB38" s="8"/>
      <c r="AC38" s="8"/>
    </row>
    <row r="39" spans="1:29" ht="15" customHeight="1">
      <c r="A39" s="2" t="s">
        <v>60</v>
      </c>
      <c r="B39" s="3" t="s">
        <v>91</v>
      </c>
      <c r="C39" s="43">
        <v>1986575.4399999997</v>
      </c>
      <c r="D39" s="39">
        <f t="shared" si="0"/>
        <v>0.3756483364461253</v>
      </c>
      <c r="E39" s="43">
        <v>2524831.2699999996</v>
      </c>
      <c r="F39" s="39">
        <f t="shared" si="1"/>
        <v>0.2897052935962327</v>
      </c>
      <c r="G39" s="43">
        <v>3992431.8100000005</v>
      </c>
      <c r="H39" s="39">
        <f t="shared" si="2"/>
        <v>0.502004919732718</v>
      </c>
      <c r="I39" s="4">
        <v>3657176.85</v>
      </c>
      <c r="J39" s="39">
        <f t="shared" si="3"/>
        <v>0.4579950856452812</v>
      </c>
      <c r="K39" s="4">
        <v>3790687.559999998</v>
      </c>
      <c r="L39" s="39">
        <f t="shared" si="4"/>
        <v>0.3942522496672537</v>
      </c>
      <c r="M39" s="4">
        <v>4826718.390000003</v>
      </c>
      <c r="N39" s="39">
        <f t="shared" si="5"/>
        <v>0.55972979190861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20778421.32</v>
      </c>
      <c r="AB39" s="8"/>
      <c r="AC39" s="8"/>
    </row>
    <row r="40" spans="1:29" ht="15" customHeight="1">
      <c r="A40" s="2" t="s">
        <v>61</v>
      </c>
      <c r="B40" s="3" t="s">
        <v>92</v>
      </c>
      <c r="C40" s="43">
        <v>11098411.21</v>
      </c>
      <c r="D40" s="39">
        <f t="shared" si="0"/>
        <v>2.098636489853881</v>
      </c>
      <c r="E40" s="43">
        <v>13817408.79</v>
      </c>
      <c r="F40" s="39">
        <f t="shared" si="1"/>
        <v>1.5854431612161224</v>
      </c>
      <c r="G40" s="43">
        <v>17042240.3</v>
      </c>
      <c r="H40" s="39">
        <f t="shared" si="2"/>
        <v>2.1428765426721696</v>
      </c>
      <c r="I40" s="4">
        <v>18551241.59000002</v>
      </c>
      <c r="J40" s="39">
        <f t="shared" si="3"/>
        <v>2.323206623392675</v>
      </c>
      <c r="K40" s="4">
        <v>17361158.250000004</v>
      </c>
      <c r="L40" s="39">
        <f t="shared" si="4"/>
        <v>1.8056554618528637</v>
      </c>
      <c r="M40" s="4">
        <v>20144277.64</v>
      </c>
      <c r="N40" s="39">
        <f t="shared" si="5"/>
        <v>2.336028626602029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98014737.78000002</v>
      </c>
      <c r="AB40" s="8"/>
      <c r="AC40" s="8"/>
    </row>
    <row r="41" spans="1:29" ht="15" customHeight="1">
      <c r="A41" s="2" t="s">
        <v>62</v>
      </c>
      <c r="B41" s="3" t="s">
        <v>93</v>
      </c>
      <c r="C41" s="43">
        <v>18376671.750000004</v>
      </c>
      <c r="D41" s="39">
        <f t="shared" si="0"/>
        <v>3.4749076392004565</v>
      </c>
      <c r="E41" s="43">
        <v>21047028.900000013</v>
      </c>
      <c r="F41" s="39">
        <f t="shared" si="1"/>
        <v>2.414987393119105</v>
      </c>
      <c r="G41" s="43">
        <v>24233405.509999998</v>
      </c>
      <c r="H41" s="39">
        <f t="shared" si="2"/>
        <v>3.047087431130841</v>
      </c>
      <c r="I41" s="4">
        <v>20958341.199999996</v>
      </c>
      <c r="J41" s="39">
        <f t="shared" si="3"/>
        <v>2.624652202115143</v>
      </c>
      <c r="K41" s="4">
        <v>24861139.61000001</v>
      </c>
      <c r="L41" s="39">
        <f t="shared" si="4"/>
        <v>2.5856945647438634</v>
      </c>
      <c r="M41" s="4">
        <f>23571968.82+28000</f>
        <v>23599968.82</v>
      </c>
      <c r="N41" s="39">
        <f t="shared" si="5"/>
        <v>2.736767420290347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133076555.79000002</v>
      </c>
      <c r="AB41" s="8"/>
      <c r="AC41" s="8"/>
    </row>
    <row r="42" spans="1:29" ht="15" customHeight="1">
      <c r="A42" s="2" t="s">
        <v>63</v>
      </c>
      <c r="B42" s="3" t="s">
        <v>94</v>
      </c>
      <c r="C42" s="43">
        <v>78504999.28000003</v>
      </c>
      <c r="D42" s="39">
        <f t="shared" si="0"/>
        <v>14.844778500954527</v>
      </c>
      <c r="E42" s="43">
        <v>-30282511.089999996</v>
      </c>
      <c r="F42" s="39">
        <f t="shared" si="1"/>
        <v>-3.4746891288936004</v>
      </c>
      <c r="G42" s="43">
        <v>27690677.430000007</v>
      </c>
      <c r="H42" s="39">
        <f t="shared" si="2"/>
        <v>3.481801809557203</v>
      </c>
      <c r="I42" s="4">
        <v>27508997.929999996</v>
      </c>
      <c r="J42" s="39">
        <f t="shared" si="3"/>
        <v>3.445003175869444</v>
      </c>
      <c r="K42" s="4">
        <v>32727746.970000006</v>
      </c>
      <c r="L42" s="39">
        <f t="shared" si="4"/>
        <v>3.40386477788825</v>
      </c>
      <c r="M42" s="4">
        <f>34952201.73+21300</f>
        <v>34973501.73</v>
      </c>
      <c r="N42" s="39">
        <f t="shared" si="5"/>
        <v>4.0556977357960795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171123412.25000003</v>
      </c>
      <c r="AB42" s="8"/>
      <c r="AC42" s="8"/>
    </row>
    <row r="43" spans="1:29" ht="15" customHeight="1">
      <c r="A43" s="2" t="s">
        <v>64</v>
      </c>
      <c r="B43" s="3" t="s">
        <v>95</v>
      </c>
      <c r="C43" s="43">
        <v>22879695.730000004</v>
      </c>
      <c r="D43" s="39">
        <f t="shared" si="0"/>
        <v>4.326399826712858</v>
      </c>
      <c r="E43" s="43">
        <v>25818365.20000001</v>
      </c>
      <c r="F43" s="39">
        <f t="shared" si="1"/>
        <v>2.962462149179878</v>
      </c>
      <c r="G43" s="43">
        <v>33486561.240000006</v>
      </c>
      <c r="H43" s="39">
        <f t="shared" si="2"/>
        <v>4.210571222608044</v>
      </c>
      <c r="I43" s="4">
        <v>28509040.790000025</v>
      </c>
      <c r="J43" s="39">
        <f t="shared" si="3"/>
        <v>3.570240410517986</v>
      </c>
      <c r="K43" s="4">
        <v>30372692.850000016</v>
      </c>
      <c r="L43" s="39">
        <f t="shared" si="4"/>
        <v>3.158926262064453</v>
      </c>
      <c r="M43" s="4">
        <f>38607929.8600001+45300</f>
        <v>38653229.8600001</v>
      </c>
      <c r="N43" s="39">
        <f t="shared" si="5"/>
        <v>4.482416946254351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179719585.67000017</v>
      </c>
      <c r="AB43" s="8"/>
      <c r="AC43" s="8"/>
    </row>
    <row r="44" spans="1:29" ht="15" customHeight="1">
      <c r="A44" s="2" t="s">
        <v>65</v>
      </c>
      <c r="B44" s="3" t="s">
        <v>96</v>
      </c>
      <c r="C44" s="43">
        <v>10892247.730000006</v>
      </c>
      <c r="D44" s="39">
        <f t="shared" si="0"/>
        <v>2.0596523331294114</v>
      </c>
      <c r="E44" s="43">
        <v>11791117.690000007</v>
      </c>
      <c r="F44" s="39">
        <f t="shared" si="1"/>
        <v>1.3529415817989239</v>
      </c>
      <c r="G44" s="43">
        <v>15933016.760000005</v>
      </c>
      <c r="H44" s="39">
        <f t="shared" si="2"/>
        <v>2.003403734954174</v>
      </c>
      <c r="I44" s="4">
        <v>15727129.469999997</v>
      </c>
      <c r="J44" s="39">
        <f t="shared" si="3"/>
        <v>1.9695377893926769</v>
      </c>
      <c r="K44" s="4">
        <v>14491099.71000001</v>
      </c>
      <c r="L44" s="39">
        <f t="shared" si="4"/>
        <v>1.5071536681382396</v>
      </c>
      <c r="M44" s="4">
        <v>17576291.590000004</v>
      </c>
      <c r="N44" s="39">
        <f t="shared" si="5"/>
        <v>2.0382324468272426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86410902.95000003</v>
      </c>
      <c r="AB44" s="8"/>
      <c r="AC44" s="8"/>
    </row>
    <row r="45" spans="1:29" ht="15" customHeight="1">
      <c r="A45" s="2">
        <v>148</v>
      </c>
      <c r="B45" s="3" t="s">
        <v>162</v>
      </c>
      <c r="C45" s="43">
        <v>9257272.2</v>
      </c>
      <c r="D45" s="39">
        <f t="shared" si="0"/>
        <v>1.7504892247932768</v>
      </c>
      <c r="E45" s="43">
        <v>9244120.219999999</v>
      </c>
      <c r="F45" s="39">
        <f t="shared" si="1"/>
        <v>1.0606928843898433</v>
      </c>
      <c r="G45" s="43">
        <v>10747982.869999997</v>
      </c>
      <c r="H45" s="39">
        <f t="shared" si="2"/>
        <v>1.3514420620606609</v>
      </c>
      <c r="I45" s="4">
        <v>12391446.76</v>
      </c>
      <c r="J45" s="39">
        <f t="shared" si="3"/>
        <v>1.5518040151968975</v>
      </c>
      <c r="K45" s="4">
        <v>13233610.31</v>
      </c>
      <c r="L45" s="39">
        <f t="shared" si="4"/>
        <v>1.3763678892958577</v>
      </c>
      <c r="M45" s="4">
        <f>16180732.16+1</f>
        <v>16180733.16</v>
      </c>
      <c r="N45" s="39">
        <f t="shared" si="5"/>
        <v>1.8763966887605268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71055165.52</v>
      </c>
      <c r="AB45" s="8"/>
      <c r="AC45" s="8"/>
    </row>
    <row r="46" spans="1:28" ht="18" customHeight="1">
      <c r="A46" s="58" t="s">
        <v>7</v>
      </c>
      <c r="B46" s="59"/>
      <c r="C46" s="44">
        <f>SUM(C13:C45)</f>
        <v>528839142.16</v>
      </c>
      <c r="D46" s="40">
        <f t="shared" si="0"/>
        <v>100</v>
      </c>
      <c r="E46" s="44">
        <f>SUM(E13:E45)</f>
        <v>871517133.3799999</v>
      </c>
      <c r="F46" s="40">
        <f t="shared" si="1"/>
        <v>100</v>
      </c>
      <c r="G46" s="44">
        <f>SUM(G13:G45)</f>
        <v>795297347.3099998</v>
      </c>
      <c r="H46" s="40">
        <f t="shared" si="2"/>
        <v>100</v>
      </c>
      <c r="I46" s="6">
        <f aca="true" t="shared" si="13" ref="I46:AA46">SUM(I13:I45)</f>
        <v>798518797.3900001</v>
      </c>
      <c r="J46" s="40">
        <f t="shared" si="3"/>
        <v>100</v>
      </c>
      <c r="K46" s="6">
        <f t="shared" si="13"/>
        <v>961487870.5700003</v>
      </c>
      <c r="L46" s="40">
        <f t="shared" si="4"/>
        <v>100</v>
      </c>
      <c r="M46" s="6">
        <f t="shared" si="13"/>
        <v>862330084.9400002</v>
      </c>
      <c r="N46" s="40">
        <f t="shared" si="5"/>
        <v>100</v>
      </c>
      <c r="O46" s="6">
        <f t="shared" si="13"/>
        <v>0</v>
      </c>
      <c r="P46" s="40" t="e">
        <f t="shared" si="6"/>
        <v>#DIV/0!</v>
      </c>
      <c r="Q46" s="6">
        <f t="shared" si="13"/>
        <v>0</v>
      </c>
      <c r="R46" s="40" t="e">
        <f t="shared" si="7"/>
        <v>#DIV/0!</v>
      </c>
      <c r="S46" s="6">
        <f t="shared" si="13"/>
        <v>0</v>
      </c>
      <c r="T46" s="40" t="e">
        <f t="shared" si="8"/>
        <v>#DIV/0!</v>
      </c>
      <c r="U46" s="6">
        <f t="shared" si="13"/>
        <v>0</v>
      </c>
      <c r="V46" s="40" t="e">
        <f t="shared" si="9"/>
        <v>#DIV/0!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4817990375.750001</v>
      </c>
      <c r="AB46" s="18"/>
    </row>
    <row r="47" spans="1:4" ht="12.75">
      <c r="A47" s="33" t="s">
        <v>166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801068401.5400002</v>
      </c>
      <c r="C50" s="41">
        <f>+B50/$B$83*100</f>
        <v>16.626608587097905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20389322.609999992</v>
      </c>
      <c r="C51" s="41">
        <f aca="true" t="shared" si="15" ref="C51:C82">+B51/$B$83*100</f>
        <v>0.4231914350145635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30382704.249999996</v>
      </c>
      <c r="C52" s="41">
        <f t="shared" si="15"/>
        <v>0.6306094840480128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19501426.98</v>
      </c>
      <c r="C53" s="41">
        <f t="shared" si="15"/>
        <v>0.4047626802692456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20943802.340000004</v>
      </c>
      <c r="C54" s="41">
        <f t="shared" si="15"/>
        <v>0.43469996215465145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103166379.07</v>
      </c>
      <c r="C55" s="41">
        <f t="shared" si="15"/>
        <v>2.1412740795261636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81219008.77</v>
      </c>
      <c r="C56" s="41">
        <f t="shared" si="15"/>
        <v>1.6857445207610424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110267646.67000005</v>
      </c>
      <c r="C57" s="41">
        <f t="shared" si="15"/>
        <v>2.2886647350937275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25054537.61</v>
      </c>
      <c r="C58" s="41">
        <f t="shared" si="15"/>
        <v>0.5200204993373372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50238981.370000005</v>
      </c>
      <c r="C59" s="41">
        <f t="shared" si="15"/>
        <v>1.0427372711839313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114772625.89000003</v>
      </c>
      <c r="C60" s="41">
        <f t="shared" si="15"/>
        <v>2.382168019008003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93743922.55000003</v>
      </c>
      <c r="C61" s="41">
        <f t="shared" si="15"/>
        <v>1.9457058906101947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137976983.85999995</v>
      </c>
      <c r="C62" s="41">
        <f t="shared" si="15"/>
        <v>2.863787037733996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130254200.36</v>
      </c>
      <c r="C63" s="41">
        <f t="shared" si="15"/>
        <v>2.703496483006647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68193231.9</v>
      </c>
      <c r="C64" s="41">
        <f t="shared" si="15"/>
        <v>1.4153874661774222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40651309.65999999</v>
      </c>
      <c r="C65" s="41">
        <f t="shared" si="15"/>
        <v>0.8437399515077265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25307064.71</v>
      </c>
      <c r="C66" s="41">
        <f t="shared" si="15"/>
        <v>0.5252618360836915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29516978.28</v>
      </c>
      <c r="C67" s="41">
        <f t="shared" si="15"/>
        <v>0.6126408726045907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59162178.510000005</v>
      </c>
      <c r="C68" s="41">
        <f t="shared" si="15"/>
        <v>1.2279430612351612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35633383.99</v>
      </c>
      <c r="C69" s="41">
        <f t="shared" si="15"/>
        <v>0.7395901861770131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20106921.590000004</v>
      </c>
      <c r="C70" s="41">
        <f t="shared" si="15"/>
        <v>0.4173300488768623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51837230.16</v>
      </c>
      <c r="C71" s="41">
        <f t="shared" si="15"/>
        <v>1.0759097905406392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32693063.999999996</v>
      </c>
      <c r="C72" s="41">
        <f t="shared" si="15"/>
        <v>0.6785622521072548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1681662812.21</v>
      </c>
      <c r="C73" s="41">
        <f t="shared" si="15"/>
        <v>34.90382257038488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183149998.05</v>
      </c>
      <c r="C74" s="41">
        <f t="shared" si="15"/>
        <v>3.801377416024615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90917477.54000002</v>
      </c>
      <c r="C75" s="41">
        <f t="shared" si="15"/>
        <v>1.8870414934327715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20778421.32</v>
      </c>
      <c r="C76" s="41">
        <f t="shared" si="15"/>
        <v>0.43126738950294174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98014737.78000002</v>
      </c>
      <c r="C77" s="41">
        <f t="shared" si="15"/>
        <v>2.0343489740728753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133076555.79000002</v>
      </c>
      <c r="C78" s="41">
        <f t="shared" si="15"/>
        <v>2.7620759987359755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171123412.25000003</v>
      </c>
      <c r="C79" s="41">
        <f t="shared" si="15"/>
        <v>3.5517591133286937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179719585.67000017</v>
      </c>
      <c r="C80" s="41">
        <f t="shared" si="15"/>
        <v>3.730177348933035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86410902.95000003</v>
      </c>
      <c r="C81" s="41">
        <f t="shared" si="15"/>
        <v>1.7935050967499853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5">
        <f t="shared" si="14"/>
        <v>71055165.52</v>
      </c>
      <c r="C82" s="41">
        <f t="shared" si="15"/>
        <v>1.4747884486784404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4817990375.750001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H45" sqref="H45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660882731.1899998</v>
      </c>
      <c r="D12" s="15">
        <v>17970291.86</v>
      </c>
      <c r="E12" s="15">
        <v>122215378.94</v>
      </c>
      <c r="F12" s="15">
        <v>0</v>
      </c>
      <c r="G12" s="15">
        <v>0</v>
      </c>
      <c r="H12" s="24">
        <f>SUM(C12:G12)</f>
        <v>801068401.9899998</v>
      </c>
    </row>
    <row r="13" spans="1:8" ht="15" customHeight="1">
      <c r="A13" s="2" t="s">
        <v>35</v>
      </c>
      <c r="B13" s="3" t="s">
        <v>66</v>
      </c>
      <c r="C13" s="15">
        <v>17776463.380000014</v>
      </c>
      <c r="D13" s="15">
        <v>503109.4</v>
      </c>
      <c r="E13" s="15">
        <v>459680</v>
      </c>
      <c r="F13" s="15">
        <v>1650069.8299999998</v>
      </c>
      <c r="G13" s="15">
        <v>0</v>
      </c>
      <c r="H13" s="24">
        <f aca="true" t="shared" si="0" ref="H13:H44">SUM(C13:G13)</f>
        <v>20389322.61000001</v>
      </c>
    </row>
    <row r="14" spans="1:8" ht="15" customHeight="1">
      <c r="A14" s="2" t="s">
        <v>36</v>
      </c>
      <c r="B14" s="3" t="s">
        <v>67</v>
      </c>
      <c r="C14" s="15">
        <v>25214478.27000001</v>
      </c>
      <c r="D14" s="15">
        <v>634936.4299999998</v>
      </c>
      <c r="E14" s="15">
        <v>1000190.4</v>
      </c>
      <c r="F14" s="15">
        <v>3533099.15</v>
      </c>
      <c r="G14" s="15">
        <v>0</v>
      </c>
      <c r="H14" s="24">
        <f t="shared" si="0"/>
        <v>30382704.250000007</v>
      </c>
    </row>
    <row r="15" spans="1:8" ht="15" customHeight="1">
      <c r="A15" s="2" t="s">
        <v>37</v>
      </c>
      <c r="B15" s="3" t="s">
        <v>68</v>
      </c>
      <c r="C15" s="15">
        <v>15455893.990000011</v>
      </c>
      <c r="D15" s="15">
        <v>365968.76</v>
      </c>
      <c r="E15" s="15">
        <v>0</v>
      </c>
      <c r="F15" s="15">
        <v>3679564.2300000004</v>
      </c>
      <c r="G15" s="15">
        <v>0</v>
      </c>
      <c r="H15" s="24">
        <f t="shared" si="0"/>
        <v>19501426.98000001</v>
      </c>
    </row>
    <row r="16" spans="1:8" ht="15" customHeight="1">
      <c r="A16" s="2" t="s">
        <v>38</v>
      </c>
      <c r="B16" s="3" t="s">
        <v>69</v>
      </c>
      <c r="C16" s="15">
        <v>19351913.23999999</v>
      </c>
      <c r="D16" s="15">
        <v>216704.85999999996</v>
      </c>
      <c r="E16" s="15">
        <v>584457.12</v>
      </c>
      <c r="F16" s="15">
        <v>790727.12</v>
      </c>
      <c r="G16" s="15">
        <v>0</v>
      </c>
      <c r="H16" s="24">
        <f t="shared" si="0"/>
        <v>20943802.339999992</v>
      </c>
    </row>
    <row r="17" spans="1:8" ht="15" customHeight="1">
      <c r="A17" s="2" t="s">
        <v>39</v>
      </c>
      <c r="B17" s="3" t="s">
        <v>70</v>
      </c>
      <c r="C17" s="15">
        <v>90713579.67999992</v>
      </c>
      <c r="D17" s="15">
        <v>1027274.4800000001</v>
      </c>
      <c r="E17" s="15">
        <v>2533453.64</v>
      </c>
      <c r="F17" s="15">
        <v>8892071.370000001</v>
      </c>
      <c r="G17" s="15">
        <v>0</v>
      </c>
      <c r="H17" s="24">
        <f t="shared" si="0"/>
        <v>103166379.16999993</v>
      </c>
    </row>
    <row r="18" spans="1:8" ht="15" customHeight="1">
      <c r="A18" s="2" t="s">
        <v>40</v>
      </c>
      <c r="B18" s="3" t="s">
        <v>71</v>
      </c>
      <c r="C18" s="15">
        <v>68180339.39</v>
      </c>
      <c r="D18" s="15">
        <v>251757.96</v>
      </c>
      <c r="E18" s="15">
        <v>3716845</v>
      </c>
      <c r="F18" s="15">
        <v>9070066.869999995</v>
      </c>
      <c r="G18" s="15">
        <v>0</v>
      </c>
      <c r="H18" s="24">
        <f t="shared" si="0"/>
        <v>81219009.21999998</v>
      </c>
    </row>
    <row r="19" spans="1:8" ht="15" customHeight="1">
      <c r="A19" s="2" t="s">
        <v>41</v>
      </c>
      <c r="B19" s="3" t="s">
        <v>72</v>
      </c>
      <c r="C19" s="15">
        <v>94089104.71000002</v>
      </c>
      <c r="D19" s="15">
        <v>960097.3999999999</v>
      </c>
      <c r="E19" s="15">
        <v>4506480</v>
      </c>
      <c r="F19" s="15">
        <v>10711964.559999999</v>
      </c>
      <c r="G19" s="15">
        <v>0</v>
      </c>
      <c r="H19" s="24">
        <f t="shared" si="0"/>
        <v>110267646.67000003</v>
      </c>
    </row>
    <row r="20" spans="1:8" ht="15" customHeight="1">
      <c r="A20" s="2" t="s">
        <v>42</v>
      </c>
      <c r="B20" s="3" t="s">
        <v>73</v>
      </c>
      <c r="C20" s="15">
        <v>20168587.770000014</v>
      </c>
      <c r="D20" s="15">
        <v>1308346.1400000001</v>
      </c>
      <c r="E20" s="15">
        <v>791654.4</v>
      </c>
      <c r="F20" s="15">
        <v>2785949.3</v>
      </c>
      <c r="G20" s="15">
        <v>0</v>
      </c>
      <c r="H20" s="24">
        <f t="shared" si="0"/>
        <v>25054537.610000014</v>
      </c>
    </row>
    <row r="21" spans="1:8" ht="15" customHeight="1">
      <c r="A21" s="2" t="s">
        <v>43</v>
      </c>
      <c r="B21" s="3" t="s">
        <v>74</v>
      </c>
      <c r="C21" s="15">
        <v>44961701.86</v>
      </c>
      <c r="D21" s="15">
        <v>323221.93</v>
      </c>
      <c r="E21" s="15">
        <v>2656800</v>
      </c>
      <c r="F21" s="15">
        <v>2297257.58</v>
      </c>
      <c r="G21" s="15">
        <v>0</v>
      </c>
      <c r="H21" s="24">
        <f t="shared" si="0"/>
        <v>50238981.37</v>
      </c>
    </row>
    <row r="22" spans="1:8" ht="15" customHeight="1">
      <c r="A22" s="2" t="s">
        <v>44</v>
      </c>
      <c r="B22" s="3" t="s">
        <v>75</v>
      </c>
      <c r="C22" s="15">
        <v>91918596.39999996</v>
      </c>
      <c r="D22" s="15">
        <v>2220862.69</v>
      </c>
      <c r="E22" s="15">
        <v>5397494.4</v>
      </c>
      <c r="F22" s="15">
        <v>15235672.4</v>
      </c>
      <c r="G22" s="15">
        <v>0</v>
      </c>
      <c r="H22" s="24">
        <f t="shared" si="0"/>
        <v>114772625.88999997</v>
      </c>
    </row>
    <row r="23" spans="1:8" ht="15" customHeight="1">
      <c r="A23" s="2" t="s">
        <v>45</v>
      </c>
      <c r="B23" s="3" t="s">
        <v>76</v>
      </c>
      <c r="C23" s="15">
        <v>77220283.01999995</v>
      </c>
      <c r="D23" s="15">
        <v>919652.35</v>
      </c>
      <c r="E23" s="15">
        <v>4221360</v>
      </c>
      <c r="F23" s="15">
        <v>11382627.18</v>
      </c>
      <c r="G23" s="15">
        <v>0</v>
      </c>
      <c r="H23" s="24">
        <f t="shared" si="0"/>
        <v>93743922.54999995</v>
      </c>
    </row>
    <row r="24" spans="1:8" ht="15" customHeight="1">
      <c r="A24" s="2" t="s">
        <v>46</v>
      </c>
      <c r="B24" s="3" t="s">
        <v>77</v>
      </c>
      <c r="C24" s="15">
        <v>122906177.47999994</v>
      </c>
      <c r="D24" s="15">
        <v>840239.53</v>
      </c>
      <c r="E24" s="15">
        <v>5683954.94</v>
      </c>
      <c r="F24" s="15">
        <v>8546611.93</v>
      </c>
      <c r="G24" s="15">
        <v>0</v>
      </c>
      <c r="H24" s="24">
        <f t="shared" si="0"/>
        <v>137976983.87999994</v>
      </c>
    </row>
    <row r="25" spans="1:8" ht="15" customHeight="1">
      <c r="A25" s="2" t="s">
        <v>47</v>
      </c>
      <c r="B25" s="3" t="s">
        <v>78</v>
      </c>
      <c r="C25" s="15">
        <v>108078505.00999999</v>
      </c>
      <c r="D25" s="15">
        <v>1187036.09</v>
      </c>
      <c r="E25" s="15">
        <v>4393635.8</v>
      </c>
      <c r="F25" s="15">
        <v>16595023.459999999</v>
      </c>
      <c r="G25" s="15">
        <v>0</v>
      </c>
      <c r="H25" s="24">
        <f t="shared" si="0"/>
        <v>130254200.35999998</v>
      </c>
    </row>
    <row r="26" spans="1:8" ht="15" customHeight="1">
      <c r="A26" s="2" t="s">
        <v>48</v>
      </c>
      <c r="B26" s="3" t="s">
        <v>79</v>
      </c>
      <c r="C26" s="15">
        <v>62091495.649999976</v>
      </c>
      <c r="D26" s="15">
        <v>1362967.64</v>
      </c>
      <c r="E26" s="15">
        <v>1907280</v>
      </c>
      <c r="F26" s="15">
        <v>2831488.6100000003</v>
      </c>
      <c r="G26" s="15">
        <v>0</v>
      </c>
      <c r="H26" s="24">
        <f t="shared" si="0"/>
        <v>68193231.89999998</v>
      </c>
    </row>
    <row r="27" spans="1:8" ht="15" customHeight="1">
      <c r="A27" s="2" t="s">
        <v>49</v>
      </c>
      <c r="B27" s="3" t="s">
        <v>80</v>
      </c>
      <c r="C27" s="15">
        <v>35049624.970000006</v>
      </c>
      <c r="D27" s="15">
        <v>617388.86</v>
      </c>
      <c r="E27" s="15">
        <v>1514160</v>
      </c>
      <c r="F27" s="15">
        <v>3470135.83</v>
      </c>
      <c r="G27" s="15">
        <v>0</v>
      </c>
      <c r="H27" s="24">
        <f t="shared" si="0"/>
        <v>40651309.660000004</v>
      </c>
    </row>
    <row r="28" spans="1:8" ht="15" customHeight="1">
      <c r="A28" s="2" t="s">
        <v>50</v>
      </c>
      <c r="B28" s="3" t="s">
        <v>81</v>
      </c>
      <c r="C28" s="15">
        <v>22309432.03</v>
      </c>
      <c r="D28" s="15">
        <v>195126.25000000003</v>
      </c>
      <c r="E28" s="15">
        <v>1069920</v>
      </c>
      <c r="F28" s="15">
        <v>1732586.4300000002</v>
      </c>
      <c r="G28" s="15">
        <v>0</v>
      </c>
      <c r="H28" s="24">
        <f t="shared" si="0"/>
        <v>25307064.71</v>
      </c>
    </row>
    <row r="29" spans="1:8" ht="15" customHeight="1">
      <c r="A29" s="2" t="s">
        <v>51</v>
      </c>
      <c r="B29" s="3" t="s">
        <v>82</v>
      </c>
      <c r="C29" s="15">
        <v>25369120.290000007</v>
      </c>
      <c r="D29" s="15">
        <v>865606.6200000001</v>
      </c>
      <c r="E29" s="15">
        <v>1218960</v>
      </c>
      <c r="F29" s="15">
        <v>2063291.3700000006</v>
      </c>
      <c r="G29" s="15">
        <v>0</v>
      </c>
      <c r="H29" s="24">
        <f t="shared" si="0"/>
        <v>29516978.28000001</v>
      </c>
    </row>
    <row r="30" spans="1:8" ht="15" customHeight="1">
      <c r="A30" s="2" t="s">
        <v>52</v>
      </c>
      <c r="B30" s="3" t="s">
        <v>83</v>
      </c>
      <c r="C30" s="15">
        <v>51794542.02</v>
      </c>
      <c r="D30" s="15">
        <v>461234.4700000001</v>
      </c>
      <c r="E30" s="15">
        <v>2129594.4</v>
      </c>
      <c r="F30" s="15">
        <v>4776807.62</v>
      </c>
      <c r="G30" s="15">
        <v>0</v>
      </c>
      <c r="H30" s="24">
        <f t="shared" si="0"/>
        <v>59162178.51</v>
      </c>
    </row>
    <row r="31" spans="1:8" ht="15" customHeight="1">
      <c r="A31" s="2" t="s">
        <v>53</v>
      </c>
      <c r="B31" s="3" t="s">
        <v>84</v>
      </c>
      <c r="C31" s="15">
        <v>29213585.12</v>
      </c>
      <c r="D31" s="15">
        <v>756006.0799999998</v>
      </c>
      <c r="E31" s="15">
        <v>1249200</v>
      </c>
      <c r="F31" s="15">
        <v>4414592.79</v>
      </c>
      <c r="G31" s="15">
        <v>0</v>
      </c>
      <c r="H31" s="24">
        <f t="shared" si="0"/>
        <v>35633383.99</v>
      </c>
    </row>
    <row r="32" spans="1:8" ht="15" customHeight="1">
      <c r="A32" s="2" t="s">
        <v>54</v>
      </c>
      <c r="B32" s="3" t="s">
        <v>85</v>
      </c>
      <c r="C32" s="15">
        <v>17464143.22999999</v>
      </c>
      <c r="D32" s="15">
        <v>110321.13</v>
      </c>
      <c r="E32" s="15">
        <v>715179.22</v>
      </c>
      <c r="F32" s="15">
        <v>1817278.0100000005</v>
      </c>
      <c r="G32" s="15">
        <v>0</v>
      </c>
      <c r="H32" s="24">
        <f t="shared" si="0"/>
        <v>20106921.58999999</v>
      </c>
    </row>
    <row r="33" spans="1:8" ht="15" customHeight="1">
      <c r="A33" s="2" t="s">
        <v>55</v>
      </c>
      <c r="B33" s="3" t="s">
        <v>86</v>
      </c>
      <c r="C33" s="15">
        <v>45666612.379999995</v>
      </c>
      <c r="D33" s="15">
        <v>211082.03000000003</v>
      </c>
      <c r="E33" s="15">
        <v>2052465</v>
      </c>
      <c r="F33" s="15">
        <v>3907070.7499999995</v>
      </c>
      <c r="G33" s="15">
        <v>0</v>
      </c>
      <c r="H33" s="24">
        <f t="shared" si="0"/>
        <v>51837230.16</v>
      </c>
    </row>
    <row r="34" spans="1:8" ht="15" customHeight="1">
      <c r="A34" s="2" t="s">
        <v>56</v>
      </c>
      <c r="B34" s="3" t="s">
        <v>87</v>
      </c>
      <c r="C34" s="15">
        <v>29879006.310000006</v>
      </c>
      <c r="D34" s="15">
        <v>296653.72</v>
      </c>
      <c r="E34" s="15">
        <v>1103758.8</v>
      </c>
      <c r="F34" s="15">
        <v>1413645.17</v>
      </c>
      <c r="G34" s="15">
        <v>0</v>
      </c>
      <c r="H34" s="24">
        <f t="shared" si="0"/>
        <v>32693064.000000007</v>
      </c>
    </row>
    <row r="35" spans="1:8" ht="15" customHeight="1">
      <c r="A35" s="2" t="s">
        <v>57</v>
      </c>
      <c r="B35" s="3" t="s">
        <v>88</v>
      </c>
      <c r="C35" s="15">
        <v>303968189.5099999</v>
      </c>
      <c r="D35" s="15">
        <v>8764172.190000001</v>
      </c>
      <c r="E35" s="15">
        <v>1368290967.69</v>
      </c>
      <c r="F35" s="15">
        <v>639482.72</v>
      </c>
      <c r="G35" s="15">
        <v>0</v>
      </c>
      <c r="H35" s="24">
        <f t="shared" si="0"/>
        <v>1681662812.11</v>
      </c>
    </row>
    <row r="36" spans="1:8" ht="15" customHeight="1">
      <c r="A36" s="2" t="s">
        <v>58</v>
      </c>
      <c r="B36" s="3" t="s">
        <v>89</v>
      </c>
      <c r="C36" s="15">
        <v>90338702.38999999</v>
      </c>
      <c r="D36" s="15">
        <v>1531054.45</v>
      </c>
      <c r="E36" s="15">
        <v>91280241.25000001</v>
      </c>
      <c r="F36" s="15">
        <v>0</v>
      </c>
      <c r="G36" s="15">
        <v>0</v>
      </c>
      <c r="H36" s="24">
        <f t="shared" si="0"/>
        <v>183149998.09</v>
      </c>
    </row>
    <row r="37" spans="1:8" ht="15" customHeight="1">
      <c r="A37" s="2" t="s">
        <v>59</v>
      </c>
      <c r="B37" s="3" t="s">
        <v>90</v>
      </c>
      <c r="C37" s="15">
        <v>67883362.41000006</v>
      </c>
      <c r="D37" s="15">
        <v>1399883.09</v>
      </c>
      <c r="E37" s="15">
        <v>1460880</v>
      </c>
      <c r="F37" s="15">
        <v>20173352.040000003</v>
      </c>
      <c r="G37" s="15">
        <v>0</v>
      </c>
      <c r="H37" s="24">
        <f t="shared" si="0"/>
        <v>90917477.54000007</v>
      </c>
    </row>
    <row r="38" spans="1:8" ht="15" customHeight="1">
      <c r="A38" s="2" t="s">
        <v>60</v>
      </c>
      <c r="B38" s="3" t="s">
        <v>91</v>
      </c>
      <c r="C38" s="15">
        <v>18368523.53999999</v>
      </c>
      <c r="D38" s="15">
        <v>40329.5</v>
      </c>
      <c r="E38" s="15">
        <v>664835.6799999999</v>
      </c>
      <c r="F38" s="15">
        <v>1704732.6</v>
      </c>
      <c r="G38" s="15">
        <v>0</v>
      </c>
      <c r="H38" s="24">
        <f t="shared" si="0"/>
        <v>20778421.319999993</v>
      </c>
    </row>
    <row r="39" spans="1:8" ht="15" customHeight="1">
      <c r="A39" s="2" t="s">
        <v>61</v>
      </c>
      <c r="B39" s="3" t="s">
        <v>92</v>
      </c>
      <c r="C39" s="15">
        <v>89863006.76</v>
      </c>
      <c r="D39" s="15">
        <v>673802.22</v>
      </c>
      <c r="E39" s="15">
        <v>1058169.6</v>
      </c>
      <c r="F39" s="15">
        <v>6419759.199999999</v>
      </c>
      <c r="G39" s="15">
        <v>0</v>
      </c>
      <c r="H39" s="24">
        <f t="shared" si="0"/>
        <v>98014737.78</v>
      </c>
    </row>
    <row r="40" spans="1:8" ht="15" customHeight="1">
      <c r="A40" s="2" t="s">
        <v>62</v>
      </c>
      <c r="B40" s="3" t="s">
        <v>93</v>
      </c>
      <c r="C40" s="15">
        <v>125293801.63000005</v>
      </c>
      <c r="D40" s="15">
        <v>547312.53</v>
      </c>
      <c r="E40" s="15">
        <v>2448431.1100000003</v>
      </c>
      <c r="F40" s="15">
        <v>4683930.52</v>
      </c>
      <c r="G40" s="15">
        <v>103080</v>
      </c>
      <c r="H40" s="24">
        <f t="shared" si="0"/>
        <v>133076555.79000005</v>
      </c>
    </row>
    <row r="41" spans="1:8" ht="15" customHeight="1">
      <c r="A41" s="2" t="s">
        <v>63</v>
      </c>
      <c r="B41" s="3" t="s">
        <v>94</v>
      </c>
      <c r="C41" s="15">
        <v>154992767.6599999</v>
      </c>
      <c r="D41" s="15">
        <v>574900</v>
      </c>
      <c r="E41" s="15">
        <v>7578051.8100000005</v>
      </c>
      <c r="F41" s="15">
        <v>7977692.78</v>
      </c>
      <c r="G41" s="15">
        <v>0</v>
      </c>
      <c r="H41" s="24">
        <f t="shared" si="0"/>
        <v>171123412.2499999</v>
      </c>
    </row>
    <row r="42" spans="1:8" ht="15" customHeight="1">
      <c r="A42" s="2" t="s">
        <v>64</v>
      </c>
      <c r="B42" s="3" t="s">
        <v>95</v>
      </c>
      <c r="C42" s="15">
        <v>155696821.37999997</v>
      </c>
      <c r="D42" s="15">
        <v>2753456.83</v>
      </c>
      <c r="E42" s="15">
        <v>7158930.2</v>
      </c>
      <c r="F42" s="15">
        <v>14110377.260000002</v>
      </c>
      <c r="G42" s="15">
        <v>0</v>
      </c>
      <c r="H42" s="24">
        <f>SUM(C42:G42)</f>
        <v>179719585.66999996</v>
      </c>
    </row>
    <row r="43" spans="1:8" ht="15" customHeight="1">
      <c r="A43" s="2" t="s">
        <v>65</v>
      </c>
      <c r="B43" s="3" t="s">
        <v>96</v>
      </c>
      <c r="C43" s="15">
        <v>73496003.29999997</v>
      </c>
      <c r="D43" s="15">
        <v>227290.79</v>
      </c>
      <c r="E43" s="15">
        <v>3544614.0900000003</v>
      </c>
      <c r="F43" s="15">
        <v>9142994.77</v>
      </c>
      <c r="G43" s="15">
        <v>0</v>
      </c>
      <c r="H43" s="24">
        <f>SUM(C43:G43)</f>
        <v>86410902.94999997</v>
      </c>
    </row>
    <row r="44" spans="1:8" ht="15" customHeight="1">
      <c r="A44" s="2">
        <v>148</v>
      </c>
      <c r="B44" s="3" t="s">
        <v>162</v>
      </c>
      <c r="C44" s="15">
        <v>68337106.17</v>
      </c>
      <c r="D44" s="15">
        <v>1320</v>
      </c>
      <c r="E44" s="15">
        <v>1524129.97</v>
      </c>
      <c r="F44" s="15">
        <v>1192608.38</v>
      </c>
      <c r="G44" s="15">
        <v>0</v>
      </c>
      <c r="H44" s="24">
        <f t="shared" si="0"/>
        <v>71055164.52</v>
      </c>
    </row>
    <row r="45" spans="1:8" ht="19.5" customHeight="1">
      <c r="A45" s="58" t="s">
        <v>7</v>
      </c>
      <c r="B45" s="59"/>
      <c r="C45" s="6">
        <f aca="true" t="shared" si="1" ref="C45:H45">SUM(C12:C44)</f>
        <v>2923994202.1399994</v>
      </c>
      <c r="D45" s="6">
        <f t="shared" si="1"/>
        <v>50119408.28000001</v>
      </c>
      <c r="E45" s="6">
        <f t="shared" si="1"/>
        <v>1656131153.4599998</v>
      </c>
      <c r="F45" s="6">
        <f t="shared" si="1"/>
        <v>187642531.82999998</v>
      </c>
      <c r="G45" s="6">
        <f t="shared" si="1"/>
        <v>103080</v>
      </c>
      <c r="H45" s="6">
        <f t="shared" si="1"/>
        <v>4817990375.71</v>
      </c>
    </row>
    <row r="46" spans="1:8" ht="12.75">
      <c r="A46" s="33" t="s">
        <v>166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7"/>
      <c r="D56" s="67"/>
      <c r="E56" s="67"/>
      <c r="F56" s="67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2923.9942021399993</v>
      </c>
      <c r="E59" s="25">
        <f>+C45/H45*100</f>
        <v>60.68908350007044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50.11940828000001</v>
      </c>
      <c r="E60" s="25">
        <f>+D45/H45*100</f>
        <v>1.0402554669406991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1656.1311534599997</v>
      </c>
      <c r="E61" s="25">
        <f>+E45/H45*100</f>
        <v>34.37389916363096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187.64253183</v>
      </c>
      <c r="E62" s="25">
        <f>+F45/H45*100</f>
        <v>3.8946223881227273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0.10308</v>
      </c>
      <c r="E63" s="25">
        <f>+G45/H45*100</f>
        <v>0.0021394812351572968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22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165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348469648.9800001</v>
      </c>
      <c r="D12" s="15">
        <v>13315243.730000002</v>
      </c>
      <c r="E12" s="15">
        <v>266860762.64999965</v>
      </c>
      <c r="F12" s="15">
        <v>0</v>
      </c>
      <c r="G12" s="15">
        <v>7577406.02</v>
      </c>
      <c r="H12" s="45">
        <v>0</v>
      </c>
      <c r="I12" s="45">
        <v>24659669.81</v>
      </c>
      <c r="J12" s="24">
        <f>SUM(C12:I12)</f>
        <v>660882731.1899997</v>
      </c>
      <c r="M12" s="31"/>
    </row>
    <row r="13" spans="1:13" ht="15" customHeight="1">
      <c r="A13" s="2" t="s">
        <v>35</v>
      </c>
      <c r="B13" s="3" t="s">
        <v>66</v>
      </c>
      <c r="C13" s="15">
        <v>12347110.790000003</v>
      </c>
      <c r="D13" s="15">
        <v>592387.68</v>
      </c>
      <c r="E13" s="15">
        <v>4690830.329999999</v>
      </c>
      <c r="F13" s="15">
        <v>0</v>
      </c>
      <c r="G13" s="15">
        <v>31421.88</v>
      </c>
      <c r="H13" s="45">
        <v>0</v>
      </c>
      <c r="I13" s="45">
        <v>114712.7</v>
      </c>
      <c r="J13" s="24">
        <f aca="true" t="shared" si="0" ref="J13:J44">SUM(C13:I13)</f>
        <v>17776463.38</v>
      </c>
      <c r="M13" s="31"/>
    </row>
    <row r="14" spans="1:13" ht="15" customHeight="1">
      <c r="A14" s="2" t="s">
        <v>36</v>
      </c>
      <c r="B14" s="3" t="s">
        <v>67</v>
      </c>
      <c r="C14" s="15">
        <v>14538510.559999993</v>
      </c>
      <c r="D14" s="15">
        <v>1060576.1</v>
      </c>
      <c r="E14" s="15">
        <v>9524829.350000003</v>
      </c>
      <c r="F14" s="15">
        <v>0</v>
      </c>
      <c r="G14" s="15">
        <v>84562.26</v>
      </c>
      <c r="H14" s="45">
        <v>0</v>
      </c>
      <c r="I14" s="45">
        <v>6000</v>
      </c>
      <c r="J14" s="24">
        <f t="shared" si="0"/>
        <v>25214478.27</v>
      </c>
      <c r="M14" s="31"/>
    </row>
    <row r="15" spans="1:13" ht="15" customHeight="1">
      <c r="A15" s="2" t="s">
        <v>37</v>
      </c>
      <c r="B15" s="3" t="s">
        <v>68</v>
      </c>
      <c r="C15" s="15">
        <v>7242547.209999996</v>
      </c>
      <c r="D15" s="15">
        <v>343258.92000000004</v>
      </c>
      <c r="E15" s="15">
        <v>7799427.18</v>
      </c>
      <c r="F15" s="15">
        <v>0</v>
      </c>
      <c r="G15" s="15">
        <v>70660.68</v>
      </c>
      <c r="H15" s="45">
        <v>0</v>
      </c>
      <c r="I15" s="45">
        <v>0</v>
      </c>
      <c r="J15" s="24">
        <f t="shared" si="0"/>
        <v>15455893.989999995</v>
      </c>
      <c r="M15" s="31"/>
    </row>
    <row r="16" spans="1:13" ht="15" customHeight="1">
      <c r="A16" s="2" t="s">
        <v>38</v>
      </c>
      <c r="B16" s="3" t="s">
        <v>69</v>
      </c>
      <c r="C16" s="15">
        <v>9029992.37</v>
      </c>
      <c r="D16" s="15">
        <v>804941.42</v>
      </c>
      <c r="E16" s="15">
        <v>9485433.449999996</v>
      </c>
      <c r="F16" s="15">
        <v>0</v>
      </c>
      <c r="G16" s="15">
        <v>0</v>
      </c>
      <c r="H16" s="45">
        <v>0</v>
      </c>
      <c r="I16" s="45">
        <v>31546</v>
      </c>
      <c r="J16" s="24">
        <f t="shared" si="0"/>
        <v>19351913.239999995</v>
      </c>
      <c r="M16" s="31"/>
    </row>
    <row r="17" spans="1:13" ht="15" customHeight="1">
      <c r="A17" s="2" t="s">
        <v>39</v>
      </c>
      <c r="B17" s="3" t="s">
        <v>70</v>
      </c>
      <c r="C17" s="15">
        <v>56431248.579999976</v>
      </c>
      <c r="D17" s="15">
        <v>6879043.31</v>
      </c>
      <c r="E17" s="15">
        <v>27123976.270000014</v>
      </c>
      <c r="F17" s="15">
        <v>0</v>
      </c>
      <c r="G17" s="15">
        <v>234758.11000000002</v>
      </c>
      <c r="H17" s="45">
        <v>0</v>
      </c>
      <c r="I17" s="45">
        <v>44553.41</v>
      </c>
      <c r="J17" s="24">
        <f t="shared" si="0"/>
        <v>90713579.67999999</v>
      </c>
      <c r="M17" s="31"/>
    </row>
    <row r="18" spans="1:13" ht="15" customHeight="1">
      <c r="A18" s="2" t="s">
        <v>40</v>
      </c>
      <c r="B18" s="3" t="s">
        <v>71</v>
      </c>
      <c r="C18" s="15">
        <v>42212014.389999986</v>
      </c>
      <c r="D18" s="15">
        <v>4762127.91</v>
      </c>
      <c r="E18" s="15">
        <v>20965334.119999997</v>
      </c>
      <c r="F18" s="15">
        <v>0</v>
      </c>
      <c r="G18" s="15">
        <v>161075.1</v>
      </c>
      <c r="H18" s="45">
        <v>0</v>
      </c>
      <c r="I18" s="45">
        <v>79787.87</v>
      </c>
      <c r="J18" s="24">
        <f t="shared" si="0"/>
        <v>68180339.38999999</v>
      </c>
      <c r="M18" s="31"/>
    </row>
    <row r="19" spans="1:13" ht="15" customHeight="1">
      <c r="A19" s="2" t="s">
        <v>41</v>
      </c>
      <c r="B19" s="3" t="s">
        <v>72</v>
      </c>
      <c r="C19" s="15">
        <v>44677181.82000002</v>
      </c>
      <c r="D19" s="15">
        <v>4693874.35</v>
      </c>
      <c r="E19" s="15">
        <v>44472308.65999999</v>
      </c>
      <c r="F19" s="15">
        <v>0</v>
      </c>
      <c r="G19" s="15">
        <v>105392.45999999999</v>
      </c>
      <c r="H19" s="45">
        <v>0</v>
      </c>
      <c r="I19" s="45">
        <v>140347.42</v>
      </c>
      <c r="J19" s="24">
        <f t="shared" si="0"/>
        <v>94089104.71000001</v>
      </c>
      <c r="M19" s="31"/>
    </row>
    <row r="20" spans="1:13" ht="15" customHeight="1">
      <c r="A20" s="2" t="s">
        <v>42</v>
      </c>
      <c r="B20" s="3" t="s">
        <v>73</v>
      </c>
      <c r="C20" s="15">
        <v>11765592.280000007</v>
      </c>
      <c r="D20" s="15">
        <v>1042234.93</v>
      </c>
      <c r="E20" s="15">
        <v>7330760.56</v>
      </c>
      <c r="F20" s="15">
        <v>0</v>
      </c>
      <c r="G20" s="15">
        <v>30000</v>
      </c>
      <c r="H20" s="45">
        <v>0</v>
      </c>
      <c r="I20" s="45">
        <v>0</v>
      </c>
      <c r="J20" s="24">
        <f t="shared" si="0"/>
        <v>20168587.770000007</v>
      </c>
      <c r="M20" s="31"/>
    </row>
    <row r="21" spans="1:13" ht="15" customHeight="1">
      <c r="A21" s="2" t="s">
        <v>43</v>
      </c>
      <c r="B21" s="3" t="s">
        <v>74</v>
      </c>
      <c r="C21" s="15">
        <v>27764028.850000028</v>
      </c>
      <c r="D21" s="15">
        <v>2622124.79</v>
      </c>
      <c r="E21" s="15">
        <v>14575548.219999997</v>
      </c>
      <c r="F21" s="15">
        <v>0</v>
      </c>
      <c r="G21" s="15">
        <v>0</v>
      </c>
      <c r="H21" s="45">
        <v>0</v>
      </c>
      <c r="I21" s="45">
        <v>0</v>
      </c>
      <c r="J21" s="24">
        <f t="shared" si="0"/>
        <v>44961701.86000002</v>
      </c>
      <c r="M21" s="31"/>
    </row>
    <row r="22" spans="1:13" ht="15" customHeight="1">
      <c r="A22" s="2" t="s">
        <v>44</v>
      </c>
      <c r="B22" s="3" t="s">
        <v>75</v>
      </c>
      <c r="C22" s="15">
        <v>46051781.68000001</v>
      </c>
      <c r="D22" s="15">
        <v>4518488.95</v>
      </c>
      <c r="E22" s="15">
        <v>41270995.31999999</v>
      </c>
      <c r="F22" s="15">
        <v>0</v>
      </c>
      <c r="G22" s="15">
        <v>0</v>
      </c>
      <c r="H22" s="45">
        <v>0</v>
      </c>
      <c r="I22" s="45">
        <v>77330.45</v>
      </c>
      <c r="J22" s="24">
        <f t="shared" si="0"/>
        <v>91918596.4</v>
      </c>
      <c r="M22" s="31"/>
    </row>
    <row r="23" spans="1:13" ht="15" customHeight="1">
      <c r="A23" s="2" t="s">
        <v>45</v>
      </c>
      <c r="B23" s="3" t="s">
        <v>76</v>
      </c>
      <c r="C23" s="15">
        <v>43622437.480000004</v>
      </c>
      <c r="D23" s="15">
        <v>2259794.86</v>
      </c>
      <c r="E23" s="15">
        <v>31294273.46</v>
      </c>
      <c r="F23" s="15">
        <v>0</v>
      </c>
      <c r="G23" s="15">
        <v>43777.22</v>
      </c>
      <c r="H23" s="45">
        <v>0</v>
      </c>
      <c r="I23" s="45">
        <v>0</v>
      </c>
      <c r="J23" s="24">
        <f t="shared" si="0"/>
        <v>77220283.02000001</v>
      </c>
      <c r="M23" s="31"/>
    </row>
    <row r="24" spans="1:13" ht="15" customHeight="1">
      <c r="A24" s="2" t="s">
        <v>46</v>
      </c>
      <c r="B24" s="3" t="s">
        <v>77</v>
      </c>
      <c r="C24" s="15">
        <v>66893043.02000002</v>
      </c>
      <c r="D24" s="15">
        <v>8252655.129999999</v>
      </c>
      <c r="E24" s="15">
        <v>47510957.18</v>
      </c>
      <c r="F24" s="15">
        <v>0</v>
      </c>
      <c r="G24" s="15">
        <v>46832.87</v>
      </c>
      <c r="H24" s="45">
        <v>0</v>
      </c>
      <c r="I24" s="45">
        <v>202689.28</v>
      </c>
      <c r="J24" s="24">
        <f t="shared" si="0"/>
        <v>122906177.48000002</v>
      </c>
      <c r="M24" s="31"/>
    </row>
    <row r="25" spans="1:13" ht="15" customHeight="1">
      <c r="A25" s="2" t="s">
        <v>47</v>
      </c>
      <c r="B25" s="3" t="s">
        <v>78</v>
      </c>
      <c r="C25" s="15">
        <v>57870814.13999998</v>
      </c>
      <c r="D25" s="15">
        <v>6887619.799999999</v>
      </c>
      <c r="E25" s="15">
        <v>42833422.49000001</v>
      </c>
      <c r="F25" s="15">
        <v>0</v>
      </c>
      <c r="G25" s="15">
        <v>195346</v>
      </c>
      <c r="H25" s="45">
        <v>0</v>
      </c>
      <c r="I25" s="45">
        <v>291302.58</v>
      </c>
      <c r="J25" s="24">
        <f t="shared" si="0"/>
        <v>108078505.00999998</v>
      </c>
      <c r="M25" s="31"/>
    </row>
    <row r="26" spans="1:13" ht="15" customHeight="1">
      <c r="A26" s="2" t="s">
        <v>48</v>
      </c>
      <c r="B26" s="3" t="s">
        <v>79</v>
      </c>
      <c r="C26" s="15">
        <v>30166054.219999988</v>
      </c>
      <c r="D26" s="15">
        <v>5236901.779999999</v>
      </c>
      <c r="E26" s="15">
        <v>26168913.74999998</v>
      </c>
      <c r="F26" s="15">
        <v>0</v>
      </c>
      <c r="G26" s="15">
        <v>21842.52</v>
      </c>
      <c r="H26" s="45">
        <v>0</v>
      </c>
      <c r="I26" s="45">
        <v>497783.38</v>
      </c>
      <c r="J26" s="24">
        <f t="shared" si="0"/>
        <v>62091495.649999976</v>
      </c>
      <c r="M26" s="31"/>
    </row>
    <row r="27" spans="1:13" ht="15" customHeight="1">
      <c r="A27" s="2" t="s">
        <v>49</v>
      </c>
      <c r="B27" s="3" t="s">
        <v>80</v>
      </c>
      <c r="C27" s="15">
        <v>20026977.580000006</v>
      </c>
      <c r="D27" s="15">
        <v>1297648.8499999999</v>
      </c>
      <c r="E27" s="15">
        <v>13690947.409999996</v>
      </c>
      <c r="F27" s="15">
        <v>0</v>
      </c>
      <c r="G27" s="15">
        <v>24181.129999999997</v>
      </c>
      <c r="H27" s="45">
        <v>0</v>
      </c>
      <c r="I27" s="45">
        <v>9870</v>
      </c>
      <c r="J27" s="24">
        <f t="shared" si="0"/>
        <v>35049624.970000006</v>
      </c>
      <c r="M27" s="31"/>
    </row>
    <row r="28" spans="1:13" ht="15" customHeight="1">
      <c r="A28" s="2" t="s">
        <v>50</v>
      </c>
      <c r="B28" s="3" t="s">
        <v>81</v>
      </c>
      <c r="C28" s="15">
        <v>14752624.790000001</v>
      </c>
      <c r="D28" s="15">
        <v>78530.37999999999</v>
      </c>
      <c r="E28" s="15">
        <v>7454623.979999999</v>
      </c>
      <c r="F28" s="15">
        <v>0</v>
      </c>
      <c r="G28" s="15">
        <v>17321.34</v>
      </c>
      <c r="H28" s="45">
        <v>0</v>
      </c>
      <c r="I28" s="45">
        <v>6331.54</v>
      </c>
      <c r="J28" s="24">
        <f t="shared" si="0"/>
        <v>22309432.029999997</v>
      </c>
      <c r="M28" s="31"/>
    </row>
    <row r="29" spans="1:13" ht="15" customHeight="1">
      <c r="A29" s="2" t="s">
        <v>51</v>
      </c>
      <c r="B29" s="3" t="s">
        <v>82</v>
      </c>
      <c r="C29" s="15">
        <v>18176159.419999998</v>
      </c>
      <c r="D29" s="15">
        <v>1968423.38</v>
      </c>
      <c r="E29" s="15">
        <v>5023126.240000001</v>
      </c>
      <c r="F29" s="15">
        <v>0</v>
      </c>
      <c r="G29" s="15">
        <v>50000</v>
      </c>
      <c r="H29" s="45">
        <v>0</v>
      </c>
      <c r="I29" s="45">
        <v>151411.25</v>
      </c>
      <c r="J29" s="24">
        <f t="shared" si="0"/>
        <v>25369120.29</v>
      </c>
      <c r="M29" s="31"/>
    </row>
    <row r="30" spans="1:13" ht="15" customHeight="1">
      <c r="A30" s="2" t="s">
        <v>52</v>
      </c>
      <c r="B30" s="3" t="s">
        <v>83</v>
      </c>
      <c r="C30" s="15">
        <v>32538831.17</v>
      </c>
      <c r="D30" s="15">
        <v>3369675.01</v>
      </c>
      <c r="E30" s="15">
        <v>15658164.830000002</v>
      </c>
      <c r="F30" s="15">
        <v>0</v>
      </c>
      <c r="G30" s="15">
        <v>166443.74</v>
      </c>
      <c r="H30" s="45">
        <v>0</v>
      </c>
      <c r="I30" s="45">
        <v>61427.27</v>
      </c>
      <c r="J30" s="24">
        <f t="shared" si="0"/>
        <v>51794542.02000001</v>
      </c>
      <c r="M30" s="31"/>
    </row>
    <row r="31" spans="1:13" ht="15" customHeight="1">
      <c r="A31" s="2" t="s">
        <v>53</v>
      </c>
      <c r="B31" s="3" t="s">
        <v>84</v>
      </c>
      <c r="C31" s="15">
        <v>14761364.069999998</v>
      </c>
      <c r="D31" s="15">
        <v>426990.30000000005</v>
      </c>
      <c r="E31" s="15">
        <v>13943887.690000001</v>
      </c>
      <c r="F31" s="15">
        <v>0</v>
      </c>
      <c r="G31" s="15">
        <v>6643.06</v>
      </c>
      <c r="H31" s="45">
        <v>0</v>
      </c>
      <c r="I31" s="45">
        <v>74700</v>
      </c>
      <c r="J31" s="24">
        <f t="shared" si="0"/>
        <v>29213585.12</v>
      </c>
      <c r="M31" s="31"/>
    </row>
    <row r="32" spans="1:13" ht="15" customHeight="1">
      <c r="A32" s="2" t="s">
        <v>54</v>
      </c>
      <c r="B32" s="3" t="s">
        <v>85</v>
      </c>
      <c r="C32" s="15">
        <v>7966566.589999997</v>
      </c>
      <c r="D32" s="15">
        <v>57310.1</v>
      </c>
      <c r="E32" s="15">
        <v>9392868.050000003</v>
      </c>
      <c r="F32" s="15">
        <v>0</v>
      </c>
      <c r="G32" s="15">
        <v>0</v>
      </c>
      <c r="H32" s="45">
        <v>0</v>
      </c>
      <c r="I32" s="45">
        <v>47398.490000000005</v>
      </c>
      <c r="J32" s="24">
        <f t="shared" si="0"/>
        <v>17464143.229999997</v>
      </c>
      <c r="M32" s="31"/>
    </row>
    <row r="33" spans="1:13" ht="15" customHeight="1">
      <c r="A33" s="2" t="s">
        <v>55</v>
      </c>
      <c r="B33" s="3" t="s">
        <v>86</v>
      </c>
      <c r="C33" s="15">
        <v>21077708.68</v>
      </c>
      <c r="D33" s="15">
        <v>116081.34</v>
      </c>
      <c r="E33" s="15">
        <v>24472822.36</v>
      </c>
      <c r="F33" s="15">
        <v>0</v>
      </c>
      <c r="G33" s="15">
        <v>0</v>
      </c>
      <c r="H33" s="45">
        <v>0</v>
      </c>
      <c r="I33" s="45">
        <v>0</v>
      </c>
      <c r="J33" s="24">
        <f t="shared" si="0"/>
        <v>45666612.379999995</v>
      </c>
      <c r="M33" s="31"/>
    </row>
    <row r="34" spans="1:13" ht="15" customHeight="1">
      <c r="A34" s="2" t="s">
        <v>56</v>
      </c>
      <c r="B34" s="3" t="s">
        <v>87</v>
      </c>
      <c r="C34" s="15">
        <v>18114327.97000001</v>
      </c>
      <c r="D34" s="15">
        <v>3000</v>
      </c>
      <c r="E34" s="15">
        <v>11736879.760000002</v>
      </c>
      <c r="F34" s="15">
        <v>0</v>
      </c>
      <c r="G34" s="15">
        <v>0</v>
      </c>
      <c r="H34" s="45">
        <v>0</v>
      </c>
      <c r="I34" s="45">
        <v>24798.58</v>
      </c>
      <c r="J34" s="24">
        <f t="shared" si="0"/>
        <v>29879006.31000001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136993222.35</v>
      </c>
      <c r="F35" s="15">
        <v>94942768.87999997</v>
      </c>
      <c r="G35" s="15">
        <v>71869091.43</v>
      </c>
      <c r="H35" s="45">
        <v>0</v>
      </c>
      <c r="I35" s="45">
        <v>163106.85</v>
      </c>
      <c r="J35" s="24">
        <f t="shared" si="0"/>
        <v>303968189.51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85296367.19</v>
      </c>
      <c r="F36" s="15">
        <v>0</v>
      </c>
      <c r="G36" s="15">
        <v>0</v>
      </c>
      <c r="H36" s="45">
        <v>0</v>
      </c>
      <c r="I36" s="45">
        <v>5042335.2</v>
      </c>
      <c r="J36" s="24">
        <f t="shared" si="0"/>
        <v>90338702.39</v>
      </c>
      <c r="M36" s="31"/>
    </row>
    <row r="37" spans="1:13" ht="15" customHeight="1">
      <c r="A37" s="2" t="s">
        <v>59</v>
      </c>
      <c r="B37" s="3" t="s">
        <v>90</v>
      </c>
      <c r="C37" s="15">
        <v>7143390.160000004</v>
      </c>
      <c r="D37" s="15">
        <v>0</v>
      </c>
      <c r="E37" s="15">
        <v>60523891.29</v>
      </c>
      <c r="F37" s="15">
        <v>0</v>
      </c>
      <c r="G37" s="15">
        <v>94735.56</v>
      </c>
      <c r="H37" s="45">
        <v>0</v>
      </c>
      <c r="I37" s="45">
        <v>121345.4</v>
      </c>
      <c r="J37" s="24">
        <f t="shared" si="0"/>
        <v>67883362.41000001</v>
      </c>
      <c r="M37" s="31"/>
    </row>
    <row r="38" spans="1:13" ht="15" customHeight="1">
      <c r="A38" s="2" t="s">
        <v>60</v>
      </c>
      <c r="B38" s="3" t="s">
        <v>91</v>
      </c>
      <c r="C38" s="15">
        <v>5683585.679999999</v>
      </c>
      <c r="D38" s="15">
        <v>21492.46</v>
      </c>
      <c r="E38" s="15">
        <v>12527928.579999996</v>
      </c>
      <c r="F38" s="15">
        <v>0</v>
      </c>
      <c r="G38" s="15">
        <v>5625.54</v>
      </c>
      <c r="H38" s="45">
        <v>0</v>
      </c>
      <c r="I38" s="45">
        <v>129891.28</v>
      </c>
      <c r="J38" s="24">
        <f t="shared" si="0"/>
        <v>18368523.539999995</v>
      </c>
      <c r="M38" s="31"/>
    </row>
    <row r="39" spans="1:13" ht="15" customHeight="1">
      <c r="A39" s="2" t="s">
        <v>61</v>
      </c>
      <c r="B39" s="3" t="s">
        <v>92</v>
      </c>
      <c r="C39" s="15">
        <v>126008</v>
      </c>
      <c r="D39" s="15">
        <v>0</v>
      </c>
      <c r="E39" s="15">
        <v>89596883.48</v>
      </c>
      <c r="F39" s="15">
        <v>0</v>
      </c>
      <c r="G39" s="15">
        <v>0</v>
      </c>
      <c r="H39" s="45">
        <v>0</v>
      </c>
      <c r="I39" s="45">
        <v>140115.28</v>
      </c>
      <c r="J39" s="24">
        <f t="shared" si="0"/>
        <v>89863006.76</v>
      </c>
      <c r="M39" s="31"/>
    </row>
    <row r="40" spans="1:13" ht="15" customHeight="1">
      <c r="A40" s="2" t="s">
        <v>62</v>
      </c>
      <c r="B40" s="3" t="s">
        <v>93</v>
      </c>
      <c r="C40" s="15">
        <v>67822130.57999998</v>
      </c>
      <c r="D40" s="15">
        <v>3383734.5600000005</v>
      </c>
      <c r="E40" s="15">
        <v>53540926.59999999</v>
      </c>
      <c r="F40" s="15">
        <v>0</v>
      </c>
      <c r="G40" s="15">
        <v>128150.54000000001</v>
      </c>
      <c r="H40" s="45">
        <v>0</v>
      </c>
      <c r="I40" s="45">
        <v>418859.35</v>
      </c>
      <c r="J40" s="24">
        <f t="shared" si="0"/>
        <v>125293801.62999998</v>
      </c>
      <c r="M40" s="31"/>
    </row>
    <row r="41" spans="1:13" ht="15" customHeight="1">
      <c r="A41" s="2" t="s">
        <v>63</v>
      </c>
      <c r="B41" s="3" t="s">
        <v>94</v>
      </c>
      <c r="C41" s="15">
        <v>74415823.83999996</v>
      </c>
      <c r="D41" s="15">
        <v>1487402.8900000001</v>
      </c>
      <c r="E41" s="15">
        <v>78525201.86999999</v>
      </c>
      <c r="F41" s="15">
        <v>0</v>
      </c>
      <c r="G41" s="15">
        <v>274538.2</v>
      </c>
      <c r="H41" s="45">
        <v>0</v>
      </c>
      <c r="I41" s="45">
        <v>289800.86</v>
      </c>
      <c r="J41" s="24">
        <f t="shared" si="0"/>
        <v>154992767.65999997</v>
      </c>
      <c r="M41" s="31"/>
    </row>
    <row r="42" spans="1:13" ht="15" customHeight="1">
      <c r="A42" s="2" t="s">
        <v>64</v>
      </c>
      <c r="B42" s="3" t="s">
        <v>95</v>
      </c>
      <c r="C42" s="15">
        <v>91359427.71000002</v>
      </c>
      <c r="D42" s="15">
        <v>5485663.22</v>
      </c>
      <c r="E42" s="15">
        <v>58209080.28</v>
      </c>
      <c r="F42" s="15">
        <v>0</v>
      </c>
      <c r="G42" s="15">
        <v>578445.66</v>
      </c>
      <c r="H42" s="45">
        <v>0</v>
      </c>
      <c r="I42" s="45">
        <v>64204.51</v>
      </c>
      <c r="J42" s="24">
        <f t="shared" si="0"/>
        <v>155696821.38000003</v>
      </c>
      <c r="M42" s="31"/>
    </row>
    <row r="43" spans="1:13" ht="15" customHeight="1">
      <c r="A43" s="2" t="s">
        <v>65</v>
      </c>
      <c r="B43" s="3" t="s">
        <v>96</v>
      </c>
      <c r="C43" s="15">
        <v>43027565.05999999</v>
      </c>
      <c r="D43" s="15">
        <v>1224369.7599999998</v>
      </c>
      <c r="E43" s="15">
        <v>29182950.580000002</v>
      </c>
      <c r="F43" s="15">
        <v>0</v>
      </c>
      <c r="G43" s="15">
        <v>52564.3</v>
      </c>
      <c r="H43" s="45">
        <v>0</v>
      </c>
      <c r="I43" s="45">
        <v>8553.6</v>
      </c>
      <c r="J43" s="24">
        <f>SUM(C43:I43)</f>
        <v>73496003.29999998</v>
      </c>
      <c r="M43" s="31"/>
    </row>
    <row r="44" spans="1:13" ht="15" customHeight="1">
      <c r="A44" s="2">
        <v>148</v>
      </c>
      <c r="B44" s="3" t="s">
        <v>162</v>
      </c>
      <c r="C44" s="15">
        <v>675576</v>
      </c>
      <c r="D44" s="15">
        <v>0</v>
      </c>
      <c r="E44" s="15">
        <v>67512582.22</v>
      </c>
      <c r="F44" s="15">
        <v>0</v>
      </c>
      <c r="G44" s="15">
        <v>0</v>
      </c>
      <c r="H44" s="45">
        <v>0</v>
      </c>
      <c r="I44" s="45">
        <v>148947.95</v>
      </c>
      <c r="J44" s="24">
        <f t="shared" si="0"/>
        <v>68337106.17</v>
      </c>
      <c r="M44" s="31"/>
    </row>
    <row r="45" spans="1:10" ht="15" customHeight="1">
      <c r="A45" s="58" t="s">
        <v>7</v>
      </c>
      <c r="B45" s="59"/>
      <c r="C45" s="6">
        <f aca="true" t="shared" si="1" ref="C45:J45">SUM(C12:C44)</f>
        <v>1256750073.6699998</v>
      </c>
      <c r="D45" s="6">
        <f t="shared" si="1"/>
        <v>82191595.91</v>
      </c>
      <c r="E45" s="6">
        <f t="shared" si="1"/>
        <v>1375190127.7499993</v>
      </c>
      <c r="F45" s="6">
        <f t="shared" si="1"/>
        <v>94942768.87999997</v>
      </c>
      <c r="G45" s="6">
        <f t="shared" si="1"/>
        <v>81870815.62000002</v>
      </c>
      <c r="H45" s="6">
        <f t="shared" si="1"/>
        <v>0</v>
      </c>
      <c r="I45" s="6">
        <f t="shared" si="1"/>
        <v>33048820.31</v>
      </c>
      <c r="J45" s="6">
        <f t="shared" si="1"/>
        <v>2923994202.14</v>
      </c>
    </row>
    <row r="46" ht="12.75">
      <c r="A46" s="33" t="s">
        <v>166</v>
      </c>
    </row>
    <row r="47" ht="6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1256.75007367</v>
      </c>
      <c r="E60" s="25">
        <f>+C45/J45*100</f>
        <v>42.980593899612224</v>
      </c>
      <c r="L60" s="35"/>
    </row>
    <row r="61" spans="1:12" s="16" customFormat="1" ht="12.75">
      <c r="A61" s="46"/>
      <c r="C61" s="27" t="s">
        <v>106</v>
      </c>
      <c r="D61" s="37">
        <f>+D45/$C$58</f>
        <v>82.19159590999999</v>
      </c>
      <c r="E61" s="25">
        <f>+D45/J45*100</f>
        <v>2.8109356663513894</v>
      </c>
      <c r="L61" s="35"/>
    </row>
    <row r="62" spans="1:12" s="16" customFormat="1" ht="12.75">
      <c r="A62" s="46"/>
      <c r="C62" s="27" t="s">
        <v>107</v>
      </c>
      <c r="D62" s="37">
        <f>+E45/$C$58</f>
        <v>1375.1901277499992</v>
      </c>
      <c r="E62" s="25">
        <f>+E45/J45*100</f>
        <v>47.031219376000514</v>
      </c>
      <c r="L62" s="35"/>
    </row>
    <row r="63" spans="1:12" s="16" customFormat="1" ht="12.75">
      <c r="A63" s="46"/>
      <c r="C63" s="27" t="s">
        <v>108</v>
      </c>
      <c r="D63" s="37">
        <f>+F45/$C$58</f>
        <v>94.94276887999996</v>
      </c>
      <c r="E63" s="25">
        <f>+F45/J45*100</f>
        <v>3.2470231579294406</v>
      </c>
      <c r="L63" s="35"/>
    </row>
    <row r="64" spans="1:12" s="16" customFormat="1" ht="12.75">
      <c r="A64" s="46"/>
      <c r="C64" s="27" t="s">
        <v>109</v>
      </c>
      <c r="D64" s="37">
        <f>+G45/$C$58</f>
        <v>81.87081562000002</v>
      </c>
      <c r="E64" s="25">
        <f>+G45/J45*100</f>
        <v>2.799965046445057</v>
      </c>
      <c r="L64" s="35"/>
    </row>
    <row r="65" spans="1:12" s="16" customFormat="1" ht="12.75">
      <c r="A65" s="46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6"/>
      <c r="C66" s="27" t="s">
        <v>117</v>
      </c>
      <c r="D66" s="37">
        <f>+I45/$C$58</f>
        <v>33.048820309999996</v>
      </c>
      <c r="E66" s="25">
        <f>+I45/J45*100</f>
        <v>1.1302628536613504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22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13916907.890000006</v>
      </c>
      <c r="F12" s="15">
        <v>0</v>
      </c>
      <c r="G12" s="15">
        <v>0</v>
      </c>
      <c r="H12" s="15">
        <v>4053383.9699999993</v>
      </c>
      <c r="I12" s="24">
        <f>SUM(C12:H12)</f>
        <v>17970291.860000007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489304</v>
      </c>
      <c r="F13" s="15">
        <v>0</v>
      </c>
      <c r="G13" s="15">
        <v>0</v>
      </c>
      <c r="H13" s="15">
        <v>13805.4</v>
      </c>
      <c r="I13" s="24">
        <f aca="true" t="shared" si="0" ref="I13:I44">SUM(C13:H13)</f>
        <v>503109.4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634936.43</v>
      </c>
      <c r="F14" s="15">
        <v>0</v>
      </c>
      <c r="G14" s="15">
        <v>0</v>
      </c>
      <c r="H14" s="15">
        <v>0</v>
      </c>
      <c r="I14" s="24">
        <f t="shared" si="0"/>
        <v>634936.43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227696.75999999998</v>
      </c>
      <c r="F15" s="15">
        <v>0</v>
      </c>
      <c r="G15" s="15">
        <v>0</v>
      </c>
      <c r="H15" s="15">
        <v>138272</v>
      </c>
      <c r="I15" s="24">
        <f t="shared" si="0"/>
        <v>365968.76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82637.25</v>
      </c>
      <c r="F16" s="15">
        <v>0</v>
      </c>
      <c r="G16" s="15">
        <v>118869.61</v>
      </c>
      <c r="H16" s="15">
        <v>15198</v>
      </c>
      <c r="I16" s="24">
        <f t="shared" si="0"/>
        <v>216704.86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998721.4</v>
      </c>
      <c r="F17" s="15">
        <v>0</v>
      </c>
      <c r="G17" s="15">
        <v>0</v>
      </c>
      <c r="H17" s="15">
        <v>28553.08</v>
      </c>
      <c r="I17" s="24">
        <f t="shared" si="0"/>
        <v>1027274.48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247259.46</v>
      </c>
      <c r="F18" s="15">
        <v>0</v>
      </c>
      <c r="G18" s="15">
        <v>0</v>
      </c>
      <c r="H18" s="15">
        <v>4498.5</v>
      </c>
      <c r="I18" s="24">
        <f t="shared" si="0"/>
        <v>251757.96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960097.4</v>
      </c>
      <c r="F19" s="15">
        <v>0</v>
      </c>
      <c r="G19" s="15">
        <v>0</v>
      </c>
      <c r="H19" s="15">
        <v>0</v>
      </c>
      <c r="I19" s="24">
        <f t="shared" si="0"/>
        <v>960097.4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1308346.1400000001</v>
      </c>
      <c r="F20" s="15">
        <v>0</v>
      </c>
      <c r="G20" s="15">
        <v>0</v>
      </c>
      <c r="H20" s="15">
        <v>0</v>
      </c>
      <c r="I20" s="24">
        <f t="shared" si="0"/>
        <v>1308346.1400000001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323221.93000000005</v>
      </c>
      <c r="F21" s="15">
        <v>0</v>
      </c>
      <c r="G21" s="15">
        <v>0</v>
      </c>
      <c r="H21" s="15">
        <v>0</v>
      </c>
      <c r="I21" s="24">
        <f t="shared" si="0"/>
        <v>323221.93000000005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2201362.69</v>
      </c>
      <c r="F22" s="15">
        <v>0</v>
      </c>
      <c r="G22" s="15">
        <v>0</v>
      </c>
      <c r="H22" s="15">
        <v>19500</v>
      </c>
      <c r="I22" s="24">
        <f t="shared" si="0"/>
        <v>2220862.69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919652.3499999999</v>
      </c>
      <c r="F23" s="15">
        <v>0</v>
      </c>
      <c r="G23" s="15">
        <v>0</v>
      </c>
      <c r="H23" s="15">
        <v>0</v>
      </c>
      <c r="I23" s="24">
        <f t="shared" si="0"/>
        <v>919652.3499999999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771256.36</v>
      </c>
      <c r="F24" s="15">
        <v>0</v>
      </c>
      <c r="G24" s="15">
        <v>46831.17</v>
      </c>
      <c r="H24" s="15">
        <v>22152</v>
      </c>
      <c r="I24" s="24">
        <f t="shared" si="0"/>
        <v>840239.53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227221.53999999998</v>
      </c>
      <c r="F25" s="15">
        <v>0</v>
      </c>
      <c r="G25" s="15">
        <v>911805.44</v>
      </c>
      <c r="H25" s="15">
        <v>48009.11</v>
      </c>
      <c r="I25" s="24">
        <f t="shared" si="0"/>
        <v>1187036.09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1356753.14</v>
      </c>
      <c r="F26" s="15">
        <v>0</v>
      </c>
      <c r="G26" s="15">
        <v>0</v>
      </c>
      <c r="H26" s="15">
        <v>6214.5</v>
      </c>
      <c r="I26" s="24">
        <f t="shared" si="0"/>
        <v>1362967.64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575844.51</v>
      </c>
      <c r="F27" s="15">
        <v>0</v>
      </c>
      <c r="G27" s="15">
        <v>41544.35</v>
      </c>
      <c r="H27" s="15">
        <v>0</v>
      </c>
      <c r="I27" s="24">
        <f t="shared" si="0"/>
        <v>617388.86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18890</v>
      </c>
      <c r="D28" s="15">
        <v>0</v>
      </c>
      <c r="E28" s="15">
        <v>176236.25</v>
      </c>
      <c r="F28" s="15">
        <v>0</v>
      </c>
      <c r="G28" s="15">
        <v>0</v>
      </c>
      <c r="H28" s="15">
        <v>0</v>
      </c>
      <c r="I28" s="24">
        <f t="shared" si="0"/>
        <v>195126.25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860896.2</v>
      </c>
      <c r="F29" s="15">
        <v>0</v>
      </c>
      <c r="G29" s="15">
        <v>440</v>
      </c>
      <c r="H29" s="15">
        <v>4270.42</v>
      </c>
      <c r="I29" s="24">
        <f t="shared" si="0"/>
        <v>865606.62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388065.57999999996</v>
      </c>
      <c r="F30" s="15">
        <v>0</v>
      </c>
      <c r="G30" s="15">
        <v>0</v>
      </c>
      <c r="H30" s="15">
        <v>73168.89000000001</v>
      </c>
      <c r="I30" s="24">
        <f t="shared" si="0"/>
        <v>461234.47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750016.08</v>
      </c>
      <c r="F31" s="15">
        <v>0</v>
      </c>
      <c r="G31" s="15">
        <v>0</v>
      </c>
      <c r="H31" s="15">
        <v>5990</v>
      </c>
      <c r="I31" s="24">
        <f t="shared" si="0"/>
        <v>756006.08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110321.13000000002</v>
      </c>
      <c r="F32" s="15">
        <v>0</v>
      </c>
      <c r="G32" s="15">
        <v>0</v>
      </c>
      <c r="H32" s="15">
        <v>0</v>
      </c>
      <c r="I32" s="24">
        <f t="shared" si="0"/>
        <v>110321.13000000002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209086.02999999997</v>
      </c>
      <c r="F33" s="15">
        <v>0</v>
      </c>
      <c r="G33" s="15">
        <v>0</v>
      </c>
      <c r="H33" s="15">
        <v>1996</v>
      </c>
      <c r="I33" s="24">
        <f t="shared" si="0"/>
        <v>211082.02999999997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296653.72</v>
      </c>
      <c r="F34" s="15">
        <v>0</v>
      </c>
      <c r="G34" s="15">
        <v>0</v>
      </c>
      <c r="H34" s="15">
        <v>0</v>
      </c>
      <c r="I34" s="24">
        <f t="shared" si="0"/>
        <v>296653.72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4990895.029999999</v>
      </c>
      <c r="F35" s="15">
        <v>0</v>
      </c>
      <c r="G35" s="15">
        <v>3773277.16</v>
      </c>
      <c r="H35" s="15">
        <v>0</v>
      </c>
      <c r="I35" s="24">
        <f t="shared" si="0"/>
        <v>8764172.19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1477444.5299999998</v>
      </c>
      <c r="F36" s="15">
        <v>0</v>
      </c>
      <c r="G36" s="15">
        <v>0</v>
      </c>
      <c r="H36" s="15">
        <v>53609.92</v>
      </c>
      <c r="I36" s="24">
        <f t="shared" si="0"/>
        <v>1531054.4499999997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54978</v>
      </c>
      <c r="D37" s="15">
        <v>0</v>
      </c>
      <c r="E37" s="15">
        <v>1249155.42</v>
      </c>
      <c r="F37" s="15">
        <v>0</v>
      </c>
      <c r="G37" s="15">
        <v>0</v>
      </c>
      <c r="H37" s="15">
        <v>95749.67</v>
      </c>
      <c r="I37" s="24">
        <f t="shared" si="0"/>
        <v>1399883.0899999999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40329.5</v>
      </c>
      <c r="F38" s="15">
        <v>0</v>
      </c>
      <c r="G38" s="15">
        <v>0</v>
      </c>
      <c r="H38" s="15">
        <v>0</v>
      </c>
      <c r="I38" s="24">
        <f t="shared" si="0"/>
        <v>40329.5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441308.80000000005</v>
      </c>
      <c r="F39" s="15">
        <v>0</v>
      </c>
      <c r="G39" s="15">
        <v>0</v>
      </c>
      <c r="H39" s="15">
        <v>232493.41999999998</v>
      </c>
      <c r="I39" s="24">
        <f t="shared" si="0"/>
        <v>673802.22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475701.21</v>
      </c>
      <c r="F40" s="15">
        <v>0</v>
      </c>
      <c r="G40" s="15">
        <v>0</v>
      </c>
      <c r="H40" s="15">
        <v>71611.32</v>
      </c>
      <c r="I40" s="24">
        <f t="shared" si="0"/>
        <v>547312.53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574900</v>
      </c>
      <c r="F41" s="15">
        <v>0</v>
      </c>
      <c r="G41" s="15">
        <v>0</v>
      </c>
      <c r="H41" s="15">
        <v>0</v>
      </c>
      <c r="I41" s="24">
        <f t="shared" si="0"/>
        <v>574900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2748142.5300000003</v>
      </c>
      <c r="F42" s="15">
        <v>0</v>
      </c>
      <c r="G42" s="15">
        <v>4924.3</v>
      </c>
      <c r="H42" s="15">
        <v>390</v>
      </c>
      <c r="I42" s="24">
        <f t="shared" si="0"/>
        <v>2753456.83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43631</v>
      </c>
      <c r="F43" s="15">
        <v>0</v>
      </c>
      <c r="G43" s="15">
        <v>0</v>
      </c>
      <c r="H43" s="15">
        <v>183659.78999999998</v>
      </c>
      <c r="I43" s="24">
        <f t="shared" si="0"/>
        <v>227290.78999999998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1320</v>
      </c>
      <c r="F44" s="15">
        <v>0</v>
      </c>
      <c r="G44" s="15">
        <v>0</v>
      </c>
      <c r="H44" s="15">
        <v>0</v>
      </c>
      <c r="I44" s="24">
        <f t="shared" si="0"/>
        <v>1320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73868</v>
      </c>
      <c r="D45" s="6">
        <f t="shared" si="1"/>
        <v>0</v>
      </c>
      <c r="E45" s="6">
        <f t="shared" si="1"/>
        <v>40075322.260000005</v>
      </c>
      <c r="F45" s="6">
        <f t="shared" si="1"/>
        <v>0</v>
      </c>
      <c r="G45" s="6">
        <f t="shared" si="1"/>
        <v>4897692.03</v>
      </c>
      <c r="H45" s="6">
        <f t="shared" si="1"/>
        <v>5072525.989999999</v>
      </c>
      <c r="I45" s="6">
        <f t="shared" si="1"/>
        <v>50119408.28000001</v>
      </c>
    </row>
    <row r="46" ht="12.75">
      <c r="A46" s="33" t="s">
        <v>166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0.073868</v>
      </c>
      <c r="E61" s="29">
        <f>+C45/I45*100</f>
        <v>0.14738402254736274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40.07532226000001</v>
      </c>
      <c r="E63" s="29">
        <f>+E45/I45*100</f>
        <v>79.95968754481872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4.89769203</v>
      </c>
      <c r="E65" s="29">
        <f>+G45/I45*100</f>
        <v>9.772046794004966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5.072525989999999</v>
      </c>
      <c r="E66" s="29">
        <f>+H45/I45*100</f>
        <v>10.120881638628951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140" zoomScaleNormal="140" zoomScalePageLayoutView="0" workbookViewId="0" topLeftCell="A19">
      <selection activeCell="H12" sqref="H12:H43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165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</row>
    <row r="11" spans="1: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</row>
    <row r="12" spans="1:9" ht="15" customHeight="1">
      <c r="A12" s="2" t="s">
        <v>5</v>
      </c>
      <c r="B12" s="3" t="s">
        <v>6</v>
      </c>
      <c r="C12" s="15">
        <v>610252.5700000001</v>
      </c>
      <c r="D12" s="15"/>
      <c r="E12" s="15">
        <v>11819816.370000001</v>
      </c>
      <c r="F12" s="15">
        <v>0</v>
      </c>
      <c r="G12" s="15">
        <v>0</v>
      </c>
      <c r="H12" s="15">
        <v>109785310</v>
      </c>
      <c r="I12" s="4">
        <f aca="true" t="shared" si="0" ref="I12:I43">SUM(C12:H12)</f>
        <v>122215378.94</v>
      </c>
    </row>
    <row r="13" spans="1:9" ht="15" customHeight="1">
      <c r="A13" s="2" t="s">
        <v>35</v>
      </c>
      <c r="B13" s="3" t="s">
        <v>66</v>
      </c>
      <c r="C13" s="15">
        <v>313200</v>
      </c>
      <c r="D13" s="15"/>
      <c r="E13" s="15">
        <v>146480</v>
      </c>
      <c r="F13" s="15">
        <v>0</v>
      </c>
      <c r="G13" s="15">
        <v>0</v>
      </c>
      <c r="H13" s="15">
        <v>0</v>
      </c>
      <c r="I13" s="4">
        <f t="shared" si="0"/>
        <v>459680</v>
      </c>
    </row>
    <row r="14" spans="1:9" ht="15" customHeight="1">
      <c r="A14" s="2" t="s">
        <v>36</v>
      </c>
      <c r="B14" s="3" t="s">
        <v>67</v>
      </c>
      <c r="C14" s="15">
        <v>861220.8</v>
      </c>
      <c r="D14" s="15"/>
      <c r="E14" s="15">
        <v>138969.6</v>
      </c>
      <c r="F14" s="15">
        <v>0</v>
      </c>
      <c r="G14" s="15">
        <v>0</v>
      </c>
      <c r="H14" s="15">
        <v>0</v>
      </c>
      <c r="I14" s="4">
        <f t="shared" si="0"/>
        <v>1000190.4</v>
      </c>
    </row>
    <row r="15" spans="1:9" ht="15" customHeight="1">
      <c r="A15" s="2" t="s">
        <v>38</v>
      </c>
      <c r="B15" s="3" t="s">
        <v>69</v>
      </c>
      <c r="C15" s="15">
        <v>366655.69</v>
      </c>
      <c r="D15" s="15"/>
      <c r="E15" s="15">
        <v>197801.43</v>
      </c>
      <c r="F15" s="15">
        <v>0</v>
      </c>
      <c r="G15" s="15">
        <v>0</v>
      </c>
      <c r="H15" s="15">
        <v>20000</v>
      </c>
      <c r="I15" s="4">
        <f t="shared" si="0"/>
        <v>584457.12</v>
      </c>
    </row>
    <row r="16" spans="1:9" ht="15" customHeight="1">
      <c r="A16" s="2" t="s">
        <v>39</v>
      </c>
      <c r="B16" s="3" t="s">
        <v>70</v>
      </c>
      <c r="C16" s="15">
        <v>1816896</v>
      </c>
      <c r="D16" s="15"/>
      <c r="E16" s="15">
        <v>261470.4</v>
      </c>
      <c r="F16" s="15">
        <v>0</v>
      </c>
      <c r="G16" s="15">
        <v>0</v>
      </c>
      <c r="H16" s="15">
        <v>455087.24</v>
      </c>
      <c r="I16" s="4">
        <f t="shared" si="0"/>
        <v>2533453.6399999997</v>
      </c>
    </row>
    <row r="17" spans="1:9" ht="15" customHeight="1">
      <c r="A17" s="2" t="s">
        <v>40</v>
      </c>
      <c r="B17" s="3" t="s">
        <v>71</v>
      </c>
      <c r="C17" s="15">
        <v>2939760</v>
      </c>
      <c r="D17" s="15"/>
      <c r="E17" s="15">
        <v>777085</v>
      </c>
      <c r="F17" s="15">
        <v>0</v>
      </c>
      <c r="G17" s="15">
        <v>0</v>
      </c>
      <c r="H17" s="15">
        <v>0</v>
      </c>
      <c r="I17" s="4">
        <f t="shared" si="0"/>
        <v>3716845</v>
      </c>
    </row>
    <row r="18" spans="1:9" ht="15" customHeight="1">
      <c r="A18" s="2" t="s">
        <v>41</v>
      </c>
      <c r="B18" s="3" t="s">
        <v>72</v>
      </c>
      <c r="C18" s="15">
        <v>3704400</v>
      </c>
      <c r="D18" s="15"/>
      <c r="E18" s="15">
        <v>802080</v>
      </c>
      <c r="F18" s="15">
        <v>0</v>
      </c>
      <c r="G18" s="15">
        <v>0</v>
      </c>
      <c r="H18" s="15">
        <v>0</v>
      </c>
      <c r="I18" s="4">
        <f t="shared" si="0"/>
        <v>4506480</v>
      </c>
    </row>
    <row r="19" spans="1:9" ht="15" customHeight="1">
      <c r="A19" s="2" t="s">
        <v>42</v>
      </c>
      <c r="B19" s="3" t="s">
        <v>73</v>
      </c>
      <c r="C19" s="15">
        <v>648921.6</v>
      </c>
      <c r="D19" s="15"/>
      <c r="E19" s="15">
        <v>142732.80000000002</v>
      </c>
      <c r="F19" s="15">
        <v>0</v>
      </c>
      <c r="G19" s="15">
        <v>0</v>
      </c>
      <c r="H19" s="15">
        <v>0</v>
      </c>
      <c r="I19" s="4">
        <f t="shared" si="0"/>
        <v>791654.4</v>
      </c>
    </row>
    <row r="20" spans="1:9" ht="15" customHeight="1">
      <c r="A20" s="2" t="s">
        <v>43</v>
      </c>
      <c r="B20" s="3" t="s">
        <v>74</v>
      </c>
      <c r="C20" s="15">
        <v>1879200</v>
      </c>
      <c r="D20" s="15"/>
      <c r="E20" s="15">
        <v>777600</v>
      </c>
      <c r="F20" s="15">
        <v>0</v>
      </c>
      <c r="G20" s="15">
        <v>0</v>
      </c>
      <c r="H20" s="15">
        <v>0</v>
      </c>
      <c r="I20" s="4">
        <f t="shared" si="0"/>
        <v>2656800</v>
      </c>
    </row>
    <row r="21" spans="1:9" ht="15" customHeight="1">
      <c r="A21" s="2" t="s">
        <v>44</v>
      </c>
      <c r="B21" s="3" t="s">
        <v>75</v>
      </c>
      <c r="C21" s="15">
        <v>3629174.4</v>
      </c>
      <c r="D21" s="15"/>
      <c r="E21" s="15">
        <v>1768320</v>
      </c>
      <c r="F21" s="15">
        <v>0</v>
      </c>
      <c r="G21" s="15">
        <v>0</v>
      </c>
      <c r="H21" s="15">
        <v>0</v>
      </c>
      <c r="I21" s="4">
        <f t="shared" si="0"/>
        <v>5397494.4</v>
      </c>
    </row>
    <row r="22" spans="1:9" ht="15" customHeight="1">
      <c r="A22" s="2" t="s">
        <v>45</v>
      </c>
      <c r="B22" s="3" t="s">
        <v>76</v>
      </c>
      <c r="C22" s="15">
        <v>3449520</v>
      </c>
      <c r="D22" s="15"/>
      <c r="E22" s="15">
        <v>771840</v>
      </c>
      <c r="F22" s="15">
        <v>0</v>
      </c>
      <c r="G22" s="15">
        <v>0</v>
      </c>
      <c r="H22" s="15">
        <v>0</v>
      </c>
      <c r="I22" s="4">
        <f t="shared" si="0"/>
        <v>4221360</v>
      </c>
    </row>
    <row r="23" spans="1:9" ht="15" customHeight="1">
      <c r="A23" s="2" t="s">
        <v>46</v>
      </c>
      <c r="B23" s="3" t="s">
        <v>77</v>
      </c>
      <c r="C23" s="15">
        <v>4930411.2</v>
      </c>
      <c r="D23" s="15"/>
      <c r="E23" s="15">
        <v>753543.74</v>
      </c>
      <c r="F23" s="15">
        <v>0</v>
      </c>
      <c r="G23" s="15">
        <v>0</v>
      </c>
      <c r="H23" s="15">
        <v>0</v>
      </c>
      <c r="I23" s="4">
        <f t="shared" si="0"/>
        <v>5683954.94</v>
      </c>
    </row>
    <row r="24" spans="1:9" ht="15" customHeight="1">
      <c r="A24" s="2" t="s">
        <v>47</v>
      </c>
      <c r="B24" s="3" t="s">
        <v>78</v>
      </c>
      <c r="C24" s="15">
        <v>3334156.8</v>
      </c>
      <c r="D24" s="15"/>
      <c r="E24" s="15">
        <v>812136</v>
      </c>
      <c r="F24" s="15">
        <v>0</v>
      </c>
      <c r="G24" s="15">
        <v>0</v>
      </c>
      <c r="H24" s="15">
        <v>247343</v>
      </c>
      <c r="I24" s="4">
        <f t="shared" si="0"/>
        <v>4393635.8</v>
      </c>
    </row>
    <row r="25" spans="1:9" ht="15" customHeight="1">
      <c r="A25" s="2" t="s">
        <v>48</v>
      </c>
      <c r="B25" s="3" t="s">
        <v>79</v>
      </c>
      <c r="C25" s="15">
        <v>1497600</v>
      </c>
      <c r="D25" s="15"/>
      <c r="E25" s="15">
        <v>409680</v>
      </c>
      <c r="F25" s="15">
        <v>0</v>
      </c>
      <c r="G25" s="15">
        <v>0</v>
      </c>
      <c r="H25" s="15">
        <v>0</v>
      </c>
      <c r="I25" s="4">
        <f t="shared" si="0"/>
        <v>1907280</v>
      </c>
    </row>
    <row r="26" spans="1:9" ht="15" customHeight="1">
      <c r="A26" s="2" t="s">
        <v>49</v>
      </c>
      <c r="B26" s="3" t="s">
        <v>80</v>
      </c>
      <c r="C26" s="15">
        <v>1209600</v>
      </c>
      <c r="D26" s="15"/>
      <c r="E26" s="15">
        <v>304560</v>
      </c>
      <c r="F26" s="15">
        <v>0</v>
      </c>
      <c r="G26" s="15">
        <v>0</v>
      </c>
      <c r="H26" s="15">
        <v>0</v>
      </c>
      <c r="I26" s="4">
        <f t="shared" si="0"/>
        <v>1514160</v>
      </c>
    </row>
    <row r="27" spans="1:9" ht="15" customHeight="1">
      <c r="A27" s="2" t="s">
        <v>50</v>
      </c>
      <c r="B27" s="3" t="s">
        <v>81</v>
      </c>
      <c r="C27" s="15">
        <v>820800</v>
      </c>
      <c r="D27" s="15"/>
      <c r="E27" s="15">
        <v>249120</v>
      </c>
      <c r="F27" s="15">
        <v>0</v>
      </c>
      <c r="G27" s="15">
        <v>0</v>
      </c>
      <c r="H27" s="15">
        <v>0</v>
      </c>
      <c r="I27" s="4">
        <f t="shared" si="0"/>
        <v>1069920</v>
      </c>
    </row>
    <row r="28" spans="1:9" ht="15" customHeight="1">
      <c r="A28" s="2" t="s">
        <v>51</v>
      </c>
      <c r="B28" s="3" t="s">
        <v>82</v>
      </c>
      <c r="C28" s="15">
        <v>1029600</v>
      </c>
      <c r="D28" s="15"/>
      <c r="E28" s="15">
        <v>189360</v>
      </c>
      <c r="F28" s="15">
        <v>0</v>
      </c>
      <c r="G28" s="15">
        <v>0</v>
      </c>
      <c r="H28" s="15">
        <v>0</v>
      </c>
      <c r="I28" s="4">
        <f t="shared" si="0"/>
        <v>1218960</v>
      </c>
    </row>
    <row r="29" spans="1:9" ht="15" customHeight="1">
      <c r="A29" s="2" t="s">
        <v>52</v>
      </c>
      <c r="B29" s="3" t="s">
        <v>83</v>
      </c>
      <c r="C29" s="15">
        <v>2000282.4</v>
      </c>
      <c r="D29" s="15"/>
      <c r="E29" s="15">
        <v>129312</v>
      </c>
      <c r="F29" s="15">
        <v>0</v>
      </c>
      <c r="G29" s="15">
        <v>0</v>
      </c>
      <c r="H29" s="15">
        <v>0</v>
      </c>
      <c r="I29" s="4">
        <f t="shared" si="0"/>
        <v>2129594.4</v>
      </c>
    </row>
    <row r="30" spans="1:9" ht="15" customHeight="1">
      <c r="A30" s="2" t="s">
        <v>53</v>
      </c>
      <c r="B30" s="3" t="s">
        <v>84</v>
      </c>
      <c r="C30" s="15">
        <v>910080</v>
      </c>
      <c r="D30" s="15"/>
      <c r="E30" s="15">
        <v>339120</v>
      </c>
      <c r="F30" s="15">
        <v>0</v>
      </c>
      <c r="G30" s="15">
        <v>0</v>
      </c>
      <c r="H30" s="15">
        <v>0</v>
      </c>
      <c r="I30" s="4">
        <f t="shared" si="0"/>
        <v>1249200</v>
      </c>
    </row>
    <row r="31" spans="1:9" ht="15" customHeight="1">
      <c r="A31" s="2" t="s">
        <v>54</v>
      </c>
      <c r="B31" s="3" t="s">
        <v>85</v>
      </c>
      <c r="C31" s="15">
        <v>424800</v>
      </c>
      <c r="D31" s="15"/>
      <c r="E31" s="15">
        <v>290379.22</v>
      </c>
      <c r="F31" s="15">
        <v>0</v>
      </c>
      <c r="G31" s="15">
        <v>0</v>
      </c>
      <c r="H31" s="15">
        <v>0</v>
      </c>
      <c r="I31" s="4">
        <f t="shared" si="0"/>
        <v>715179.22</v>
      </c>
    </row>
    <row r="32" spans="1:9" ht="15" customHeight="1">
      <c r="A32" s="2" t="s">
        <v>55</v>
      </c>
      <c r="B32" s="3" t="s">
        <v>86</v>
      </c>
      <c r="C32" s="15">
        <v>1246320</v>
      </c>
      <c r="D32" s="15"/>
      <c r="E32" s="15">
        <v>806145</v>
      </c>
      <c r="F32" s="15">
        <v>0</v>
      </c>
      <c r="G32" s="15">
        <v>0</v>
      </c>
      <c r="H32" s="15">
        <v>0</v>
      </c>
      <c r="I32" s="4">
        <f t="shared" si="0"/>
        <v>2052465</v>
      </c>
    </row>
    <row r="33" spans="1:9" ht="15" customHeight="1">
      <c r="A33" s="2" t="s">
        <v>56</v>
      </c>
      <c r="B33" s="3" t="s">
        <v>87</v>
      </c>
      <c r="C33" s="15">
        <v>907200</v>
      </c>
      <c r="D33" s="15"/>
      <c r="E33" s="15">
        <v>196558.80000000002</v>
      </c>
      <c r="F33" s="15">
        <v>0</v>
      </c>
      <c r="G33" s="15">
        <v>0</v>
      </c>
      <c r="H33" s="15">
        <v>0</v>
      </c>
      <c r="I33" s="4">
        <f t="shared" si="0"/>
        <v>1103758.8</v>
      </c>
    </row>
    <row r="34" spans="1:9" ht="15" customHeight="1">
      <c r="A34" s="2" t="s">
        <v>57</v>
      </c>
      <c r="B34" s="3" t="s">
        <v>88</v>
      </c>
      <c r="C34" s="15">
        <v>0</v>
      </c>
      <c r="D34" s="15"/>
      <c r="E34" s="15">
        <v>1339362916.73</v>
      </c>
      <c r="F34" s="15">
        <v>4343859.16</v>
      </c>
      <c r="G34" s="15">
        <v>23936773</v>
      </c>
      <c r="H34" s="15">
        <v>647418.8</v>
      </c>
      <c r="I34" s="4">
        <f t="shared" si="0"/>
        <v>1368290967.69</v>
      </c>
    </row>
    <row r="35" spans="1:9" ht="15" customHeight="1">
      <c r="A35" s="2" t="s">
        <v>58</v>
      </c>
      <c r="B35" s="3" t="s">
        <v>89</v>
      </c>
      <c r="C35" s="15">
        <v>0</v>
      </c>
      <c r="D35" s="15"/>
      <c r="E35" s="15">
        <v>0</v>
      </c>
      <c r="F35" s="15">
        <v>0</v>
      </c>
      <c r="G35" s="15">
        <v>0</v>
      </c>
      <c r="H35" s="15">
        <v>91280241.25000004</v>
      </c>
      <c r="I35" s="4">
        <f t="shared" si="0"/>
        <v>91280241.25000004</v>
      </c>
    </row>
    <row r="36" spans="1:9" ht="15" customHeight="1">
      <c r="A36" s="2" t="s">
        <v>59</v>
      </c>
      <c r="B36" s="3" t="s">
        <v>90</v>
      </c>
      <c r="C36" s="15">
        <v>232560</v>
      </c>
      <c r="D36" s="15"/>
      <c r="E36" s="15">
        <v>1228320</v>
      </c>
      <c r="F36" s="15">
        <v>0</v>
      </c>
      <c r="G36" s="15">
        <v>0</v>
      </c>
      <c r="H36" s="15">
        <v>0</v>
      </c>
      <c r="I36" s="4">
        <f t="shared" si="0"/>
        <v>1460880</v>
      </c>
    </row>
    <row r="37" spans="1:9" ht="15" customHeight="1">
      <c r="A37" s="2" t="s">
        <v>60</v>
      </c>
      <c r="B37" s="3" t="s">
        <v>91</v>
      </c>
      <c r="C37" s="15">
        <v>218016</v>
      </c>
      <c r="D37" s="15"/>
      <c r="E37" s="15">
        <v>446819.68</v>
      </c>
      <c r="F37" s="15">
        <v>0</v>
      </c>
      <c r="G37" s="15">
        <v>0</v>
      </c>
      <c r="H37" s="15">
        <v>0</v>
      </c>
      <c r="I37" s="4">
        <f t="shared" si="0"/>
        <v>664835.6799999999</v>
      </c>
    </row>
    <row r="38" spans="1:9" ht="15" customHeight="1">
      <c r="A38" s="2" t="s">
        <v>61</v>
      </c>
      <c r="B38" s="3" t="s">
        <v>92</v>
      </c>
      <c r="C38" s="15">
        <v>0</v>
      </c>
      <c r="D38" s="15"/>
      <c r="E38" s="15">
        <v>1058169.6</v>
      </c>
      <c r="F38" s="15">
        <v>0</v>
      </c>
      <c r="G38" s="15">
        <v>0</v>
      </c>
      <c r="H38" s="15">
        <v>0</v>
      </c>
      <c r="I38" s="4">
        <f t="shared" si="0"/>
        <v>1058169.6</v>
      </c>
    </row>
    <row r="39" spans="1:9" ht="15" customHeight="1">
      <c r="A39" s="2" t="s">
        <v>62</v>
      </c>
      <c r="B39" s="3" t="s">
        <v>93</v>
      </c>
      <c r="C39" s="15">
        <v>1755360</v>
      </c>
      <c r="D39" s="15"/>
      <c r="E39" s="15">
        <v>604440</v>
      </c>
      <c r="F39" s="15">
        <v>0</v>
      </c>
      <c r="G39" s="15">
        <v>0</v>
      </c>
      <c r="H39" s="15">
        <v>88631.11</v>
      </c>
      <c r="I39" s="4">
        <f t="shared" si="0"/>
        <v>2448431.11</v>
      </c>
    </row>
    <row r="40" spans="1:9" ht="15" customHeight="1">
      <c r="A40" s="2" t="s">
        <v>63</v>
      </c>
      <c r="B40" s="3" t="s">
        <v>94</v>
      </c>
      <c r="C40" s="15">
        <v>4846320</v>
      </c>
      <c r="D40" s="15"/>
      <c r="E40" s="15">
        <v>2158720</v>
      </c>
      <c r="F40" s="15">
        <v>0</v>
      </c>
      <c r="G40" s="15">
        <v>0</v>
      </c>
      <c r="H40" s="15">
        <v>573011.8099999999</v>
      </c>
      <c r="I40" s="4">
        <f t="shared" si="0"/>
        <v>7578051.81</v>
      </c>
    </row>
    <row r="41" spans="1:9" ht="15" customHeight="1">
      <c r="A41" s="2" t="s">
        <v>64</v>
      </c>
      <c r="B41" s="3" t="s">
        <v>95</v>
      </c>
      <c r="C41" s="15">
        <v>5382815</v>
      </c>
      <c r="D41" s="15"/>
      <c r="E41" s="15">
        <v>1776115.2</v>
      </c>
      <c r="F41" s="15">
        <v>0</v>
      </c>
      <c r="G41" s="15">
        <v>0</v>
      </c>
      <c r="H41" s="15">
        <v>0</v>
      </c>
      <c r="I41" s="4">
        <f t="shared" si="0"/>
        <v>7158930.2</v>
      </c>
    </row>
    <row r="42" spans="1:9" ht="15" customHeight="1">
      <c r="A42" s="2" t="s">
        <v>65</v>
      </c>
      <c r="B42" s="3" t="s">
        <v>96</v>
      </c>
      <c r="C42" s="15">
        <v>2548080</v>
      </c>
      <c r="D42" s="15"/>
      <c r="E42" s="15">
        <v>996534.09</v>
      </c>
      <c r="F42" s="15">
        <v>0</v>
      </c>
      <c r="G42" s="15">
        <v>0</v>
      </c>
      <c r="H42" s="15">
        <v>0</v>
      </c>
      <c r="I42" s="4">
        <f t="shared" si="0"/>
        <v>3544614.09</v>
      </c>
    </row>
    <row r="43" spans="1:9" ht="15" customHeight="1">
      <c r="A43" s="32" t="s">
        <v>164</v>
      </c>
      <c r="B43" s="3" t="s">
        <v>162</v>
      </c>
      <c r="C43" s="15">
        <v>0</v>
      </c>
      <c r="D43" s="15"/>
      <c r="E43" s="15">
        <v>1524129.97</v>
      </c>
      <c r="F43" s="15">
        <v>0</v>
      </c>
      <c r="G43" s="15">
        <v>0</v>
      </c>
      <c r="H43" s="15">
        <v>0</v>
      </c>
      <c r="I43" s="4">
        <f t="shared" si="0"/>
        <v>1524129.97</v>
      </c>
    </row>
    <row r="44" spans="1:9" ht="12.75">
      <c r="A44" s="58" t="s">
        <v>7</v>
      </c>
      <c r="B44" s="59"/>
      <c r="C44" s="6">
        <f aca="true" t="shared" si="1" ref="C44:I44">SUM(C12:C43)</f>
        <v>53513202.46</v>
      </c>
      <c r="D44" s="6">
        <f t="shared" si="1"/>
        <v>0</v>
      </c>
      <c r="E44" s="6">
        <f t="shared" si="1"/>
        <v>1371240275.6299999</v>
      </c>
      <c r="F44" s="6">
        <f t="shared" si="1"/>
        <v>4343859.16</v>
      </c>
      <c r="G44" s="6">
        <f t="shared" si="1"/>
        <v>23936773</v>
      </c>
      <c r="H44" s="6">
        <f t="shared" si="1"/>
        <v>203097043.21000004</v>
      </c>
      <c r="I44" s="6">
        <f t="shared" si="1"/>
        <v>1656131153.4599998</v>
      </c>
    </row>
    <row r="45" ht="12.75">
      <c r="A45" s="33" t="s">
        <v>166</v>
      </c>
    </row>
    <row r="46" ht="9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+C44/$C$62</f>
        <v>53.51320246</v>
      </c>
      <c r="E64" s="29">
        <f>+C44/I44*100</f>
        <v>3.2312176694581147</v>
      </c>
    </row>
    <row r="65" spans="3:5" ht="12.75">
      <c r="C65" s="28" t="s">
        <v>113</v>
      </c>
      <c r="D65" s="29">
        <f>+D44/$C$62</f>
        <v>0</v>
      </c>
      <c r="E65" s="29">
        <f>+D44/I44*100</f>
        <v>0</v>
      </c>
    </row>
    <row r="66" spans="3:5" ht="12.75">
      <c r="C66" s="28" t="s">
        <v>114</v>
      </c>
      <c r="D66" s="29">
        <f>+E44/$C$62</f>
        <v>1371.2402756299998</v>
      </c>
      <c r="E66" s="29">
        <f>+E44/I44*100</f>
        <v>82.79780697109621</v>
      </c>
    </row>
    <row r="67" spans="3:5" ht="12.75">
      <c r="C67" s="28" t="s">
        <v>115</v>
      </c>
      <c r="D67" s="29">
        <f>+F44/$C$62</f>
        <v>4.34385916</v>
      </c>
      <c r="E67" s="29">
        <f>+F44/I44*100</f>
        <v>0.2622895626910213</v>
      </c>
    </row>
    <row r="68" spans="3:5" ht="12.75">
      <c r="C68" s="28" t="s">
        <v>116</v>
      </c>
      <c r="D68" s="29">
        <f>+G44/$C$62</f>
        <v>23.936773</v>
      </c>
      <c r="E68" s="29">
        <f>+G44/I44*100</f>
        <v>1.445342837129242</v>
      </c>
    </row>
    <row r="69" spans="3:5" ht="12.75">
      <c r="C69" s="28" t="s">
        <v>118</v>
      </c>
      <c r="D69" s="29">
        <f>+H44/$C$62</f>
        <v>203.09704321000004</v>
      </c>
      <c r="E69" s="29">
        <f>+H44/I44*100</f>
        <v>12.263342959625414</v>
      </c>
    </row>
    <row r="75" ht="12.75">
      <c r="A75" s="33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F12" sqref="F12:G44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/>
      <c r="E12" s="15">
        <v>0</v>
      </c>
      <c r="F12" s="15">
        <v>0</v>
      </c>
      <c r="G12" s="15">
        <v>0</v>
      </c>
      <c r="H12" s="4">
        <f>SUM(C12:G12)</f>
        <v>0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/>
      <c r="E13" s="15">
        <v>1647069.8299999998</v>
      </c>
      <c r="F13" s="15">
        <v>0</v>
      </c>
      <c r="G13" s="15">
        <v>3000</v>
      </c>
      <c r="H13" s="4">
        <f aca="true" t="shared" si="0" ref="H13:H44">SUM(C13:G13)</f>
        <v>1650069.8299999998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/>
      <c r="E14" s="15">
        <v>3447138.15</v>
      </c>
      <c r="F14" s="15">
        <v>0</v>
      </c>
      <c r="G14" s="15">
        <v>85961</v>
      </c>
      <c r="H14" s="4">
        <f t="shared" si="0"/>
        <v>3533099.15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/>
      <c r="E15" s="15">
        <v>2358163.8200000003</v>
      </c>
      <c r="F15" s="15">
        <v>0</v>
      </c>
      <c r="G15" s="15">
        <v>1321400.41</v>
      </c>
      <c r="H15" s="4">
        <f t="shared" si="0"/>
        <v>3679564.2300000004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/>
      <c r="E16" s="15">
        <v>790727.12</v>
      </c>
      <c r="F16" s="15">
        <v>0</v>
      </c>
      <c r="G16" s="15">
        <v>0</v>
      </c>
      <c r="H16" s="4">
        <f t="shared" si="0"/>
        <v>790727.12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/>
      <c r="E17" s="15">
        <v>8804330.4</v>
      </c>
      <c r="F17" s="15">
        <v>0</v>
      </c>
      <c r="G17" s="15">
        <v>87740.97</v>
      </c>
      <c r="H17" s="4">
        <f t="shared" si="0"/>
        <v>8892071.370000001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/>
      <c r="E18" s="15">
        <v>8964294.700000001</v>
      </c>
      <c r="F18" s="15">
        <v>0</v>
      </c>
      <c r="G18" s="15">
        <v>105772.17</v>
      </c>
      <c r="H18" s="4">
        <f t="shared" si="0"/>
        <v>9070066.870000001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/>
      <c r="E19" s="15">
        <v>10514564.559999999</v>
      </c>
      <c r="F19" s="15">
        <v>0</v>
      </c>
      <c r="G19" s="15">
        <v>197400</v>
      </c>
      <c r="H19" s="4">
        <f t="shared" si="0"/>
        <v>10711964.559999999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/>
      <c r="E20" s="15">
        <v>2695476.02</v>
      </c>
      <c r="F20" s="15">
        <v>0</v>
      </c>
      <c r="G20" s="15">
        <v>90473.28</v>
      </c>
      <c r="H20" s="4">
        <f t="shared" si="0"/>
        <v>2785949.3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/>
      <c r="E21" s="15">
        <v>2297257.58</v>
      </c>
      <c r="F21" s="15">
        <v>0</v>
      </c>
      <c r="G21" s="15">
        <v>0</v>
      </c>
      <c r="H21" s="4">
        <f t="shared" si="0"/>
        <v>2297257.58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/>
      <c r="E22" s="15">
        <v>15054325.980000002</v>
      </c>
      <c r="F22" s="15">
        <v>0</v>
      </c>
      <c r="G22" s="15">
        <v>181346.42</v>
      </c>
      <c r="H22" s="4">
        <f t="shared" si="0"/>
        <v>15235672.400000002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/>
      <c r="E23" s="15">
        <v>10575571.43</v>
      </c>
      <c r="F23" s="15">
        <v>0</v>
      </c>
      <c r="G23" s="15">
        <v>807055.75</v>
      </c>
      <c r="H23" s="4">
        <f t="shared" si="0"/>
        <v>11382627.18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/>
      <c r="E24" s="15">
        <v>8546611.93</v>
      </c>
      <c r="F24" s="15">
        <v>0</v>
      </c>
      <c r="G24" s="15">
        <v>0</v>
      </c>
      <c r="H24" s="4">
        <f t="shared" si="0"/>
        <v>8546611.93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/>
      <c r="E25" s="15">
        <v>16595023.460000003</v>
      </c>
      <c r="F25" s="15">
        <v>0</v>
      </c>
      <c r="G25" s="15">
        <v>0</v>
      </c>
      <c r="H25" s="4">
        <f t="shared" si="0"/>
        <v>16595023.460000003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/>
      <c r="E26" s="15">
        <v>2819814.2800000003</v>
      </c>
      <c r="F26" s="15">
        <v>0</v>
      </c>
      <c r="G26" s="15">
        <v>11674.33</v>
      </c>
      <c r="H26" s="4">
        <f t="shared" si="0"/>
        <v>2831488.6100000003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/>
      <c r="E27" s="15">
        <v>3470135.8299999996</v>
      </c>
      <c r="F27" s="15">
        <v>0</v>
      </c>
      <c r="G27" s="15">
        <v>0</v>
      </c>
      <c r="H27" s="4">
        <f t="shared" si="0"/>
        <v>3470135.8299999996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/>
      <c r="E28" s="15">
        <v>1732586.43</v>
      </c>
      <c r="F28" s="15">
        <v>0</v>
      </c>
      <c r="G28" s="15">
        <v>0</v>
      </c>
      <c r="H28" s="4">
        <f t="shared" si="0"/>
        <v>1732586.43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/>
      <c r="E29" s="15">
        <v>2040473.4</v>
      </c>
      <c r="F29" s="15">
        <v>0</v>
      </c>
      <c r="G29" s="15">
        <v>22817.97</v>
      </c>
      <c r="H29" s="4">
        <f t="shared" si="0"/>
        <v>2063291.3699999999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/>
      <c r="E30" s="15">
        <v>4776807.619999999</v>
      </c>
      <c r="F30" s="15">
        <v>0</v>
      </c>
      <c r="G30" s="15">
        <v>0</v>
      </c>
      <c r="H30" s="4">
        <f t="shared" si="0"/>
        <v>4776807.619999999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/>
      <c r="E31" s="15">
        <v>4378066.91</v>
      </c>
      <c r="F31" s="15">
        <v>0</v>
      </c>
      <c r="G31" s="15">
        <v>36525.88</v>
      </c>
      <c r="H31" s="4">
        <f t="shared" si="0"/>
        <v>4414592.79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/>
      <c r="E32" s="15">
        <v>1817278.01</v>
      </c>
      <c r="F32" s="15">
        <v>0</v>
      </c>
      <c r="G32" s="15">
        <v>0</v>
      </c>
      <c r="H32" s="4">
        <f t="shared" si="0"/>
        <v>1817278.01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/>
      <c r="E33" s="15">
        <v>3811159.9299999997</v>
      </c>
      <c r="F33" s="15">
        <v>0</v>
      </c>
      <c r="G33" s="15">
        <v>95910.82</v>
      </c>
      <c r="H33" s="4">
        <f t="shared" si="0"/>
        <v>3907070.7499999995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/>
      <c r="E34" s="15">
        <v>1413645.17</v>
      </c>
      <c r="F34" s="15">
        <v>0</v>
      </c>
      <c r="G34" s="15">
        <v>0</v>
      </c>
      <c r="H34" s="4">
        <f t="shared" si="0"/>
        <v>1413645.17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/>
      <c r="E35" s="15">
        <v>310982.72</v>
      </c>
      <c r="F35" s="15">
        <v>0</v>
      </c>
      <c r="G35" s="15">
        <v>328500</v>
      </c>
      <c r="H35" s="4">
        <f t="shared" si="0"/>
        <v>639482.72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/>
      <c r="E36" s="15">
        <v>0</v>
      </c>
      <c r="F36" s="15">
        <v>0</v>
      </c>
      <c r="G36" s="15">
        <v>0</v>
      </c>
      <c r="H36" s="4">
        <f t="shared" si="0"/>
        <v>0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/>
      <c r="E37" s="15">
        <v>20126740.86</v>
      </c>
      <c r="F37" s="15">
        <v>0</v>
      </c>
      <c r="G37" s="15">
        <v>46611.18</v>
      </c>
      <c r="H37" s="4">
        <f t="shared" si="0"/>
        <v>20173352.04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/>
      <c r="E38" s="15">
        <v>1704732.6</v>
      </c>
      <c r="F38" s="15">
        <v>0</v>
      </c>
      <c r="G38" s="15">
        <v>0</v>
      </c>
      <c r="H38" s="4">
        <f t="shared" si="0"/>
        <v>1704732.6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/>
      <c r="E39" s="15">
        <v>6282510.01</v>
      </c>
      <c r="F39" s="15">
        <v>0</v>
      </c>
      <c r="G39" s="15">
        <v>137249.19</v>
      </c>
      <c r="H39" s="4">
        <f t="shared" si="0"/>
        <v>6419759.2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/>
      <c r="E40" s="15">
        <v>4683930.5200000005</v>
      </c>
      <c r="F40" s="15">
        <v>0</v>
      </c>
      <c r="G40" s="15">
        <v>0</v>
      </c>
      <c r="H40" s="4">
        <f t="shared" si="0"/>
        <v>4683930.5200000005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/>
      <c r="E41" s="15">
        <v>6449231.280000001</v>
      </c>
      <c r="F41" s="15">
        <v>0</v>
      </c>
      <c r="G41" s="15">
        <v>1528461.5</v>
      </c>
      <c r="H41" s="4">
        <f t="shared" si="0"/>
        <v>7977692.780000001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/>
      <c r="E42" s="15">
        <v>13676308.269999998</v>
      </c>
      <c r="F42" s="15">
        <v>0</v>
      </c>
      <c r="G42" s="15">
        <v>434068.99</v>
      </c>
      <c r="H42" s="4">
        <f t="shared" si="0"/>
        <v>14110377.259999998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/>
      <c r="E43" s="15">
        <v>8976219.709999999</v>
      </c>
      <c r="F43" s="15">
        <v>0</v>
      </c>
      <c r="G43" s="15">
        <v>166775.06</v>
      </c>
      <c r="H43" s="4">
        <f t="shared" si="0"/>
        <v>9142994.77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/>
      <c r="E44" s="15">
        <v>1192608.38</v>
      </c>
      <c r="F44" s="15">
        <v>0</v>
      </c>
      <c r="G44" s="15">
        <v>0</v>
      </c>
      <c r="H44" s="4">
        <f t="shared" si="0"/>
        <v>1192608.38</v>
      </c>
      <c r="J44" s="18"/>
      <c r="K44" s="31"/>
    </row>
    <row r="45" spans="1:11" ht="15" customHeight="1">
      <c r="A45" s="58" t="s">
        <v>7</v>
      </c>
      <c r="B45" s="59"/>
      <c r="C45" s="6">
        <f aca="true" t="shared" si="1" ref="C45:H45">SUM(C12:C44)</f>
        <v>0</v>
      </c>
      <c r="D45" s="6">
        <f t="shared" si="1"/>
        <v>0</v>
      </c>
      <c r="E45" s="6">
        <f t="shared" si="1"/>
        <v>181953786.91000006</v>
      </c>
      <c r="F45" s="6">
        <f t="shared" si="1"/>
        <v>0</v>
      </c>
      <c r="G45" s="6">
        <f t="shared" si="1"/>
        <v>5688744.92</v>
      </c>
      <c r="H45" s="6">
        <f t="shared" si="1"/>
        <v>187642531.83000004</v>
      </c>
      <c r="K45" s="31"/>
    </row>
    <row r="46" ht="12.75">
      <c r="A46" s="33" t="s">
        <v>166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>
        <f>+C45/H45*100</f>
        <v>0</v>
      </c>
    </row>
    <row r="65" spans="3:5" ht="12.75">
      <c r="C65" s="28" t="s">
        <v>113</v>
      </c>
      <c r="D65" s="29">
        <f>+D45/$C$62</f>
        <v>0</v>
      </c>
      <c r="E65" s="29">
        <f>+D45/H45*100</f>
        <v>0</v>
      </c>
    </row>
    <row r="66" spans="3:5" ht="12.75">
      <c r="C66" s="28" t="s">
        <v>114</v>
      </c>
      <c r="D66" s="29">
        <f>+E45/$C$62</f>
        <v>181.95378691000005</v>
      </c>
      <c r="E66" s="29">
        <f>+E45/H45*100</f>
        <v>96.96830731043757</v>
      </c>
    </row>
    <row r="67" spans="3:5" ht="12.75">
      <c r="C67" s="28" t="s">
        <v>116</v>
      </c>
      <c r="D67" s="29">
        <f>+F45/$C$62</f>
        <v>0</v>
      </c>
      <c r="E67" s="29">
        <f>+F45/H45*100</f>
        <v>0</v>
      </c>
    </row>
    <row r="68" spans="3:5" ht="12.75">
      <c r="C68" s="28" t="s">
        <v>118</v>
      </c>
      <c r="D68" s="29">
        <f>+G45/$C$62</f>
        <v>5.6887449199999995</v>
      </c>
      <c r="E68" s="29">
        <f>+G45/H45*100</f>
        <v>3.0316926895624476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103080</v>
      </c>
      <c r="F12" s="15">
        <v>0</v>
      </c>
      <c r="G12" s="15">
        <v>0</v>
      </c>
      <c r="H12" s="43">
        <f>SUM(C12:G12)</f>
        <v>103080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3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3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103080</v>
      </c>
      <c r="F16" s="6">
        <f t="shared" si="0"/>
        <v>0</v>
      </c>
      <c r="G16" s="6">
        <f t="shared" si="0"/>
        <v>0</v>
      </c>
      <c r="H16" s="44">
        <f t="shared" si="0"/>
        <v>103080</v>
      </c>
    </row>
    <row r="17" ht="12.75">
      <c r="A17" s="33" t="s">
        <v>166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2021-07-07T16:11:50Z</dcterms:modified>
  <cp:category/>
  <cp:version/>
  <cp:contentType/>
  <cp:contentStatus/>
</cp:coreProperties>
</file>