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pR - Pliego MINSA 2021\4. Abril - 2021 - F\"/>
    </mc:Choice>
  </mc:AlternateContent>
  <bookViews>
    <workbookView xWindow="0" yWindow="0" windowWidth="28800" windowHeight="1230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RDR!$B$5:$F$48</definedName>
    <definedName name="_xlnm.Print_Area" localSheetId="1">RO!$B$5:$F$85</definedName>
    <definedName name="_xlnm.Print_Area" localSheetId="3">ROCC!$B$5:$F$23</definedName>
    <definedName name="_xlnm.Print_Area" localSheetId="4">ROOC!$B$2:$F$10</definedName>
    <definedName name="_xlnm.Print_Area" localSheetId="0">'TODA FUENTE'!$B$5:$F$78</definedName>
  </definedNames>
  <calcPr calcId="152511"/>
</workbook>
</file>

<file path=xl/calcChain.xml><?xml version="1.0" encoding="utf-8"?>
<calcChain xmlns="http://schemas.openxmlformats.org/spreadsheetml/2006/main">
  <c r="F36" i="5" l="1"/>
  <c r="F39" i="5"/>
  <c r="F38" i="5"/>
  <c r="F37" i="5"/>
  <c r="E25" i="5"/>
  <c r="D25" i="5"/>
  <c r="C25" i="5"/>
  <c r="F20" i="5"/>
  <c r="F19" i="5"/>
  <c r="F18" i="5"/>
  <c r="F17" i="5"/>
  <c r="F20" i="8"/>
  <c r="F19" i="8"/>
  <c r="E17" i="8"/>
  <c r="D17" i="8"/>
  <c r="E15" i="8"/>
  <c r="D15" i="8"/>
  <c r="E13" i="8"/>
  <c r="D13" i="8"/>
  <c r="E11" i="8"/>
  <c r="D11" i="8"/>
  <c r="E9" i="8"/>
  <c r="D9" i="8"/>
  <c r="C9" i="8"/>
  <c r="C11" i="8"/>
  <c r="C13" i="8"/>
  <c r="C15" i="8"/>
  <c r="C17" i="8"/>
  <c r="F18" i="8"/>
  <c r="F16" i="8"/>
  <c r="F14" i="8"/>
  <c r="F12" i="8"/>
  <c r="F36" i="3"/>
  <c r="F31" i="2"/>
  <c r="F30" i="2"/>
  <c r="F29" i="2"/>
  <c r="F28" i="2"/>
  <c r="F27" i="2"/>
  <c r="F26" i="2"/>
  <c r="F25" i="2"/>
  <c r="F72" i="1"/>
  <c r="F71" i="1"/>
  <c r="F70" i="1"/>
  <c r="F25" i="1"/>
  <c r="C28" i="1"/>
  <c r="D28" i="1"/>
  <c r="E28" i="1"/>
  <c r="F36" i="1"/>
  <c r="C43" i="1"/>
  <c r="D43" i="1"/>
  <c r="F26" i="1"/>
  <c r="F24" i="1"/>
  <c r="D22" i="8" l="1"/>
  <c r="E22" i="8"/>
  <c r="C71" i="2"/>
  <c r="F16" i="5" l="1"/>
  <c r="F11" i="3" l="1"/>
  <c r="F51" i="2"/>
  <c r="F50" i="2"/>
  <c r="F49" i="2"/>
  <c r="F48" i="2"/>
  <c r="F36" i="2"/>
  <c r="C46" i="2"/>
  <c r="D46" i="2"/>
  <c r="E46" i="2"/>
  <c r="F51" i="1"/>
  <c r="F50" i="1"/>
  <c r="F49" i="1"/>
  <c r="F48" i="1"/>
  <c r="F47" i="1"/>
  <c r="F46" i="1"/>
  <c r="F35" i="1"/>
  <c r="E43" i="1"/>
  <c r="F14" i="7" l="1"/>
  <c r="F13" i="7"/>
  <c r="E12" i="7"/>
  <c r="F12" i="7" s="1"/>
  <c r="D12" i="7"/>
  <c r="C12" i="7"/>
  <c r="C34" i="3"/>
  <c r="D34" i="3"/>
  <c r="E34" i="3"/>
  <c r="F70" i="2"/>
  <c r="E69" i="2"/>
  <c r="F69" i="2" s="1"/>
  <c r="D69" i="2"/>
  <c r="C69" i="2"/>
  <c r="E61" i="1"/>
  <c r="F61" i="1" s="1"/>
  <c r="D61" i="1"/>
  <c r="C61" i="1"/>
  <c r="F62" i="1"/>
  <c r="F32" i="3" l="1"/>
  <c r="F27" i="1"/>
  <c r="F23" i="1"/>
  <c r="F32" i="5" l="1"/>
  <c r="F30" i="5"/>
  <c r="F26" i="5"/>
  <c r="F25" i="5"/>
  <c r="C32" i="2"/>
  <c r="D32" i="2"/>
  <c r="E32" i="2"/>
  <c r="E11" i="5" l="1"/>
  <c r="D11" i="5"/>
  <c r="C11" i="5"/>
  <c r="E9" i="5"/>
  <c r="D9" i="5"/>
  <c r="C9" i="5"/>
  <c r="E58" i="2"/>
  <c r="D58" i="2"/>
  <c r="C58" i="2"/>
  <c r="E52" i="1"/>
  <c r="D52" i="1"/>
  <c r="C52" i="1"/>
  <c r="F59" i="1"/>
  <c r="F58" i="1"/>
  <c r="F57" i="1"/>
  <c r="C63" i="1"/>
  <c r="C77" i="1" s="1"/>
  <c r="D63" i="1"/>
  <c r="D77" i="1" s="1"/>
  <c r="E63" i="1"/>
  <c r="E77" i="1" s="1"/>
  <c r="F15" i="5" l="1"/>
  <c r="F14" i="5"/>
  <c r="F13" i="5"/>
  <c r="F12" i="5"/>
  <c r="F11" i="5"/>
  <c r="F42" i="3"/>
  <c r="F33" i="3" l="1"/>
  <c r="E29" i="3"/>
  <c r="D29" i="3"/>
  <c r="C29" i="3"/>
  <c r="F43" i="3" l="1"/>
  <c r="E9" i="7" l="1"/>
  <c r="D9" i="7"/>
  <c r="C9" i="7"/>
  <c r="F41" i="3"/>
  <c r="F30" i="3"/>
  <c r="F46" i="3"/>
  <c r="F45" i="3"/>
  <c r="F44" i="3"/>
  <c r="F40" i="3"/>
  <c r="F39" i="3"/>
  <c r="F37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1" i="5" l="1"/>
  <c r="F62" i="2"/>
  <c r="F53" i="2"/>
  <c r="F52" i="2"/>
  <c r="F47" i="2"/>
  <c r="F56" i="1"/>
  <c r="F45" i="1"/>
  <c r="F79" i="2" l="1"/>
  <c r="F69" i="1"/>
  <c r="F29" i="3" l="1"/>
  <c r="F34" i="3"/>
  <c r="F67" i="2"/>
  <c r="F66" i="2"/>
  <c r="D71" i="2"/>
  <c r="E71" i="2"/>
  <c r="F11" i="7"/>
  <c r="F10" i="7"/>
  <c r="F21" i="8" l="1"/>
  <c r="F68" i="2"/>
  <c r="F64" i="2" l="1"/>
  <c r="F63" i="2"/>
  <c r="F61" i="2"/>
  <c r="F55" i="1"/>
  <c r="F24" i="2" l="1"/>
  <c r="F23" i="2"/>
  <c r="F57" i="2" l="1"/>
  <c r="F56" i="2"/>
  <c r="F55" i="2"/>
  <c r="F54" i="2"/>
  <c r="F44" i="1"/>
  <c r="C28" i="5" l="1"/>
  <c r="C40" i="5" s="1"/>
  <c r="D28" i="5"/>
  <c r="D40" i="5" s="1"/>
  <c r="E28" i="5"/>
  <c r="E40" i="5" s="1"/>
  <c r="F35" i="5" l="1"/>
  <c r="F24" i="5" l="1"/>
  <c r="F10" i="8" l="1"/>
  <c r="F34" i="5" l="1"/>
  <c r="F33" i="5"/>
  <c r="F29" i="5"/>
  <c r="F23" i="5"/>
  <c r="F22" i="5"/>
  <c r="F21" i="5"/>
  <c r="F10" i="5"/>
  <c r="F83" i="2"/>
  <c r="F82" i="2"/>
  <c r="F81" i="2"/>
  <c r="F80" i="2"/>
  <c r="F78" i="2"/>
  <c r="F77" i="2"/>
  <c r="F76" i="2"/>
  <c r="F75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76" i="1"/>
  <c r="F75" i="1"/>
  <c r="F74" i="1"/>
  <c r="F73" i="1"/>
  <c r="F68" i="1"/>
  <c r="F67" i="1"/>
  <c r="F66" i="1"/>
  <c r="F65" i="1"/>
  <c r="F64" i="1"/>
  <c r="F60" i="1"/>
  <c r="F54" i="1"/>
  <c r="F53" i="1"/>
  <c r="F42" i="1"/>
  <c r="F41" i="1"/>
  <c r="F40" i="1"/>
  <c r="F39" i="1"/>
  <c r="F38" i="1"/>
  <c r="F37" i="1"/>
  <c r="F34" i="1"/>
  <c r="F33" i="1"/>
  <c r="F32" i="1"/>
  <c r="F31" i="1"/>
  <c r="F30" i="1"/>
  <c r="F29" i="1"/>
  <c r="F21" i="1"/>
  <c r="F20" i="1"/>
  <c r="F19" i="1"/>
  <c r="F18" i="1"/>
  <c r="F17" i="1"/>
  <c r="F16" i="1"/>
  <c r="F15" i="1"/>
  <c r="F14" i="1"/>
  <c r="F13" i="1"/>
  <c r="F12" i="1"/>
  <c r="F11" i="1"/>
  <c r="F10" i="1"/>
  <c r="F63" i="1" l="1"/>
  <c r="F71" i="2"/>
  <c r="E9" i="3"/>
  <c r="D9" i="3"/>
  <c r="C9" i="3"/>
  <c r="C22" i="1"/>
  <c r="D22" i="1"/>
  <c r="E22" i="1"/>
  <c r="F9" i="3" l="1"/>
  <c r="F9" i="5"/>
  <c r="F43" i="1"/>
  <c r="F22" i="1"/>
  <c r="F28" i="5"/>
  <c r="F40" i="5"/>
  <c r="F46" i="2"/>
  <c r="E14" i="3"/>
  <c r="D14" i="3"/>
  <c r="C14" i="3"/>
  <c r="F14" i="3" l="1"/>
  <c r="E15" i="7"/>
  <c r="D15" i="7"/>
  <c r="F15" i="7" l="1"/>
  <c r="F9" i="7"/>
  <c r="E6" i="4"/>
  <c r="E9" i="4" s="1"/>
  <c r="D6" i="4"/>
  <c r="D9" i="4" s="1"/>
  <c r="C6" i="4"/>
  <c r="C9" i="4" s="1"/>
  <c r="E38" i="3"/>
  <c r="D38" i="3"/>
  <c r="C38" i="3"/>
  <c r="E16" i="3"/>
  <c r="D16" i="3"/>
  <c r="C16" i="3"/>
  <c r="E22" i="2"/>
  <c r="D22" i="2"/>
  <c r="C22" i="2"/>
  <c r="E9" i="2"/>
  <c r="D9" i="2"/>
  <c r="C9" i="2"/>
  <c r="E9" i="1"/>
  <c r="D9" i="1"/>
  <c r="C9" i="1"/>
  <c r="C84" i="2" l="1"/>
  <c r="D84" i="2"/>
  <c r="E84" i="2"/>
  <c r="F77" i="1"/>
  <c r="C47" i="3"/>
  <c r="D47" i="3"/>
  <c r="E47" i="3"/>
  <c r="F16" i="3"/>
  <c r="F38" i="3"/>
  <c r="F32" i="2"/>
  <c r="F22" i="2"/>
  <c r="F28" i="1"/>
  <c r="F58" i="2"/>
  <c r="F52" i="1"/>
  <c r="F9" i="2"/>
  <c r="F9" i="1"/>
  <c r="F9" i="4"/>
  <c r="F8" i="4"/>
  <c r="F7" i="4"/>
  <c r="F6" i="4"/>
  <c r="F47" i="3" l="1"/>
  <c r="F84" i="2"/>
  <c r="C15" i="7" l="1"/>
  <c r="F22" i="8"/>
  <c r="F15" i="8" l="1"/>
  <c r="F17" i="8"/>
  <c r="F13" i="8" l="1"/>
  <c r="F9" i="8" l="1"/>
  <c r="F11" i="8"/>
  <c r="C22" i="8"/>
</calcChain>
</file>

<file path=xl/sharedStrings.xml><?xml version="1.0" encoding="utf-8"?>
<sst xmlns="http://schemas.openxmlformats.org/spreadsheetml/2006/main" count="270" uniqueCount="48">
  <si>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</si>
  <si>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</si>
  <si>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</si>
  <si>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</si>
  <si>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</si>
  <si>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</si>
  <si>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</si>
  <si>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</si>
  <si>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</si>
  <si>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</si>
  <si>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</si>
  <si>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</si>
  <si>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</si>
  <si>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</si>
  <si>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</si>
  <si>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</si>
  <si>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</si>
  <si>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</si>
  <si>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</si>
  <si>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</si>
  <si>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</si>
  <si>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</si>
  <si>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9002  ASIGNACIONES PRESUPUESTARIAS QUE NO RESULTAN EN PRODUCTOS</t>
  </si>
  <si>
    <t>(EN SOLES)</t>
  </si>
  <si>
    <t>6-24: DONACIONES Y TRANSFERENCIAS</t>
  </si>
  <si>
    <t>Fuente: SIAF, Consulta Amigable y Base de Datos al 30 de Abril del 2021</t>
  </si>
  <si>
    <t>DEVENGADO
AL 30.04.21</t>
  </si>
  <si>
    <t>EJECUCION DE LOS PROGRAMAS PRESUPUESTALES AL MES DE ABRIL
DEL AÑO FISCAL 2021 DEL PLIEGO 011 MINSA - TODA FUENTE</t>
  </si>
  <si>
    <t>EJECUCION DE LOS PROGRAMAS PRESUPUESTALES AL MES DE ABRIL
DEL AÑO FISCAL 2021 DEL PLIEGO 011 MINSA - RECURSOS ORDINARIOS</t>
  </si>
  <si>
    <t>EJECUCION DE LOS PROGRAMAS PRESUPUESTALES AL MES DE ABRIL
DEL AÑO FISCAL 2021 DEL PLIEGO 011 MINSA - RECURSOS DIRECTAMENTE RECAUDADOS</t>
  </si>
  <si>
    <t>EJECUCION DE LOS PROGRAMAS PRESUPUESTALES AL MES DE ABRIL
DEL AÑO FISCAL 2021 DEL PLIEGO 011 MINSA - ROOC</t>
  </si>
  <si>
    <t>EJECUCION DE LOS PROGRAMAS PRESUPUESTALES AL MES DE ABRIL
DEL AÑO FISCAL 2021 DEL PLIEGO 011 MINSA - DONACIONES Y TRANSFERENCIAS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</si>
  <si>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</si>
  <si>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</si>
  <si>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</si>
  <si>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</si>
  <si>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</si>
  <si>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</si>
  <si>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</si>
  <si>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</si>
  <si>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</si>
  <si>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</si>
  <si>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</si>
  <si>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</si>
  <si>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</si>
  <si>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</si>
  <si>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EJECUCION DE LOS PROGRAMAS PRESUPUESTALES AL MES DE ENERO
DEL AÑO FISCAL 2021 DEL PLIEGO 011 MINSA - RECURSOS DETERMINADOS</t>
  </si>
  <si>
    <t>DEVENGADO
AL 31.01.21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</si>
</sst>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165" fontId="0" fillId="0" borderId="8" xfId="1" applyNumberFormat="1" applyFont="1" applyBorder="1" applyAlignment="1">
      <alignment horizontal="right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1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7" t="s">
        <v>27</v>
      </c>
      <c r="C5" s="67"/>
      <c r="D5" s="67"/>
      <c r="E5" s="67"/>
      <c r="F5" s="67"/>
    </row>
    <row r="7" spans="2:6" x14ac:dyDescent="0.25">
      <c r="F7" s="66" t="s">
        <v>23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26</v>
      </c>
      <c r="F8" s="54" t="s">
        <v>5</v>
      </c>
    </row>
    <row r="9" spans="2:6" x14ac:dyDescent="0.25">
      <c r="B9" s="45" t="s">
        <v>14</v>
      </c>
      <c r="C9" s="46">
        <f>SUM(C10:C21)</f>
        <v>2819150926</v>
      </c>
      <c r="D9" s="46">
        <f>SUM(D10:D21)</f>
        <v>2928684731</v>
      </c>
      <c r="E9" s="46">
        <f>SUM(E10:E21)</f>
        <v>883763754.77999949</v>
      </c>
      <c r="F9" s="58">
        <f t="shared" ref="F9:F77" si="0">IF(E9=0,"%",E9/D9)</f>
        <v>0.30176131470396889</v>
      </c>
    </row>
    <row r="10" spans="2:6" x14ac:dyDescent="0.25">
      <c r="B10" s="16" t="s">
        <v>32</v>
      </c>
      <c r="C10" s="30">
        <v>177798375</v>
      </c>
      <c r="D10" s="30">
        <v>171213009</v>
      </c>
      <c r="E10" s="30">
        <v>50619165.129999988</v>
      </c>
      <c r="F10" s="59">
        <f t="shared" si="0"/>
        <v>0.29565022789827838</v>
      </c>
    </row>
    <row r="11" spans="2:6" x14ac:dyDescent="0.25">
      <c r="B11" s="17" t="s">
        <v>33</v>
      </c>
      <c r="C11" s="31">
        <v>245747129</v>
      </c>
      <c r="D11" s="31">
        <v>256097676</v>
      </c>
      <c r="E11" s="31">
        <v>77255147.669999957</v>
      </c>
      <c r="F11" s="60">
        <f t="shared" si="0"/>
        <v>0.30166282207886946</v>
      </c>
    </row>
    <row r="12" spans="2:6" x14ac:dyDescent="0.25">
      <c r="B12" s="17" t="s">
        <v>34</v>
      </c>
      <c r="C12" s="31">
        <v>62890365</v>
      </c>
      <c r="D12" s="31">
        <v>64497605</v>
      </c>
      <c r="E12" s="31">
        <v>24821257.770000007</v>
      </c>
      <c r="F12" s="60">
        <f t="shared" si="0"/>
        <v>0.3848399916555042</v>
      </c>
    </row>
    <row r="13" spans="2:6" x14ac:dyDescent="0.25">
      <c r="B13" s="17" t="s">
        <v>35</v>
      </c>
      <c r="C13" s="31">
        <v>42696850</v>
      </c>
      <c r="D13" s="31">
        <v>42749414</v>
      </c>
      <c r="E13" s="31">
        <v>14666957.679999998</v>
      </c>
      <c r="F13" s="60">
        <f t="shared" si="0"/>
        <v>0.34309143231764527</v>
      </c>
    </row>
    <row r="14" spans="2:6" x14ac:dyDescent="0.25">
      <c r="B14" s="17" t="s">
        <v>36</v>
      </c>
      <c r="C14" s="31">
        <v>97110238</v>
      </c>
      <c r="D14" s="31">
        <v>99734450</v>
      </c>
      <c r="E14" s="31">
        <v>40536847.870000012</v>
      </c>
      <c r="F14" s="60">
        <f t="shared" si="0"/>
        <v>0.40644780083511778</v>
      </c>
    </row>
    <row r="15" spans="2:6" x14ac:dyDescent="0.25">
      <c r="B15" s="17" t="s">
        <v>37</v>
      </c>
      <c r="C15" s="31">
        <v>57397911</v>
      </c>
      <c r="D15" s="31">
        <v>58106735</v>
      </c>
      <c r="E15" s="31">
        <v>18122006.540000021</v>
      </c>
      <c r="F15" s="60">
        <f t="shared" si="0"/>
        <v>0.31187445895901778</v>
      </c>
    </row>
    <row r="16" spans="2:6" x14ac:dyDescent="0.25">
      <c r="B16" s="17" t="s">
        <v>38</v>
      </c>
      <c r="C16" s="31">
        <v>6859128</v>
      </c>
      <c r="D16" s="31">
        <v>7054990</v>
      </c>
      <c r="E16" s="31">
        <v>2189450.92</v>
      </c>
      <c r="F16" s="60">
        <f t="shared" si="0"/>
        <v>0.31034075455812127</v>
      </c>
    </row>
    <row r="17" spans="2:6" x14ac:dyDescent="0.25">
      <c r="B17" s="17" t="s">
        <v>39</v>
      </c>
      <c r="C17" s="31">
        <v>230405005</v>
      </c>
      <c r="D17" s="31">
        <v>242046436</v>
      </c>
      <c r="E17" s="31">
        <v>75674394.639999986</v>
      </c>
      <c r="F17" s="60">
        <f t="shared" si="0"/>
        <v>0.31264411858557584</v>
      </c>
    </row>
    <row r="18" spans="2:6" x14ac:dyDescent="0.25">
      <c r="B18" s="17" t="s">
        <v>40</v>
      </c>
      <c r="C18" s="31">
        <v>29706835</v>
      </c>
      <c r="D18" s="31">
        <v>30330213</v>
      </c>
      <c r="E18" s="31">
        <v>8959621.5000000037</v>
      </c>
      <c r="F18" s="60">
        <f t="shared" si="0"/>
        <v>0.29540252486851987</v>
      </c>
    </row>
    <row r="19" spans="2:6" x14ac:dyDescent="0.25">
      <c r="B19" s="17" t="s">
        <v>41</v>
      </c>
      <c r="C19" s="31">
        <v>30178389</v>
      </c>
      <c r="D19" s="31">
        <v>32002627</v>
      </c>
      <c r="E19" s="31">
        <v>11353191.009999998</v>
      </c>
      <c r="F19" s="60">
        <f t="shared" si="0"/>
        <v>0.35475809564008598</v>
      </c>
    </row>
    <row r="20" spans="2:6" x14ac:dyDescent="0.25">
      <c r="B20" s="17" t="s">
        <v>42</v>
      </c>
      <c r="C20" s="31">
        <v>1150951063</v>
      </c>
      <c r="D20" s="31">
        <v>1132139554</v>
      </c>
      <c r="E20" s="31">
        <v>288708784.51999992</v>
      </c>
      <c r="F20" s="60">
        <f t="shared" si="0"/>
        <v>0.2550116577942651</v>
      </c>
    </row>
    <row r="21" spans="2:6" x14ac:dyDescent="0.25">
      <c r="B21" s="17" t="s">
        <v>43</v>
      </c>
      <c r="C21" s="31">
        <v>687409638</v>
      </c>
      <c r="D21" s="31">
        <v>792712022</v>
      </c>
      <c r="E21" s="31">
        <v>270856929.52999967</v>
      </c>
      <c r="F21" s="60">
        <f t="shared" si="0"/>
        <v>0.34168389277941297</v>
      </c>
    </row>
    <row r="22" spans="2:6" x14ac:dyDescent="0.25">
      <c r="B22" s="45" t="s">
        <v>13</v>
      </c>
      <c r="C22" s="46">
        <f>SUM(C23:C27)</f>
        <v>174795319</v>
      </c>
      <c r="D22" s="46">
        <f>SUM(D23:D27)</f>
        <v>178108989</v>
      </c>
      <c r="E22" s="46">
        <f>SUM(E23:E27)</f>
        <v>53908092.740000002</v>
      </c>
      <c r="F22" s="58">
        <f t="shared" si="0"/>
        <v>0.30266912996738193</v>
      </c>
    </row>
    <row r="23" spans="2:6" x14ac:dyDescent="0.25">
      <c r="B23" s="17" t="s">
        <v>33</v>
      </c>
      <c r="C23" s="31">
        <v>0</v>
      </c>
      <c r="D23" s="31">
        <v>0</v>
      </c>
      <c r="E23" s="31">
        <v>0</v>
      </c>
      <c r="F23" s="60" t="str">
        <f t="shared" si="0"/>
        <v>%</v>
      </c>
    </row>
    <row r="24" spans="2:6" x14ac:dyDescent="0.25">
      <c r="B24" s="17" t="s">
        <v>39</v>
      </c>
      <c r="C24" s="31">
        <v>0</v>
      </c>
      <c r="D24" s="31">
        <v>3000</v>
      </c>
      <c r="E24" s="31">
        <v>0</v>
      </c>
      <c r="F24" s="60" t="str">
        <f t="shared" si="0"/>
        <v>%</v>
      </c>
    </row>
    <row r="25" spans="2:6" x14ac:dyDescent="0.25">
      <c r="B25" s="17" t="s">
        <v>40</v>
      </c>
      <c r="C25" s="31">
        <v>0</v>
      </c>
      <c r="D25" s="31">
        <v>9000</v>
      </c>
      <c r="E25" s="31">
        <v>0</v>
      </c>
      <c r="F25" s="60" t="str">
        <f t="shared" si="0"/>
        <v>%</v>
      </c>
    </row>
    <row r="26" spans="2:6" x14ac:dyDescent="0.25">
      <c r="B26" s="17" t="s">
        <v>42</v>
      </c>
      <c r="C26" s="31">
        <v>9891037</v>
      </c>
      <c r="D26" s="31">
        <v>9245082</v>
      </c>
      <c r="E26" s="31">
        <v>290163.41000000003</v>
      </c>
      <c r="F26" s="60">
        <f t="shared" si="0"/>
        <v>3.138570431284439E-2</v>
      </c>
    </row>
    <row r="27" spans="2:6" x14ac:dyDescent="0.25">
      <c r="B27" s="17" t="s">
        <v>43</v>
      </c>
      <c r="C27" s="31">
        <v>164904282</v>
      </c>
      <c r="D27" s="31">
        <v>168851907</v>
      </c>
      <c r="E27" s="31">
        <v>53617929.330000006</v>
      </c>
      <c r="F27" s="60">
        <f t="shared" si="0"/>
        <v>0.31754411473718214</v>
      </c>
    </row>
    <row r="28" spans="2:6" x14ac:dyDescent="0.25">
      <c r="B28" s="45" t="s">
        <v>12</v>
      </c>
      <c r="C28" s="46">
        <f>SUM(C29:C42)</f>
        <v>3455775068</v>
      </c>
      <c r="D28" s="46">
        <f t="shared" ref="D28:E28" si="1">SUM(D29:D42)</f>
        <v>5127296386</v>
      </c>
      <c r="E28" s="46">
        <f t="shared" si="1"/>
        <v>1748247223.1199996</v>
      </c>
      <c r="F28" s="58">
        <f t="shared" si="0"/>
        <v>0.34096862976237546</v>
      </c>
    </row>
    <row r="29" spans="2:6" x14ac:dyDescent="0.25">
      <c r="B29" s="16" t="s">
        <v>32</v>
      </c>
      <c r="C29" s="30">
        <v>115946528</v>
      </c>
      <c r="D29" s="30">
        <v>144917323</v>
      </c>
      <c r="E29" s="30">
        <v>23238370.640000015</v>
      </c>
      <c r="F29" s="59">
        <f t="shared" si="0"/>
        <v>0.16035605791586433</v>
      </c>
    </row>
    <row r="30" spans="2:6" x14ac:dyDescent="0.25">
      <c r="B30" s="17" t="s">
        <v>33</v>
      </c>
      <c r="C30" s="31">
        <v>94621552</v>
      </c>
      <c r="D30" s="31">
        <v>155931401</v>
      </c>
      <c r="E30" s="31">
        <v>31182660.469999984</v>
      </c>
      <c r="F30" s="60">
        <f t="shared" si="0"/>
        <v>0.19997678639467867</v>
      </c>
    </row>
    <row r="31" spans="2:6" x14ac:dyDescent="0.25">
      <c r="B31" s="17" t="s">
        <v>34</v>
      </c>
      <c r="C31" s="31">
        <v>148593309</v>
      </c>
      <c r="D31" s="31">
        <v>167105935</v>
      </c>
      <c r="E31" s="31">
        <v>23366291.049999997</v>
      </c>
      <c r="F31" s="60">
        <f t="shared" si="0"/>
        <v>0.139829211033109</v>
      </c>
    </row>
    <row r="32" spans="2:6" x14ac:dyDescent="0.25">
      <c r="B32" s="17" t="s">
        <v>35</v>
      </c>
      <c r="C32" s="31">
        <v>30316003</v>
      </c>
      <c r="D32" s="31">
        <v>44449016</v>
      </c>
      <c r="E32" s="31">
        <v>3404596.23</v>
      </c>
      <c r="F32" s="60">
        <f t="shared" si="0"/>
        <v>7.6595536558109634E-2</v>
      </c>
    </row>
    <row r="33" spans="2:6" x14ac:dyDescent="0.25">
      <c r="B33" s="17" t="s">
        <v>36</v>
      </c>
      <c r="C33" s="31">
        <v>42728587</v>
      </c>
      <c r="D33" s="31">
        <v>61039736</v>
      </c>
      <c r="E33" s="31">
        <v>10892505.899999997</v>
      </c>
      <c r="F33" s="60">
        <f t="shared" si="0"/>
        <v>0.17844942677995851</v>
      </c>
    </row>
    <row r="34" spans="2:6" x14ac:dyDescent="0.25">
      <c r="B34" s="17" t="s">
        <v>37</v>
      </c>
      <c r="C34" s="31">
        <v>66035171</v>
      </c>
      <c r="D34" s="31">
        <v>90788685</v>
      </c>
      <c r="E34" s="31">
        <v>10788716.030000005</v>
      </c>
      <c r="F34" s="60">
        <f t="shared" si="0"/>
        <v>0.1188332668327557</v>
      </c>
    </row>
    <row r="35" spans="2:6" x14ac:dyDescent="0.25">
      <c r="B35" s="17" t="s">
        <v>38</v>
      </c>
      <c r="C35" s="31">
        <v>29820868</v>
      </c>
      <c r="D35" s="31">
        <v>30137856</v>
      </c>
      <c r="E35" s="31">
        <v>5490803.4800000014</v>
      </c>
      <c r="F35" s="60">
        <f t="shared" si="0"/>
        <v>0.18218958508528282</v>
      </c>
    </row>
    <row r="36" spans="2:6" x14ac:dyDescent="0.25">
      <c r="B36" s="17" t="s">
        <v>39</v>
      </c>
      <c r="C36" s="31">
        <v>57717333</v>
      </c>
      <c r="D36" s="31">
        <v>93472610</v>
      </c>
      <c r="E36" s="31">
        <v>23380249.190000005</v>
      </c>
      <c r="F36" s="60">
        <f t="shared" si="0"/>
        <v>0.25012941427440621</v>
      </c>
    </row>
    <row r="37" spans="2:6" x14ac:dyDescent="0.25">
      <c r="B37" s="17" t="s">
        <v>40</v>
      </c>
      <c r="C37" s="31">
        <v>16181164</v>
      </c>
      <c r="D37" s="31">
        <v>16479889</v>
      </c>
      <c r="E37" s="31">
        <v>4873754.42</v>
      </c>
      <c r="F37" s="60">
        <f t="shared" si="0"/>
        <v>0.29573951742029331</v>
      </c>
    </row>
    <row r="38" spans="2:6" x14ac:dyDescent="0.25">
      <c r="B38" s="17" t="s">
        <v>41</v>
      </c>
      <c r="C38" s="31">
        <v>91407430</v>
      </c>
      <c r="D38" s="31">
        <v>92606313</v>
      </c>
      <c r="E38" s="31">
        <v>16693724.210000003</v>
      </c>
      <c r="F38" s="60">
        <f t="shared" si="0"/>
        <v>0.18026550965267349</v>
      </c>
    </row>
    <row r="39" spans="2:6" x14ac:dyDescent="0.25">
      <c r="B39" s="17" t="s">
        <v>44</v>
      </c>
      <c r="C39" s="31">
        <v>0</v>
      </c>
      <c r="D39" s="31">
        <v>14947</v>
      </c>
      <c r="E39" s="31">
        <v>0</v>
      </c>
      <c r="F39" s="60" t="str">
        <f t="shared" si="0"/>
        <v>%</v>
      </c>
    </row>
    <row r="40" spans="2:6" x14ac:dyDescent="0.25">
      <c r="B40" s="17" t="s">
        <v>45</v>
      </c>
      <c r="C40" s="31">
        <v>3326300</v>
      </c>
      <c r="D40" s="31">
        <v>3506369</v>
      </c>
      <c r="E40" s="31">
        <v>757098.73</v>
      </c>
      <c r="F40" s="60">
        <f t="shared" si="0"/>
        <v>0.21592100831372854</v>
      </c>
    </row>
    <row r="41" spans="2:6" x14ac:dyDescent="0.25">
      <c r="B41" s="17" t="s">
        <v>42</v>
      </c>
      <c r="C41" s="31">
        <v>612785850</v>
      </c>
      <c r="D41" s="31">
        <v>597194320</v>
      </c>
      <c r="E41" s="31">
        <v>193335200.94999966</v>
      </c>
      <c r="F41" s="60">
        <f t="shared" si="0"/>
        <v>0.32373918249925698</v>
      </c>
    </row>
    <row r="42" spans="2:6" x14ac:dyDescent="0.25">
      <c r="B42" s="18" t="s">
        <v>43</v>
      </c>
      <c r="C42" s="32">
        <v>2146294973</v>
      </c>
      <c r="D42" s="32">
        <v>3629651986</v>
      </c>
      <c r="E42" s="32">
        <v>1400843251.8199999</v>
      </c>
      <c r="F42" s="61">
        <f t="shared" si="0"/>
        <v>0.38594423300724673</v>
      </c>
    </row>
    <row r="43" spans="2:6" x14ac:dyDescent="0.25">
      <c r="B43" s="45" t="s">
        <v>11</v>
      </c>
      <c r="C43" s="46">
        <f>SUM(C44:C51)</f>
        <v>810120548</v>
      </c>
      <c r="D43" s="46">
        <f>SUM(D44:D51)</f>
        <v>678911037</v>
      </c>
      <c r="E43" s="46">
        <f>SUM(E44:E51)</f>
        <v>77540175.799999997</v>
      </c>
      <c r="F43" s="58">
        <f t="shared" si="0"/>
        <v>0.11421257215472252</v>
      </c>
    </row>
    <row r="44" spans="2:6" x14ac:dyDescent="0.25">
      <c r="B44" s="17" t="s">
        <v>32</v>
      </c>
      <c r="C44" s="31">
        <v>248355568</v>
      </c>
      <c r="D44" s="31">
        <v>243506629</v>
      </c>
      <c r="E44" s="31">
        <v>2053875.7500000002</v>
      </c>
      <c r="F44" s="60">
        <f t="shared" si="0"/>
        <v>8.4345783867756652E-3</v>
      </c>
    </row>
    <row r="45" spans="2:6" x14ac:dyDescent="0.25">
      <c r="B45" s="17" t="s">
        <v>33</v>
      </c>
      <c r="C45" s="31">
        <v>3159210</v>
      </c>
      <c r="D45" s="31">
        <v>16340502</v>
      </c>
      <c r="E45" s="31">
        <v>15865386.800000001</v>
      </c>
      <c r="F45" s="60">
        <f t="shared" ref="F45:F51" si="2">IF(E45=0,"%",E45/D45)</f>
        <v>0.97092407564957306</v>
      </c>
    </row>
    <row r="46" spans="2:6" x14ac:dyDescent="0.25">
      <c r="B46" s="17" t="s">
        <v>34</v>
      </c>
      <c r="C46" s="31">
        <v>0</v>
      </c>
      <c r="D46" s="31">
        <v>5800294</v>
      </c>
      <c r="E46" s="31">
        <v>5999.55</v>
      </c>
      <c r="F46" s="60">
        <f t="shared" si="2"/>
        <v>1.0343527414300034E-3</v>
      </c>
    </row>
    <row r="47" spans="2:6" x14ac:dyDescent="0.25">
      <c r="B47" s="17" t="s">
        <v>35</v>
      </c>
      <c r="C47" s="31">
        <v>24548966</v>
      </c>
      <c r="D47" s="31">
        <v>14272717</v>
      </c>
      <c r="E47" s="31">
        <v>117531.56</v>
      </c>
      <c r="F47" s="60">
        <f t="shared" si="2"/>
        <v>8.2347012135110635E-3</v>
      </c>
    </row>
    <row r="48" spans="2:6" x14ac:dyDescent="0.25">
      <c r="B48" s="17" t="s">
        <v>37</v>
      </c>
      <c r="C48" s="31">
        <v>21778706</v>
      </c>
      <c r="D48" s="31">
        <v>19080706</v>
      </c>
      <c r="E48" s="31">
        <v>4349265.37</v>
      </c>
      <c r="F48" s="60">
        <f t="shared" si="2"/>
        <v>0.22794048448731405</v>
      </c>
    </row>
    <row r="49" spans="2:6" x14ac:dyDescent="0.25">
      <c r="B49" s="17" t="s">
        <v>41</v>
      </c>
      <c r="C49" s="31">
        <v>73806518</v>
      </c>
      <c r="D49" s="31">
        <v>2962655</v>
      </c>
      <c r="E49" s="31">
        <v>0</v>
      </c>
      <c r="F49" s="60" t="str">
        <f t="shared" si="2"/>
        <v>%</v>
      </c>
    </row>
    <row r="50" spans="2:6" x14ac:dyDescent="0.25">
      <c r="B50" s="17" t="s">
        <v>42</v>
      </c>
      <c r="C50" s="31">
        <v>0</v>
      </c>
      <c r="D50" s="31">
        <v>900000</v>
      </c>
      <c r="E50" s="31">
        <v>0</v>
      </c>
      <c r="F50" s="60" t="str">
        <f t="shared" si="2"/>
        <v>%</v>
      </c>
    </row>
    <row r="51" spans="2:6" x14ac:dyDescent="0.25">
      <c r="B51" s="17" t="s">
        <v>43</v>
      </c>
      <c r="C51" s="31">
        <v>438471580</v>
      </c>
      <c r="D51" s="31">
        <v>376047534</v>
      </c>
      <c r="E51" s="31">
        <v>55148116.769999996</v>
      </c>
      <c r="F51" s="60">
        <f t="shared" si="2"/>
        <v>0.1466519835495052</v>
      </c>
    </row>
    <row r="52" spans="2:6" x14ac:dyDescent="0.25">
      <c r="B52" s="45" t="s">
        <v>10</v>
      </c>
      <c r="C52" s="46">
        <f>+SUM(C53:C60)</f>
        <v>81805636</v>
      </c>
      <c r="D52" s="46">
        <f>+SUM(D53:D60)</f>
        <v>190755925</v>
      </c>
      <c r="E52" s="46">
        <f>+SUM(E53:E60)</f>
        <v>62527059.300000004</v>
      </c>
      <c r="F52" s="58">
        <f t="shared" si="0"/>
        <v>0.32778567323662428</v>
      </c>
    </row>
    <row r="53" spans="2:6" x14ac:dyDescent="0.25">
      <c r="B53" s="16" t="s">
        <v>32</v>
      </c>
      <c r="C53" s="30">
        <v>23552081</v>
      </c>
      <c r="D53" s="30">
        <v>23855468</v>
      </c>
      <c r="E53" s="30">
        <v>16792759</v>
      </c>
      <c r="F53" s="59">
        <f t="shared" si="0"/>
        <v>0.7039375207394799</v>
      </c>
    </row>
    <row r="54" spans="2:6" x14ac:dyDescent="0.25">
      <c r="B54" s="17" t="s">
        <v>33</v>
      </c>
      <c r="C54" s="31">
        <v>0</v>
      </c>
      <c r="D54" s="31">
        <v>2430008</v>
      </c>
      <c r="E54" s="31">
        <v>2140913</v>
      </c>
      <c r="F54" s="60">
        <f t="shared" si="0"/>
        <v>0.88103125586417819</v>
      </c>
    </row>
    <row r="55" spans="2:6" x14ac:dyDescent="0.25">
      <c r="B55" s="17" t="s">
        <v>34</v>
      </c>
      <c r="C55" s="31">
        <v>37846882</v>
      </c>
      <c r="D55" s="31">
        <v>14391044</v>
      </c>
      <c r="E55" s="31">
        <v>1603377</v>
      </c>
      <c r="F55" s="60">
        <f t="shared" si="0"/>
        <v>0.11141491888983177</v>
      </c>
    </row>
    <row r="56" spans="2:6" x14ac:dyDescent="0.25">
      <c r="B56" s="17" t="s">
        <v>35</v>
      </c>
      <c r="C56" s="31">
        <v>128000</v>
      </c>
      <c r="D56" s="31">
        <v>5412784</v>
      </c>
      <c r="E56" s="31">
        <v>1815873</v>
      </c>
      <c r="F56" s="60">
        <f t="shared" ref="F56" si="3">IF(E56=0,"%",E56/D56)</f>
        <v>0.3354785633418958</v>
      </c>
    </row>
    <row r="57" spans="2:6" x14ac:dyDescent="0.25">
      <c r="B57" s="17" t="s">
        <v>37</v>
      </c>
      <c r="C57" s="31">
        <v>2665</v>
      </c>
      <c r="D57" s="31">
        <v>2300665</v>
      </c>
      <c r="E57" s="31">
        <v>2089940</v>
      </c>
      <c r="F57" s="60">
        <f t="shared" si="0"/>
        <v>0.90840691713048183</v>
      </c>
    </row>
    <row r="58" spans="2:6" x14ac:dyDescent="0.25">
      <c r="B58" s="17" t="s">
        <v>41</v>
      </c>
      <c r="C58" s="31">
        <v>0</v>
      </c>
      <c r="D58" s="31">
        <v>4147</v>
      </c>
      <c r="E58" s="31">
        <v>4146.47</v>
      </c>
      <c r="F58" s="60">
        <f t="shared" si="0"/>
        <v>0.9998721967687485</v>
      </c>
    </row>
    <row r="59" spans="2:6" x14ac:dyDescent="0.25">
      <c r="B59" s="17" t="s">
        <v>42</v>
      </c>
      <c r="C59" s="31">
        <v>2462479</v>
      </c>
      <c r="D59" s="31">
        <v>4195969</v>
      </c>
      <c r="E59" s="31">
        <v>3366980.2400000007</v>
      </c>
      <c r="F59" s="60">
        <f t="shared" si="0"/>
        <v>0.80243210567094292</v>
      </c>
    </row>
    <row r="60" spans="2:6" x14ac:dyDescent="0.25">
      <c r="B60" s="17" t="s">
        <v>43</v>
      </c>
      <c r="C60" s="31">
        <v>17813529</v>
      </c>
      <c r="D60" s="31">
        <v>138165840</v>
      </c>
      <c r="E60" s="31">
        <v>34713070.590000004</v>
      </c>
      <c r="F60" s="60">
        <f t="shared" si="0"/>
        <v>0.25124206236505348</v>
      </c>
    </row>
    <row r="61" spans="2:6" x14ac:dyDescent="0.25">
      <c r="B61" s="45" t="s">
        <v>24</v>
      </c>
      <c r="C61" s="46">
        <f>+C62</f>
        <v>0</v>
      </c>
      <c r="D61" s="46">
        <f t="shared" ref="D61:E61" si="4">+D62</f>
        <v>0</v>
      </c>
      <c r="E61" s="46">
        <f t="shared" si="4"/>
        <v>0</v>
      </c>
      <c r="F61" s="58" t="str">
        <f t="shared" ref="F61:F62" si="5">IF(E61=0,"%",E61/D61)</f>
        <v>%</v>
      </c>
    </row>
    <row r="62" spans="2:6" x14ac:dyDescent="0.25">
      <c r="B62" s="17"/>
      <c r="C62" s="30"/>
      <c r="D62" s="30"/>
      <c r="E62" s="30"/>
      <c r="F62" s="59" t="str">
        <f t="shared" si="5"/>
        <v>%</v>
      </c>
    </row>
    <row r="63" spans="2:6" x14ac:dyDescent="0.25">
      <c r="B63" s="45" t="s">
        <v>9</v>
      </c>
      <c r="C63" s="46">
        <f>SUM(C64:C76)</f>
        <v>765900308</v>
      </c>
      <c r="D63" s="46">
        <f>SUM(D64:D76)</f>
        <v>1172966509</v>
      </c>
      <c r="E63" s="46">
        <f>SUM(E64:E76)</f>
        <v>168186114.49999994</v>
      </c>
      <c r="F63" s="58">
        <f t="shared" si="0"/>
        <v>0.14338526565723109</v>
      </c>
    </row>
    <row r="64" spans="2:6" x14ac:dyDescent="0.25">
      <c r="B64" s="16" t="s">
        <v>32</v>
      </c>
      <c r="C64" s="30">
        <v>2475337</v>
      </c>
      <c r="D64" s="30">
        <v>5752631</v>
      </c>
      <c r="E64" s="30">
        <v>31152</v>
      </c>
      <c r="F64" s="59">
        <f t="shared" si="0"/>
        <v>5.4152612952230034E-3</v>
      </c>
    </row>
    <row r="65" spans="2:6" x14ac:dyDescent="0.25">
      <c r="B65" s="17" t="s">
        <v>33</v>
      </c>
      <c r="C65" s="31">
        <v>50715755</v>
      </c>
      <c r="D65" s="31">
        <v>45288680</v>
      </c>
      <c r="E65" s="31">
        <v>19056987.079999998</v>
      </c>
      <c r="F65" s="60">
        <f t="shared" si="0"/>
        <v>0.4207891923544691</v>
      </c>
    </row>
    <row r="66" spans="2:6" x14ac:dyDescent="0.25">
      <c r="B66" s="17" t="s">
        <v>34</v>
      </c>
      <c r="C66" s="31">
        <v>0</v>
      </c>
      <c r="D66" s="31">
        <v>1365536</v>
      </c>
      <c r="E66" s="31">
        <v>5060</v>
      </c>
      <c r="F66" s="60">
        <f t="shared" si="0"/>
        <v>3.7055046516532701E-3</v>
      </c>
    </row>
    <row r="67" spans="2:6" x14ac:dyDescent="0.25">
      <c r="B67" s="17" t="s">
        <v>35</v>
      </c>
      <c r="C67" s="31">
        <v>0</v>
      </c>
      <c r="D67" s="31">
        <v>20000</v>
      </c>
      <c r="E67" s="31">
        <v>0</v>
      </c>
      <c r="F67" s="60" t="str">
        <f t="shared" si="0"/>
        <v>%</v>
      </c>
    </row>
    <row r="68" spans="2:6" x14ac:dyDescent="0.25">
      <c r="B68" s="17" t="s">
        <v>36</v>
      </c>
      <c r="C68" s="31">
        <v>0</v>
      </c>
      <c r="D68" s="31">
        <v>3673000</v>
      </c>
      <c r="E68" s="31">
        <v>983879</v>
      </c>
      <c r="F68" s="60">
        <f t="shared" si="0"/>
        <v>0.26786795534985025</v>
      </c>
    </row>
    <row r="69" spans="2:6" x14ac:dyDescent="0.25">
      <c r="B69" s="17" t="s">
        <v>37</v>
      </c>
      <c r="C69" s="31">
        <v>0</v>
      </c>
      <c r="D69" s="31">
        <v>1153812</v>
      </c>
      <c r="E69" s="31">
        <v>1595.36</v>
      </c>
      <c r="F69" s="60">
        <f t="shared" si="0"/>
        <v>1.3826862608466543E-3</v>
      </c>
    </row>
    <row r="70" spans="2:6" x14ac:dyDescent="0.25">
      <c r="B70" s="17" t="s">
        <v>38</v>
      </c>
      <c r="C70" s="31">
        <v>0</v>
      </c>
      <c r="D70" s="31">
        <v>374014</v>
      </c>
      <c r="E70" s="31">
        <v>97806.399999999994</v>
      </c>
      <c r="F70" s="60">
        <f t="shared" si="0"/>
        <v>0.26150464955857267</v>
      </c>
    </row>
    <row r="71" spans="2:6" x14ac:dyDescent="0.25">
      <c r="B71" s="17" t="s">
        <v>39</v>
      </c>
      <c r="C71" s="31">
        <v>3477541</v>
      </c>
      <c r="D71" s="31">
        <v>7494842</v>
      </c>
      <c r="E71" s="31">
        <v>114727</v>
      </c>
      <c r="F71" s="60">
        <f t="shared" si="0"/>
        <v>1.5307460784363434E-2</v>
      </c>
    </row>
    <row r="72" spans="2:6" x14ac:dyDescent="0.25">
      <c r="B72" s="17" t="s">
        <v>40</v>
      </c>
      <c r="C72" s="31">
        <v>0</v>
      </c>
      <c r="D72" s="31">
        <v>56724</v>
      </c>
      <c r="E72" s="31">
        <v>0</v>
      </c>
      <c r="F72" s="60" t="str">
        <f t="shared" si="0"/>
        <v>%</v>
      </c>
    </row>
    <row r="73" spans="2:6" x14ac:dyDescent="0.25">
      <c r="B73" s="17" t="s">
        <v>41</v>
      </c>
      <c r="C73" s="31">
        <v>0</v>
      </c>
      <c r="D73" s="31">
        <v>564067</v>
      </c>
      <c r="E73" s="31">
        <v>63246.75</v>
      </c>
      <c r="F73" s="60">
        <f t="shared" si="0"/>
        <v>0.11212630769039848</v>
      </c>
    </row>
    <row r="74" spans="2:6" x14ac:dyDescent="0.25">
      <c r="B74" s="17" t="s">
        <v>44</v>
      </c>
      <c r="C74" s="31">
        <v>0</v>
      </c>
      <c r="D74" s="31">
        <v>11057</v>
      </c>
      <c r="E74" s="31">
        <v>0</v>
      </c>
      <c r="F74" s="60" t="str">
        <f t="shared" si="0"/>
        <v>%</v>
      </c>
    </row>
    <row r="75" spans="2:6" x14ac:dyDescent="0.25">
      <c r="B75" s="17" t="s">
        <v>42</v>
      </c>
      <c r="C75" s="31">
        <v>0</v>
      </c>
      <c r="D75" s="31">
        <v>7163276</v>
      </c>
      <c r="E75" s="31">
        <v>1984309.6999999997</v>
      </c>
      <c r="F75" s="60">
        <f t="shared" si="0"/>
        <v>0.27701148189738883</v>
      </c>
    </row>
    <row r="76" spans="2:6" x14ac:dyDescent="0.25">
      <c r="B76" s="17" t="s">
        <v>43</v>
      </c>
      <c r="C76" s="31">
        <v>709231675</v>
      </c>
      <c r="D76" s="31">
        <v>1100048870</v>
      </c>
      <c r="E76" s="31">
        <v>145847351.20999995</v>
      </c>
      <c r="F76" s="60">
        <f t="shared" si="0"/>
        <v>0.13258261081619033</v>
      </c>
    </row>
    <row r="77" spans="2:6" x14ac:dyDescent="0.25">
      <c r="B77" s="48" t="s">
        <v>3</v>
      </c>
      <c r="C77" s="49">
        <f>+C63+C61+C52+C43+C28+C22+C9</f>
        <v>8107547805</v>
      </c>
      <c r="D77" s="49">
        <f>+D63+D61+D52+D43+D28+D22+D9</f>
        <v>10276723577</v>
      </c>
      <c r="E77" s="49">
        <f>+E63+E61+E52+E43+E28+E22+E9</f>
        <v>2994172420.2399988</v>
      </c>
      <c r="F77" s="62">
        <f t="shared" si="0"/>
        <v>0.29135476864836168</v>
      </c>
    </row>
    <row r="78" spans="2:6" x14ac:dyDescent="0.2">
      <c r="B78" s="37" t="s">
        <v>25</v>
      </c>
      <c r="C78" s="21"/>
      <c r="D78" s="21"/>
      <c r="E78" s="21"/>
    </row>
    <row r="79" spans="2:6" x14ac:dyDescent="0.25">
      <c r="C79" s="21"/>
      <c r="D79" s="21"/>
      <c r="E79" s="21"/>
      <c r="F79" s="63"/>
    </row>
    <row r="80" spans="2:6" x14ac:dyDescent="0.25">
      <c r="C80" s="21"/>
      <c r="D80" s="21"/>
      <c r="E80" s="21"/>
    </row>
    <row r="81" spans="4:5" x14ac:dyDescent="0.25">
      <c r="D81" s="21"/>
      <c r="E81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5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28</v>
      </c>
      <c r="C5" s="67"/>
      <c r="D5" s="67"/>
      <c r="E5" s="67"/>
      <c r="F5" s="67"/>
    </row>
    <row r="7" spans="2:6" x14ac:dyDescent="0.25">
      <c r="E7" s="65"/>
      <c r="F7" s="66" t="s">
        <v>23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20</v>
      </c>
      <c r="C9" s="46">
        <f>SUM(C10:C21)</f>
        <v>2818083194</v>
      </c>
      <c r="D9" s="46">
        <f>SUM(D10:D21)</f>
        <v>2885067669</v>
      </c>
      <c r="E9" s="46">
        <f>SUM(E10:E21)</f>
        <v>848321791.71999955</v>
      </c>
      <c r="F9" s="47">
        <f t="shared" ref="F9:F84" si="0">IF(E9=0,"%",E9/D9)</f>
        <v>0.29403878489062907</v>
      </c>
    </row>
    <row r="10" spans="2:6" x14ac:dyDescent="0.25">
      <c r="B10" s="11" t="s">
        <v>32</v>
      </c>
      <c r="C10" s="27">
        <v>177798375</v>
      </c>
      <c r="D10" s="27">
        <v>171213009</v>
      </c>
      <c r="E10" s="27">
        <v>50619165.129999988</v>
      </c>
      <c r="F10" s="33">
        <f t="shared" si="0"/>
        <v>0.29565022789827838</v>
      </c>
    </row>
    <row r="11" spans="2:6" x14ac:dyDescent="0.25">
      <c r="B11" s="13" t="s">
        <v>33</v>
      </c>
      <c r="C11" s="28">
        <v>245690226</v>
      </c>
      <c r="D11" s="28">
        <v>256040773</v>
      </c>
      <c r="E11" s="28">
        <v>77255147.669999897</v>
      </c>
      <c r="F11" s="23">
        <f t="shared" si="0"/>
        <v>0.30172986421189996</v>
      </c>
    </row>
    <row r="12" spans="2:6" x14ac:dyDescent="0.25">
      <c r="B12" s="13" t="s">
        <v>34</v>
      </c>
      <c r="C12" s="28">
        <v>62890365</v>
      </c>
      <c r="D12" s="28">
        <v>64497605</v>
      </c>
      <c r="E12" s="28">
        <v>24821257.770000007</v>
      </c>
      <c r="F12" s="23">
        <f t="shared" si="0"/>
        <v>0.3848399916555042</v>
      </c>
    </row>
    <row r="13" spans="2:6" x14ac:dyDescent="0.25">
      <c r="B13" s="13" t="s">
        <v>35</v>
      </c>
      <c r="C13" s="28">
        <v>42696850</v>
      </c>
      <c r="D13" s="28">
        <v>42749414</v>
      </c>
      <c r="E13" s="28">
        <v>14666957.680000003</v>
      </c>
      <c r="F13" s="23">
        <f t="shared" si="0"/>
        <v>0.34309143231764544</v>
      </c>
    </row>
    <row r="14" spans="2:6" x14ac:dyDescent="0.25">
      <c r="B14" s="13" t="s">
        <v>36</v>
      </c>
      <c r="C14" s="28">
        <v>97110238</v>
      </c>
      <c r="D14" s="28">
        <v>99734450</v>
      </c>
      <c r="E14" s="28">
        <v>40536847.869999997</v>
      </c>
      <c r="F14" s="23">
        <f t="shared" si="0"/>
        <v>0.40644780083511761</v>
      </c>
    </row>
    <row r="15" spans="2:6" x14ac:dyDescent="0.25">
      <c r="B15" s="13" t="s">
        <v>37</v>
      </c>
      <c r="C15" s="28">
        <v>57397911</v>
      </c>
      <c r="D15" s="28">
        <v>58106735</v>
      </c>
      <c r="E15" s="28">
        <v>18122006.54000001</v>
      </c>
      <c r="F15" s="23">
        <f t="shared" si="0"/>
        <v>0.31187445895901755</v>
      </c>
    </row>
    <row r="16" spans="2:6" x14ac:dyDescent="0.25">
      <c r="B16" s="13" t="s">
        <v>38</v>
      </c>
      <c r="C16" s="28">
        <v>6859128</v>
      </c>
      <c r="D16" s="28">
        <v>7054990</v>
      </c>
      <c r="E16" s="28">
        <v>2189450.9199999995</v>
      </c>
      <c r="F16" s="23">
        <f t="shared" si="0"/>
        <v>0.31034075455812121</v>
      </c>
    </row>
    <row r="17" spans="2:6" x14ac:dyDescent="0.25">
      <c r="B17" s="13" t="s">
        <v>39</v>
      </c>
      <c r="C17" s="28">
        <v>229823977</v>
      </c>
      <c r="D17" s="28">
        <v>241465408</v>
      </c>
      <c r="E17" s="28">
        <v>75674394.639999971</v>
      </c>
      <c r="F17" s="23">
        <f t="shared" si="0"/>
        <v>0.31339642090679909</v>
      </c>
    </row>
    <row r="18" spans="2:6" x14ac:dyDescent="0.25">
      <c r="B18" s="13" t="s">
        <v>40</v>
      </c>
      <c r="C18" s="28">
        <v>29706835</v>
      </c>
      <c r="D18" s="28">
        <v>30330213</v>
      </c>
      <c r="E18" s="28">
        <v>8959621.5000000056</v>
      </c>
      <c r="F18" s="23">
        <f t="shared" si="0"/>
        <v>0.29540252486851992</v>
      </c>
    </row>
    <row r="19" spans="2:6" x14ac:dyDescent="0.25">
      <c r="B19" s="13" t="s">
        <v>41</v>
      </c>
      <c r="C19" s="28">
        <v>30178389</v>
      </c>
      <c r="D19" s="28">
        <v>32002627</v>
      </c>
      <c r="E19" s="28">
        <v>11353191.009999998</v>
      </c>
      <c r="F19" s="23">
        <f t="shared" si="0"/>
        <v>0.35475809564008598</v>
      </c>
    </row>
    <row r="20" spans="2:6" x14ac:dyDescent="0.25">
      <c r="B20" s="13" t="s">
        <v>42</v>
      </c>
      <c r="C20" s="28">
        <v>1150881063</v>
      </c>
      <c r="D20" s="28">
        <v>1132139554</v>
      </c>
      <c r="E20" s="28">
        <v>288708784.52000004</v>
      </c>
      <c r="F20" s="23">
        <f t="shared" si="0"/>
        <v>0.25501165779426521</v>
      </c>
    </row>
    <row r="21" spans="2:6" x14ac:dyDescent="0.25">
      <c r="B21" s="13" t="s">
        <v>43</v>
      </c>
      <c r="C21" s="28">
        <v>687049837</v>
      </c>
      <c r="D21" s="28">
        <v>749732891</v>
      </c>
      <c r="E21" s="28">
        <v>235414966.46999958</v>
      </c>
      <c r="F21" s="23">
        <f t="shared" si="0"/>
        <v>0.31399845104301233</v>
      </c>
    </row>
    <row r="22" spans="2:6" x14ac:dyDescent="0.25">
      <c r="B22" s="45" t="s">
        <v>19</v>
      </c>
      <c r="C22" s="46">
        <f>SUM(C23:C31)</f>
        <v>174795319</v>
      </c>
      <c r="D22" s="46">
        <f>SUM(D23:D31)</f>
        <v>178108989</v>
      </c>
      <c r="E22" s="46">
        <f>SUM(E23:E31)</f>
        <v>53908092.740000002</v>
      </c>
      <c r="F22" s="47">
        <f t="shared" si="0"/>
        <v>0.30266912996738193</v>
      </c>
    </row>
    <row r="23" spans="2:6" x14ac:dyDescent="0.25">
      <c r="B23" s="13" t="s">
        <v>33</v>
      </c>
      <c r="C23" s="28">
        <v>0</v>
      </c>
      <c r="D23" s="28">
        <v>0</v>
      </c>
      <c r="E23" s="28">
        <v>0</v>
      </c>
      <c r="F23" s="23" t="str">
        <f t="shared" si="0"/>
        <v>%</v>
      </c>
    </row>
    <row r="24" spans="2:6" x14ac:dyDescent="0.25">
      <c r="B24" s="13" t="s">
        <v>39</v>
      </c>
      <c r="C24" s="28">
        <v>0</v>
      </c>
      <c r="D24" s="28">
        <v>3000</v>
      </c>
      <c r="E24" s="28">
        <v>0</v>
      </c>
      <c r="F24" s="23" t="str">
        <f t="shared" si="0"/>
        <v>%</v>
      </c>
    </row>
    <row r="25" spans="2:6" x14ac:dyDescent="0.25">
      <c r="B25" s="13" t="s">
        <v>40</v>
      </c>
      <c r="C25" s="28">
        <v>0</v>
      </c>
      <c r="D25" s="28">
        <v>9000</v>
      </c>
      <c r="E25" s="28">
        <v>0</v>
      </c>
      <c r="F25" s="23" t="str">
        <f t="shared" si="0"/>
        <v>%</v>
      </c>
    </row>
    <row r="26" spans="2:6" x14ac:dyDescent="0.25">
      <c r="B26" s="13" t="s">
        <v>42</v>
      </c>
      <c r="C26" s="28">
        <v>9891037</v>
      </c>
      <c r="D26" s="28">
        <v>9245082</v>
      </c>
      <c r="E26" s="28">
        <v>290163.41000000003</v>
      </c>
      <c r="F26" s="23">
        <f t="shared" si="0"/>
        <v>3.138570431284439E-2</v>
      </c>
    </row>
    <row r="27" spans="2:6" x14ac:dyDescent="0.25">
      <c r="B27" s="13" t="s">
        <v>43</v>
      </c>
      <c r="C27" s="28">
        <v>164904282</v>
      </c>
      <c r="D27" s="28">
        <v>168851907</v>
      </c>
      <c r="E27" s="28">
        <v>53617929.330000006</v>
      </c>
      <c r="F27" s="23">
        <f t="shared" si="0"/>
        <v>0.31754411473718214</v>
      </c>
    </row>
    <row r="28" spans="2:6" hidden="1" x14ac:dyDescent="0.25">
      <c r="B28" s="13"/>
      <c r="C28" s="28"/>
      <c r="D28" s="28"/>
      <c r="E28" s="28"/>
      <c r="F28" s="23" t="str">
        <f t="shared" si="0"/>
        <v>%</v>
      </c>
    </row>
    <row r="29" spans="2:6" hidden="1" x14ac:dyDescent="0.25">
      <c r="B29" s="13"/>
      <c r="C29" s="28"/>
      <c r="D29" s="28"/>
      <c r="E29" s="28"/>
      <c r="F29" s="23" t="str">
        <f t="shared" si="0"/>
        <v>%</v>
      </c>
    </row>
    <row r="30" spans="2:6" hidden="1" x14ac:dyDescent="0.25">
      <c r="B30" s="13"/>
      <c r="C30" s="28"/>
      <c r="D30" s="28"/>
      <c r="E30" s="28"/>
      <c r="F30" s="23" t="str">
        <f t="shared" si="0"/>
        <v>%</v>
      </c>
    </row>
    <row r="31" spans="2:6" hidden="1" x14ac:dyDescent="0.25">
      <c r="B31" s="13"/>
      <c r="C31" s="28"/>
      <c r="D31" s="28"/>
      <c r="E31" s="28"/>
      <c r="F31" s="23" t="str">
        <f t="shared" si="0"/>
        <v>%</v>
      </c>
    </row>
    <row r="32" spans="2:6" x14ac:dyDescent="0.25">
      <c r="B32" s="45" t="s">
        <v>18</v>
      </c>
      <c r="C32" s="46">
        <f>SUM(C33:C45)</f>
        <v>2506218564</v>
      </c>
      <c r="D32" s="46">
        <f t="shared" ref="D32:E32" si="1">SUM(D33:D45)</f>
        <v>2881349110</v>
      </c>
      <c r="E32" s="46">
        <f t="shared" si="1"/>
        <v>821442984.17999983</v>
      </c>
      <c r="F32" s="47">
        <f t="shared" si="0"/>
        <v>0.28508971069458494</v>
      </c>
    </row>
    <row r="33" spans="2:6" x14ac:dyDescent="0.25">
      <c r="B33" s="38" t="s">
        <v>32</v>
      </c>
      <c r="C33" s="12">
        <v>115646242</v>
      </c>
      <c r="D33" s="12">
        <v>108091425</v>
      </c>
      <c r="E33" s="12">
        <v>19469860.639999997</v>
      </c>
      <c r="F33" s="33">
        <f t="shared" si="0"/>
        <v>0.18012400743167181</v>
      </c>
    </row>
    <row r="34" spans="2:6" x14ac:dyDescent="0.25">
      <c r="B34" s="39" t="s">
        <v>33</v>
      </c>
      <c r="C34" s="40">
        <v>93364498</v>
      </c>
      <c r="D34" s="40">
        <v>91112022</v>
      </c>
      <c r="E34" s="40">
        <v>20795809.649999995</v>
      </c>
      <c r="F34" s="23">
        <f t="shared" si="0"/>
        <v>0.22824440939308749</v>
      </c>
    </row>
    <row r="35" spans="2:6" x14ac:dyDescent="0.25">
      <c r="B35" s="39" t="s">
        <v>34</v>
      </c>
      <c r="C35" s="40">
        <v>148561701</v>
      </c>
      <c r="D35" s="40">
        <v>163836412</v>
      </c>
      <c r="E35" s="40">
        <v>23332044.599999994</v>
      </c>
      <c r="F35" s="23">
        <f t="shared" si="0"/>
        <v>0.14241061748837611</v>
      </c>
    </row>
    <row r="36" spans="2:6" x14ac:dyDescent="0.25">
      <c r="B36" s="39" t="s">
        <v>35</v>
      </c>
      <c r="C36" s="40">
        <v>30315003</v>
      </c>
      <c r="D36" s="40">
        <v>43682383</v>
      </c>
      <c r="E36" s="40">
        <v>3399196.2300000014</v>
      </c>
      <c r="F36" s="23">
        <f t="shared" si="0"/>
        <v>7.7816181182240027E-2</v>
      </c>
    </row>
    <row r="37" spans="2:6" x14ac:dyDescent="0.25">
      <c r="B37" s="39" t="s">
        <v>36</v>
      </c>
      <c r="C37" s="40">
        <v>42016474</v>
      </c>
      <c r="D37" s="40">
        <v>40325981</v>
      </c>
      <c r="E37" s="40">
        <v>8455183.3100000005</v>
      </c>
      <c r="F37" s="23">
        <f t="shared" si="0"/>
        <v>0.20967086479557684</v>
      </c>
    </row>
    <row r="38" spans="2:6" x14ac:dyDescent="0.25">
      <c r="B38" s="39" t="s">
        <v>37</v>
      </c>
      <c r="C38" s="40">
        <v>65824492</v>
      </c>
      <c r="D38" s="40">
        <v>73906178</v>
      </c>
      <c r="E38" s="40">
        <v>7239794.1600000001</v>
      </c>
      <c r="F38" s="23">
        <f t="shared" si="0"/>
        <v>9.7959255314217439E-2</v>
      </c>
    </row>
    <row r="39" spans="2:6" x14ac:dyDescent="0.25">
      <c r="B39" s="39" t="s">
        <v>38</v>
      </c>
      <c r="C39" s="40">
        <v>29820868</v>
      </c>
      <c r="D39" s="40">
        <v>30137856</v>
      </c>
      <c r="E39" s="40">
        <v>5490803.4800000004</v>
      </c>
      <c r="F39" s="23">
        <f t="shared" si="0"/>
        <v>0.1821895850852828</v>
      </c>
    </row>
    <row r="40" spans="2:6" x14ac:dyDescent="0.25">
      <c r="B40" s="39" t="s">
        <v>39</v>
      </c>
      <c r="C40" s="40">
        <v>57453333</v>
      </c>
      <c r="D40" s="40">
        <v>60731610</v>
      </c>
      <c r="E40" s="40">
        <v>16737628.200000003</v>
      </c>
      <c r="F40" s="23">
        <f t="shared" si="0"/>
        <v>0.27559994210593136</v>
      </c>
    </row>
    <row r="41" spans="2:6" x14ac:dyDescent="0.25">
      <c r="B41" s="39" t="s">
        <v>40</v>
      </c>
      <c r="C41" s="40">
        <v>16181164</v>
      </c>
      <c r="D41" s="40">
        <v>16135229</v>
      </c>
      <c r="E41" s="40">
        <v>4847339.4200000009</v>
      </c>
      <c r="F41" s="23">
        <f t="shared" si="0"/>
        <v>0.30041962342152073</v>
      </c>
    </row>
    <row r="42" spans="2:6" x14ac:dyDescent="0.25">
      <c r="B42" s="39" t="s">
        <v>41</v>
      </c>
      <c r="C42" s="40">
        <v>91266513</v>
      </c>
      <c r="D42" s="40">
        <v>90731519</v>
      </c>
      <c r="E42" s="40">
        <v>16653031.140000002</v>
      </c>
      <c r="F42" s="23">
        <f t="shared" si="0"/>
        <v>0.1835418531899593</v>
      </c>
    </row>
    <row r="43" spans="2:6" x14ac:dyDescent="0.25">
      <c r="B43" s="39" t="s">
        <v>45</v>
      </c>
      <c r="C43" s="40">
        <v>3326300</v>
      </c>
      <c r="D43" s="40">
        <v>3506369</v>
      </c>
      <c r="E43" s="40">
        <v>757098.73</v>
      </c>
      <c r="F43" s="23">
        <f t="shared" si="0"/>
        <v>0.21592100831372854</v>
      </c>
    </row>
    <row r="44" spans="2:6" x14ac:dyDescent="0.25">
      <c r="B44" s="39" t="s">
        <v>42</v>
      </c>
      <c r="C44" s="40">
        <v>502503358</v>
      </c>
      <c r="D44" s="40">
        <v>495034877</v>
      </c>
      <c r="E44" s="40">
        <v>187057740.2199997</v>
      </c>
      <c r="F44" s="23">
        <f t="shared" si="0"/>
        <v>0.37786780065599235</v>
      </c>
    </row>
    <row r="45" spans="2:6" x14ac:dyDescent="0.25">
      <c r="B45" s="41" t="s">
        <v>43</v>
      </c>
      <c r="C45" s="15">
        <v>1309938618</v>
      </c>
      <c r="D45" s="15">
        <v>1664117249</v>
      </c>
      <c r="E45" s="15">
        <v>507207454.40000015</v>
      </c>
      <c r="F45" s="34">
        <f t="shared" si="0"/>
        <v>0.3047906959108746</v>
      </c>
    </row>
    <row r="46" spans="2:6" x14ac:dyDescent="0.25">
      <c r="B46" s="45" t="s">
        <v>17</v>
      </c>
      <c r="C46" s="46">
        <f>SUM(C47:C57)</f>
        <v>810120548</v>
      </c>
      <c r="D46" s="46">
        <f>SUM(D47:D57)</f>
        <v>674294401</v>
      </c>
      <c r="E46" s="46">
        <f>SUM(E47:E57)</f>
        <v>73196316.640000001</v>
      </c>
      <c r="F46" s="47">
        <f t="shared" si="0"/>
        <v>0.10855246095985306</v>
      </c>
    </row>
    <row r="47" spans="2:6" x14ac:dyDescent="0.25">
      <c r="B47" s="13" t="s">
        <v>32</v>
      </c>
      <c r="C47" s="28">
        <v>248355568</v>
      </c>
      <c r="D47" s="28">
        <v>243506629</v>
      </c>
      <c r="E47" s="28">
        <v>2053875.7500000002</v>
      </c>
      <c r="F47" s="23">
        <f t="shared" si="0"/>
        <v>8.4345783867756652E-3</v>
      </c>
    </row>
    <row r="48" spans="2:6" x14ac:dyDescent="0.25">
      <c r="B48" s="13" t="s">
        <v>33</v>
      </c>
      <c r="C48" s="28">
        <v>3159210</v>
      </c>
      <c r="D48" s="28">
        <v>16340502</v>
      </c>
      <c r="E48" s="28">
        <v>15865386.800000001</v>
      </c>
      <c r="F48" s="23">
        <f t="shared" si="0"/>
        <v>0.97092407564957306</v>
      </c>
    </row>
    <row r="49" spans="2:6" x14ac:dyDescent="0.25">
      <c r="B49" s="13" t="s">
        <v>34</v>
      </c>
      <c r="C49" s="28">
        <v>0</v>
      </c>
      <c r="D49" s="28">
        <v>5800294</v>
      </c>
      <c r="E49" s="28">
        <v>5999.55</v>
      </c>
      <c r="F49" s="23">
        <f t="shared" si="0"/>
        <v>1.0343527414300034E-3</v>
      </c>
    </row>
    <row r="50" spans="2:6" x14ac:dyDescent="0.25">
      <c r="B50" s="13" t="s">
        <v>35</v>
      </c>
      <c r="C50" s="28">
        <v>24548966</v>
      </c>
      <c r="D50" s="28">
        <v>14272717</v>
      </c>
      <c r="E50" s="28">
        <v>117531.56</v>
      </c>
      <c r="F50" s="23">
        <f t="shared" si="0"/>
        <v>8.2347012135110635E-3</v>
      </c>
    </row>
    <row r="51" spans="2:6" x14ac:dyDescent="0.25">
      <c r="B51" s="13" t="s">
        <v>37</v>
      </c>
      <c r="C51" s="28">
        <v>21778706</v>
      </c>
      <c r="D51" s="28">
        <v>19080706</v>
      </c>
      <c r="E51" s="28">
        <v>4349265.37</v>
      </c>
      <c r="F51" s="23">
        <f t="shared" si="0"/>
        <v>0.22794048448731405</v>
      </c>
    </row>
    <row r="52" spans="2:6" x14ac:dyDescent="0.25">
      <c r="B52" s="13" t="s">
        <v>41</v>
      </c>
      <c r="C52" s="28">
        <v>73806518</v>
      </c>
      <c r="D52" s="28">
        <v>2962655</v>
      </c>
      <c r="E52" s="28">
        <v>0</v>
      </c>
      <c r="F52" s="23" t="str">
        <f t="shared" si="0"/>
        <v>%</v>
      </c>
    </row>
    <row r="53" spans="2:6" x14ac:dyDescent="0.25">
      <c r="B53" s="13" t="s">
        <v>42</v>
      </c>
      <c r="C53" s="28">
        <v>0</v>
      </c>
      <c r="D53" s="28">
        <v>900000</v>
      </c>
      <c r="E53" s="28">
        <v>0</v>
      </c>
      <c r="F53" s="23" t="str">
        <f t="shared" si="0"/>
        <v>%</v>
      </c>
    </row>
    <row r="54" spans="2:6" x14ac:dyDescent="0.25">
      <c r="B54" s="13" t="s">
        <v>43</v>
      </c>
      <c r="C54" s="28">
        <v>438471580</v>
      </c>
      <c r="D54" s="28">
        <v>371430898</v>
      </c>
      <c r="E54" s="28">
        <v>50804257.609999999</v>
      </c>
      <c r="F54" s="23">
        <f t="shared" si="0"/>
        <v>0.13677983679752997</v>
      </c>
    </row>
    <row r="55" spans="2:6" hidden="1" x14ac:dyDescent="0.25">
      <c r="B55" s="13"/>
      <c r="C55" s="28"/>
      <c r="D55" s="28"/>
      <c r="E55" s="28"/>
      <c r="F55" s="23" t="str">
        <f t="shared" si="0"/>
        <v>%</v>
      </c>
    </row>
    <row r="56" spans="2:6" hidden="1" x14ac:dyDescent="0.25">
      <c r="B56" s="13"/>
      <c r="C56" s="28"/>
      <c r="D56" s="28"/>
      <c r="E56" s="28"/>
      <c r="F56" s="23" t="str">
        <f t="shared" si="0"/>
        <v>%</v>
      </c>
    </row>
    <row r="57" spans="2:6" hidden="1" x14ac:dyDescent="0.25">
      <c r="B57" s="13"/>
      <c r="C57" s="28"/>
      <c r="D57" s="28"/>
      <c r="E57" s="28"/>
      <c r="F57" s="23" t="str">
        <f t="shared" si="0"/>
        <v>%</v>
      </c>
    </row>
    <row r="58" spans="2:6" x14ac:dyDescent="0.25">
      <c r="B58" s="45" t="s">
        <v>16</v>
      </c>
      <c r="C58" s="46">
        <f>+SUM(C59:C68)</f>
        <v>81805636</v>
      </c>
      <c r="D58" s="46">
        <f t="shared" ref="D58:E58" si="2">+SUM(D59:D68)</f>
        <v>166514703</v>
      </c>
      <c r="E58" s="46">
        <f t="shared" si="2"/>
        <v>43220988.739999995</v>
      </c>
      <c r="F58" s="47">
        <f t="shared" si="0"/>
        <v>0.25956259694376654</v>
      </c>
    </row>
    <row r="59" spans="2:6" x14ac:dyDescent="0.25">
      <c r="B59" s="11" t="s">
        <v>32</v>
      </c>
      <c r="C59" s="27">
        <v>23552081</v>
      </c>
      <c r="D59" s="27">
        <v>23855468</v>
      </c>
      <c r="E59" s="27">
        <v>16792759</v>
      </c>
      <c r="F59" s="33">
        <f t="shared" si="0"/>
        <v>0.7039375207394799</v>
      </c>
    </row>
    <row r="60" spans="2:6" x14ac:dyDescent="0.25">
      <c r="B60" s="13" t="s">
        <v>33</v>
      </c>
      <c r="C60" s="28">
        <v>0</v>
      </c>
      <c r="D60" s="28">
        <v>2430008</v>
      </c>
      <c r="E60" s="28">
        <v>2140913</v>
      </c>
      <c r="F60" s="23">
        <f t="shared" si="0"/>
        <v>0.88103125586417819</v>
      </c>
    </row>
    <row r="61" spans="2:6" x14ac:dyDescent="0.25">
      <c r="B61" s="13" t="s">
        <v>34</v>
      </c>
      <c r="C61" s="28">
        <v>37846882</v>
      </c>
      <c r="D61" s="28">
        <v>14191044</v>
      </c>
      <c r="E61" s="28">
        <v>1532570</v>
      </c>
      <c r="F61" s="23">
        <f t="shared" si="0"/>
        <v>0.10799557805613175</v>
      </c>
    </row>
    <row r="62" spans="2:6" x14ac:dyDescent="0.25">
      <c r="B62" s="13" t="s">
        <v>35</v>
      </c>
      <c r="C62" s="28">
        <v>128000</v>
      </c>
      <c r="D62" s="28">
        <v>5412784</v>
      </c>
      <c r="E62" s="28">
        <v>1815873</v>
      </c>
      <c r="F62" s="23">
        <f t="shared" ref="F62" si="3">IF(E62=0,"%",E62/D62)</f>
        <v>0.3354785633418958</v>
      </c>
    </row>
    <row r="63" spans="2:6" x14ac:dyDescent="0.25">
      <c r="B63" s="13" t="s">
        <v>37</v>
      </c>
      <c r="C63" s="28">
        <v>2665</v>
      </c>
      <c r="D63" s="28">
        <v>2300665</v>
      </c>
      <c r="E63" s="28">
        <v>2089940</v>
      </c>
      <c r="F63" s="23">
        <f t="shared" si="0"/>
        <v>0.90840691713048183</v>
      </c>
    </row>
    <row r="64" spans="2:6" x14ac:dyDescent="0.25">
      <c r="B64" s="13" t="s">
        <v>41</v>
      </c>
      <c r="C64" s="28">
        <v>0</v>
      </c>
      <c r="D64" s="28">
        <v>4147</v>
      </c>
      <c r="E64" s="28">
        <v>4146.47</v>
      </c>
      <c r="F64" s="23">
        <f t="shared" si="0"/>
        <v>0.9998721967687485</v>
      </c>
    </row>
    <row r="65" spans="2:6" x14ac:dyDescent="0.25">
      <c r="B65" s="13" t="s">
        <v>42</v>
      </c>
      <c r="C65" s="28">
        <v>2462479</v>
      </c>
      <c r="D65" s="28">
        <v>3053263</v>
      </c>
      <c r="E65" s="28">
        <v>2290154.6800000002</v>
      </c>
      <c r="F65" s="23">
        <f t="shared" si="0"/>
        <v>0.75006793715444764</v>
      </c>
    </row>
    <row r="66" spans="2:6" x14ac:dyDescent="0.25">
      <c r="B66" s="13" t="s">
        <v>43</v>
      </c>
      <c r="C66" s="28">
        <v>17813529</v>
      </c>
      <c r="D66" s="28">
        <v>115267324</v>
      </c>
      <c r="E66" s="28">
        <v>16554632.59</v>
      </c>
      <c r="F66" s="23">
        <f t="shared" ref="F66:F67" si="4">IF(E66=0,"%",E66/D66)</f>
        <v>0.1436194752816505</v>
      </c>
    </row>
    <row r="67" spans="2:6" hidden="1" x14ac:dyDescent="0.25">
      <c r="B67" s="13"/>
      <c r="C67" s="28"/>
      <c r="D67" s="28"/>
      <c r="E67" s="28"/>
      <c r="F67" s="23" t="str">
        <f t="shared" si="4"/>
        <v>%</v>
      </c>
    </row>
    <row r="68" spans="2:6" ht="16.5" hidden="1" customHeight="1" x14ac:dyDescent="0.25">
      <c r="B68" s="13"/>
      <c r="C68" s="28"/>
      <c r="D68" s="28"/>
      <c r="E68" s="28"/>
      <c r="F68" s="23" t="str">
        <f t="shared" si="0"/>
        <v>%</v>
      </c>
    </row>
    <row r="69" spans="2:6" hidden="1" x14ac:dyDescent="0.25">
      <c r="B69" s="45" t="s">
        <v>24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+SUM(C72:C83)</f>
        <v>5390724</v>
      </c>
      <c r="D71" s="46">
        <f>+SUM(D72:D83)</f>
        <v>187431842</v>
      </c>
      <c r="E71" s="46">
        <f>+SUM(E72:E83)</f>
        <v>5177806.91</v>
      </c>
      <c r="F71" s="47">
        <f t="shared" si="0"/>
        <v>2.7625012136411699E-2</v>
      </c>
    </row>
    <row r="72" spans="2:6" x14ac:dyDescent="0.25">
      <c r="B72" s="11" t="s">
        <v>32</v>
      </c>
      <c r="C72" s="27">
        <v>2475337</v>
      </c>
      <c r="D72" s="27">
        <v>3134329</v>
      </c>
      <c r="E72" s="27">
        <v>14400</v>
      </c>
      <c r="F72" s="33">
        <f t="shared" si="0"/>
        <v>4.5942847735512132E-3</v>
      </c>
    </row>
    <row r="73" spans="2:6" x14ac:dyDescent="0.25">
      <c r="B73" s="13" t="s">
        <v>33</v>
      </c>
      <c r="C73" s="28">
        <v>0</v>
      </c>
      <c r="D73" s="28">
        <v>185644</v>
      </c>
      <c r="E73" s="28">
        <v>65664.7</v>
      </c>
      <c r="F73" s="23">
        <f t="shared" si="0"/>
        <v>0.35371302062011162</v>
      </c>
    </row>
    <row r="74" spans="2:6" x14ac:dyDescent="0.25">
      <c r="B74" s="13" t="s">
        <v>34</v>
      </c>
      <c r="C74" s="28">
        <v>0</v>
      </c>
      <c r="D74" s="28">
        <v>1055536</v>
      </c>
      <c r="E74" s="28">
        <v>5060</v>
      </c>
      <c r="F74" s="23">
        <f t="shared" si="0"/>
        <v>4.7937730214791347E-3</v>
      </c>
    </row>
    <row r="75" spans="2:6" x14ac:dyDescent="0.25">
      <c r="B75" s="13" t="s">
        <v>36</v>
      </c>
      <c r="C75" s="28">
        <v>0</v>
      </c>
      <c r="D75" s="28">
        <v>67772</v>
      </c>
      <c r="E75" s="28">
        <v>0</v>
      </c>
      <c r="F75" s="23" t="str">
        <f t="shared" si="0"/>
        <v>%</v>
      </c>
    </row>
    <row r="76" spans="2:6" x14ac:dyDescent="0.25">
      <c r="B76" s="13" t="s">
        <v>37</v>
      </c>
      <c r="C76" s="28">
        <v>0</v>
      </c>
      <c r="D76" s="28">
        <v>248511</v>
      </c>
      <c r="E76" s="28">
        <v>1595.36</v>
      </c>
      <c r="F76" s="23">
        <f t="shared" si="0"/>
        <v>6.4196755878009422E-3</v>
      </c>
    </row>
    <row r="77" spans="2:6" x14ac:dyDescent="0.25">
      <c r="B77" s="13" t="s">
        <v>38</v>
      </c>
      <c r="C77" s="28">
        <v>0</v>
      </c>
      <c r="D77" s="28">
        <v>374014</v>
      </c>
      <c r="E77" s="28">
        <v>97806.399999999994</v>
      </c>
      <c r="F77" s="23">
        <f t="shared" si="0"/>
        <v>0.26150464955857267</v>
      </c>
    </row>
    <row r="78" spans="2:6" x14ac:dyDescent="0.25">
      <c r="B78" s="13" t="s">
        <v>39</v>
      </c>
      <c r="C78" s="28">
        <v>0</v>
      </c>
      <c r="D78" s="28">
        <v>578115</v>
      </c>
      <c r="E78" s="28">
        <v>52845</v>
      </c>
      <c r="F78" s="23">
        <f t="shared" si="0"/>
        <v>9.1409148698788301E-2</v>
      </c>
    </row>
    <row r="79" spans="2:6" x14ac:dyDescent="0.25">
      <c r="B79" s="13" t="s">
        <v>40</v>
      </c>
      <c r="C79" s="28">
        <v>0</v>
      </c>
      <c r="D79" s="28">
        <v>49649</v>
      </c>
      <c r="E79" s="28">
        <v>0</v>
      </c>
      <c r="F79" s="23" t="str">
        <f t="shared" si="0"/>
        <v>%</v>
      </c>
    </row>
    <row r="80" spans="2:6" x14ac:dyDescent="0.25">
      <c r="B80" s="13" t="s">
        <v>41</v>
      </c>
      <c r="C80" s="28">
        <v>0</v>
      </c>
      <c r="D80" s="28">
        <v>339067</v>
      </c>
      <c r="E80" s="28">
        <v>63246.75</v>
      </c>
      <c r="F80" s="23">
        <f t="shared" si="0"/>
        <v>0.1865317179200571</v>
      </c>
    </row>
    <row r="81" spans="2:6" x14ac:dyDescent="0.25">
      <c r="B81" s="13" t="s">
        <v>42</v>
      </c>
      <c r="C81" s="28">
        <v>0</v>
      </c>
      <c r="D81" s="28">
        <v>3204945</v>
      </c>
      <c r="E81" s="28">
        <v>828158.68</v>
      </c>
      <c r="F81" s="23">
        <f t="shared" si="0"/>
        <v>0.2584002783199088</v>
      </c>
    </row>
    <row r="82" spans="2:6" x14ac:dyDescent="0.25">
      <c r="B82" s="13" t="s">
        <v>43</v>
      </c>
      <c r="C82" s="28">
        <v>2915387</v>
      </c>
      <c r="D82" s="28">
        <v>178194260</v>
      </c>
      <c r="E82" s="28">
        <v>4049030.0199999996</v>
      </c>
      <c r="F82" s="23">
        <f t="shared" si="0"/>
        <v>2.2722561433797025E-2</v>
      </c>
    </row>
    <row r="83" spans="2:6" hidden="1" x14ac:dyDescent="0.25">
      <c r="B83" s="13"/>
      <c r="C83" s="28"/>
      <c r="D83" s="28"/>
      <c r="E83" s="28"/>
      <c r="F83" s="23" t="str">
        <f t="shared" si="0"/>
        <v>%</v>
      </c>
    </row>
    <row r="84" spans="2:6" x14ac:dyDescent="0.25">
      <c r="B84" s="48" t="s">
        <v>3</v>
      </c>
      <c r="C84" s="49">
        <f>+C71+C69+C58+C46+C32+C22+C9</f>
        <v>6396413985</v>
      </c>
      <c r="D84" s="49">
        <f t="shared" ref="D84:E84" si="6">+D71+D69+D58+D46+D32+D22+D9</f>
        <v>6972766714</v>
      </c>
      <c r="E84" s="49">
        <f t="shared" si="6"/>
        <v>1845267980.9299994</v>
      </c>
      <c r="F84" s="50">
        <f t="shared" si="0"/>
        <v>0.26463928259998276</v>
      </c>
    </row>
    <row r="85" spans="2:6" x14ac:dyDescent="0.2">
      <c r="B85" s="37" t="s">
        <v>25</v>
      </c>
      <c r="C85" s="9"/>
      <c r="D85" s="9"/>
      <c r="E85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8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29</v>
      </c>
      <c r="C5" s="67"/>
      <c r="D5" s="67"/>
      <c r="E5" s="67"/>
      <c r="F5" s="67"/>
    </row>
    <row r="7" spans="2:6" x14ac:dyDescent="0.25">
      <c r="E7" s="64"/>
      <c r="F7" s="66" t="s">
        <v>23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20</v>
      </c>
      <c r="C9" s="46">
        <f>SUM(C10:C13)</f>
        <v>1067732</v>
      </c>
      <c r="D9" s="46">
        <f>SUM(D10:D13)</f>
        <v>1067732</v>
      </c>
      <c r="E9" s="46">
        <f>SUM(E10:E13)</f>
        <v>28578</v>
      </c>
      <c r="F9" s="47">
        <f>IF(D9=0,"%",E9/D9)</f>
        <v>2.6765143313116024E-2</v>
      </c>
    </row>
    <row r="10" spans="2:6" x14ac:dyDescent="0.25">
      <c r="B10" s="13" t="s">
        <v>33</v>
      </c>
      <c r="C10" s="28">
        <v>56903</v>
      </c>
      <c r="D10" s="28">
        <v>56903</v>
      </c>
      <c r="E10" s="28">
        <v>0</v>
      </c>
      <c r="F10" s="35">
        <f t="shared" ref="F10:F47" si="0">IF(D10=0,"%",E10/D10)</f>
        <v>0</v>
      </c>
    </row>
    <row r="11" spans="2:6" x14ac:dyDescent="0.25">
      <c r="B11" s="13" t="s">
        <v>39</v>
      </c>
      <c r="C11" s="28">
        <v>581028</v>
      </c>
      <c r="D11" s="28">
        <v>581028</v>
      </c>
      <c r="E11" s="28">
        <v>0</v>
      </c>
      <c r="F11" s="35">
        <f t="shared" si="0"/>
        <v>0</v>
      </c>
    </row>
    <row r="12" spans="2:6" x14ac:dyDescent="0.25">
      <c r="B12" s="13" t="s">
        <v>42</v>
      </c>
      <c r="C12" s="28">
        <v>70000</v>
      </c>
      <c r="D12" s="28">
        <v>0</v>
      </c>
      <c r="E12" s="28">
        <v>0</v>
      </c>
      <c r="F12" s="35" t="str">
        <f t="shared" si="0"/>
        <v>%</v>
      </c>
    </row>
    <row r="13" spans="2:6" x14ac:dyDescent="0.25">
      <c r="B13" s="13" t="s">
        <v>43</v>
      </c>
      <c r="C13" s="28">
        <v>359801</v>
      </c>
      <c r="D13" s="28">
        <v>429801</v>
      </c>
      <c r="E13" s="28">
        <v>28578</v>
      </c>
      <c r="F13" s="35">
        <f t="shared" si="0"/>
        <v>6.6491236642073889E-2</v>
      </c>
    </row>
    <row r="14" spans="2:6" x14ac:dyDescent="0.25">
      <c r="B14" s="45" t="s">
        <v>19</v>
      </c>
      <c r="C14" s="46">
        <f>SUM(C15:C15)</f>
        <v>0</v>
      </c>
      <c r="D14" s="46">
        <f>SUM(D15:D15)</f>
        <v>0</v>
      </c>
      <c r="E14" s="46">
        <f>SUM(E15:E15)</f>
        <v>0</v>
      </c>
      <c r="F14" s="47" t="str">
        <f t="shared" si="0"/>
        <v>%</v>
      </c>
    </row>
    <row r="15" spans="2:6" x14ac:dyDescent="0.25">
      <c r="B15" s="22" t="s">
        <v>22</v>
      </c>
      <c r="C15" s="27">
        <v>0</v>
      </c>
      <c r="D15" s="27">
        <v>0</v>
      </c>
      <c r="E15" s="27">
        <v>0</v>
      </c>
      <c r="F15" s="24" t="str">
        <f t="shared" si="0"/>
        <v>%</v>
      </c>
    </row>
    <row r="16" spans="2:6" x14ac:dyDescent="0.25">
      <c r="B16" s="45" t="s">
        <v>18</v>
      </c>
      <c r="C16" s="46">
        <f>+SUM(C17:C28)</f>
        <v>261439962</v>
      </c>
      <c r="D16" s="46">
        <f>+SUM(D17:D28)</f>
        <v>240450284</v>
      </c>
      <c r="E16" s="46">
        <f>+SUM(E17:E28)</f>
        <v>19296423.070000004</v>
      </c>
      <c r="F16" s="47">
        <f t="shared" si="0"/>
        <v>8.0251196833687269E-2</v>
      </c>
    </row>
    <row r="17" spans="2:6" x14ac:dyDescent="0.25">
      <c r="B17" s="11" t="s">
        <v>32</v>
      </c>
      <c r="C17" s="27">
        <v>250286</v>
      </c>
      <c r="D17" s="27">
        <v>231347</v>
      </c>
      <c r="E17" s="27">
        <v>0</v>
      </c>
      <c r="F17" s="24">
        <f t="shared" si="0"/>
        <v>0</v>
      </c>
    </row>
    <row r="18" spans="2:6" x14ac:dyDescent="0.25">
      <c r="B18" s="13" t="s">
        <v>33</v>
      </c>
      <c r="C18" s="28">
        <v>90968</v>
      </c>
      <c r="D18" s="28">
        <v>112842</v>
      </c>
      <c r="E18" s="28">
        <v>0</v>
      </c>
      <c r="F18" s="35">
        <f t="shared" si="0"/>
        <v>0</v>
      </c>
    </row>
    <row r="19" spans="2:6" x14ac:dyDescent="0.25">
      <c r="B19" s="13" t="s">
        <v>34</v>
      </c>
      <c r="C19" s="28">
        <v>26608</v>
      </c>
      <c r="D19" s="28">
        <v>174421</v>
      </c>
      <c r="E19" s="28">
        <v>0</v>
      </c>
      <c r="F19" s="35">
        <f t="shared" si="0"/>
        <v>0</v>
      </c>
    </row>
    <row r="20" spans="2:6" x14ac:dyDescent="0.25">
      <c r="B20" s="13" t="s">
        <v>35</v>
      </c>
      <c r="C20" s="28">
        <v>1000</v>
      </c>
      <c r="D20" s="28">
        <v>300637</v>
      </c>
      <c r="E20" s="28">
        <v>0</v>
      </c>
      <c r="F20" s="35">
        <f t="shared" si="0"/>
        <v>0</v>
      </c>
    </row>
    <row r="21" spans="2:6" x14ac:dyDescent="0.25">
      <c r="B21" s="13" t="s">
        <v>36</v>
      </c>
      <c r="C21" s="28">
        <v>24500</v>
      </c>
      <c r="D21" s="28">
        <v>27054</v>
      </c>
      <c r="E21" s="28">
        <v>0</v>
      </c>
      <c r="F21" s="35">
        <f t="shared" si="0"/>
        <v>0</v>
      </c>
    </row>
    <row r="22" spans="2:6" x14ac:dyDescent="0.25">
      <c r="B22" s="13" t="s">
        <v>37</v>
      </c>
      <c r="C22" s="28">
        <v>58008</v>
      </c>
      <c r="D22" s="28">
        <v>883941</v>
      </c>
      <c r="E22" s="28">
        <v>0</v>
      </c>
      <c r="F22" s="35">
        <f t="shared" si="0"/>
        <v>0</v>
      </c>
    </row>
    <row r="23" spans="2:6" x14ac:dyDescent="0.25">
      <c r="B23" s="13" t="s">
        <v>39</v>
      </c>
      <c r="C23" s="28">
        <v>264000</v>
      </c>
      <c r="D23" s="28">
        <v>282285</v>
      </c>
      <c r="E23" s="28">
        <v>2178.2800000000002</v>
      </c>
      <c r="F23" s="35">
        <f t="shared" si="0"/>
        <v>7.7165984731742748E-3</v>
      </c>
    </row>
    <row r="24" spans="2:6" x14ac:dyDescent="0.25">
      <c r="B24" s="13" t="s">
        <v>40</v>
      </c>
      <c r="C24" s="28">
        <v>0</v>
      </c>
      <c r="D24" s="28">
        <v>2003</v>
      </c>
      <c r="E24" s="28">
        <v>0</v>
      </c>
      <c r="F24" s="35">
        <f t="shared" si="0"/>
        <v>0</v>
      </c>
    </row>
    <row r="25" spans="2:6" x14ac:dyDescent="0.25">
      <c r="B25" s="13" t="s">
        <v>41</v>
      </c>
      <c r="C25" s="28">
        <v>0</v>
      </c>
      <c r="D25" s="28">
        <v>2998</v>
      </c>
      <c r="E25" s="28">
        <v>0</v>
      </c>
      <c r="F25" s="35">
        <f t="shared" si="0"/>
        <v>0</v>
      </c>
    </row>
    <row r="26" spans="2:6" x14ac:dyDescent="0.25">
      <c r="B26" s="13" t="s">
        <v>42</v>
      </c>
      <c r="C26" s="28">
        <v>105471654</v>
      </c>
      <c r="D26" s="28">
        <v>97631205</v>
      </c>
      <c r="E26" s="28">
        <v>6170360.7300000004</v>
      </c>
      <c r="F26" s="35">
        <f t="shared" si="0"/>
        <v>6.3200702377892395E-2</v>
      </c>
    </row>
    <row r="27" spans="2:6" x14ac:dyDescent="0.25">
      <c r="B27" s="13" t="s">
        <v>43</v>
      </c>
      <c r="C27" s="28">
        <v>155252938</v>
      </c>
      <c r="D27" s="28">
        <v>140801551</v>
      </c>
      <c r="E27" s="28">
        <v>13123884.060000002</v>
      </c>
      <c r="F27" s="35">
        <f t="shared" si="0"/>
        <v>9.3208377086698449E-2</v>
      </c>
    </row>
    <row r="28" spans="2:6" hidden="1" x14ac:dyDescent="0.25">
      <c r="B28" s="13"/>
      <c r="C28" s="28"/>
      <c r="D28" s="28"/>
      <c r="E28" s="28"/>
      <c r="F28" s="35" t="str">
        <f t="shared" si="0"/>
        <v>%</v>
      </c>
    </row>
    <row r="29" spans="2:6" hidden="1" x14ac:dyDescent="0.25">
      <c r="B29" s="45" t="s">
        <v>17</v>
      </c>
      <c r="C29" s="46">
        <f>+SUM(C30:C33)</f>
        <v>0</v>
      </c>
      <c r="D29" s="46">
        <f t="shared" ref="D29:E29" si="1">+SUM(D30:D33)</f>
        <v>0</v>
      </c>
      <c r="E29" s="46">
        <f t="shared" si="1"/>
        <v>0</v>
      </c>
      <c r="F29" s="47" t="str">
        <f t="shared" ref="F29:F33" si="2">IF(D29=0,"%",E29/D29)</f>
        <v>%</v>
      </c>
    </row>
    <row r="30" spans="2:6" hidden="1" x14ac:dyDescent="0.25">
      <c r="B30" s="13"/>
      <c r="C30" s="28">
        <v>0</v>
      </c>
      <c r="D30" s="28">
        <v>0</v>
      </c>
      <c r="E30" s="28">
        <v>0</v>
      </c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+SUM(C35:C37)</f>
        <v>0</v>
      </c>
      <c r="D34" s="46">
        <f>+SUM(D35:D37)</f>
        <v>5134898</v>
      </c>
      <c r="E34" s="46">
        <f>+SUM(E35:E37)</f>
        <v>1147632.56</v>
      </c>
      <c r="F34" s="47">
        <f t="shared" si="0"/>
        <v>0.22349666147214609</v>
      </c>
    </row>
    <row r="35" spans="2:6" x14ac:dyDescent="0.25">
      <c r="B35" s="11" t="s">
        <v>34</v>
      </c>
      <c r="C35" s="27">
        <v>0</v>
      </c>
      <c r="D35" s="27">
        <v>200000</v>
      </c>
      <c r="E35" s="27">
        <v>70807</v>
      </c>
      <c r="F35" s="24">
        <f t="shared" si="0"/>
        <v>0.35403499999999999</v>
      </c>
    </row>
    <row r="36" spans="2:6" x14ac:dyDescent="0.25">
      <c r="B36" s="42" t="s">
        <v>42</v>
      </c>
      <c r="C36" s="43">
        <v>0</v>
      </c>
      <c r="D36" s="43">
        <v>1142706</v>
      </c>
      <c r="E36" s="43">
        <v>1076825.56</v>
      </c>
      <c r="F36" s="35">
        <f t="shared" si="0"/>
        <v>0.94234699038947911</v>
      </c>
    </row>
    <row r="37" spans="2:6" x14ac:dyDescent="0.25">
      <c r="B37" s="42" t="s">
        <v>43</v>
      </c>
      <c r="C37" s="43">
        <v>0</v>
      </c>
      <c r="D37" s="43">
        <v>3792192</v>
      </c>
      <c r="E37" s="43">
        <v>0</v>
      </c>
      <c r="F37" s="44">
        <f t="shared" si="0"/>
        <v>0</v>
      </c>
    </row>
    <row r="38" spans="2:6" x14ac:dyDescent="0.25">
      <c r="B38" s="45" t="s">
        <v>15</v>
      </c>
      <c r="C38" s="46">
        <f>+SUM(C39:C46)</f>
        <v>0</v>
      </c>
      <c r="D38" s="46">
        <f>+SUM(D39:D46)</f>
        <v>7862441</v>
      </c>
      <c r="E38" s="46">
        <f>+SUM(E39:E46)</f>
        <v>3367210.1900000004</v>
      </c>
      <c r="F38" s="47">
        <f t="shared" si="0"/>
        <v>0.42826524103646696</v>
      </c>
    </row>
    <row r="39" spans="2:6" x14ac:dyDescent="0.25">
      <c r="B39" s="13" t="s">
        <v>40</v>
      </c>
      <c r="C39" s="28">
        <v>0</v>
      </c>
      <c r="D39" s="28">
        <v>7075</v>
      </c>
      <c r="E39" s="28">
        <v>0</v>
      </c>
      <c r="F39" s="35">
        <f t="shared" si="0"/>
        <v>0</v>
      </c>
    </row>
    <row r="40" spans="2:6" x14ac:dyDescent="0.25">
      <c r="B40" s="13" t="s">
        <v>42</v>
      </c>
      <c r="C40" s="28">
        <v>0</v>
      </c>
      <c r="D40" s="28">
        <v>3958331</v>
      </c>
      <c r="E40" s="28">
        <v>1156151.02</v>
      </c>
      <c r="F40" s="35">
        <f t="shared" si="0"/>
        <v>0.29208042985793758</v>
      </c>
    </row>
    <row r="41" spans="2:6" x14ac:dyDescent="0.25">
      <c r="B41" s="13" t="s">
        <v>43</v>
      </c>
      <c r="C41" s="28">
        <v>0</v>
      </c>
      <c r="D41" s="28">
        <v>3897035</v>
      </c>
      <c r="E41" s="28">
        <v>2211059.1700000004</v>
      </c>
      <c r="F41" s="35">
        <f t="shared" ref="F41:F43" si="3">IF(D41=0,"%",E41/D41)</f>
        <v>0.56736959508960028</v>
      </c>
    </row>
    <row r="42" spans="2:6" hidden="1" x14ac:dyDescent="0.25">
      <c r="B42" s="13"/>
      <c r="C42" s="28"/>
      <c r="D42" s="28"/>
      <c r="E42" s="28"/>
      <c r="F42" s="35" t="str">
        <f t="shared" si="3"/>
        <v>%</v>
      </c>
    </row>
    <row r="43" spans="2:6" hidden="1" x14ac:dyDescent="0.25">
      <c r="B43" s="13"/>
      <c r="C43" s="28"/>
      <c r="D43" s="28"/>
      <c r="E43" s="28"/>
      <c r="F43" s="35" t="str">
        <f t="shared" si="3"/>
        <v>%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8"/>
      <c r="D45" s="28"/>
      <c r="E45" s="28"/>
      <c r="F45" s="35" t="str">
        <f t="shared" si="0"/>
        <v>%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x14ac:dyDescent="0.25">
      <c r="B47" s="48" t="s">
        <v>3</v>
      </c>
      <c r="C47" s="49">
        <f>+C38+C34+C29+C16+C14+C9</f>
        <v>262507694</v>
      </c>
      <c r="D47" s="49">
        <f t="shared" ref="D47:E47" si="4">+D38+D34+D29+D16+D14+D9</f>
        <v>254515355</v>
      </c>
      <c r="E47" s="49">
        <f t="shared" si="4"/>
        <v>23839843.820000004</v>
      </c>
      <c r="F47" s="50">
        <f t="shared" si="0"/>
        <v>9.3667605319922659E-2</v>
      </c>
    </row>
    <row r="48" spans="2:6" x14ac:dyDescent="0.25">
      <c r="B48" s="37" t="s">
        <v>25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3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30</v>
      </c>
      <c r="C5" s="67"/>
      <c r="D5" s="67"/>
      <c r="E5" s="67"/>
      <c r="F5" s="67"/>
    </row>
    <row r="7" spans="2:6" x14ac:dyDescent="0.25">
      <c r="E7" s="64"/>
      <c r="F7" s="66" t="s">
        <v>23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42547680</v>
      </c>
      <c r="E9" s="46">
        <f t="shared" si="0"/>
        <v>35413385.059999995</v>
      </c>
      <c r="F9" s="47">
        <f t="shared" ref="F9:F22" si="1">IF(E9=0,"%",E9/D9)</f>
        <v>0.83232235130094034</v>
      </c>
    </row>
    <row r="10" spans="2:6" x14ac:dyDescent="0.25">
      <c r="B10" s="11" t="s">
        <v>43</v>
      </c>
      <c r="C10" s="27">
        <v>0</v>
      </c>
      <c r="D10" s="27">
        <v>42547680</v>
      </c>
      <c r="E10" s="27">
        <v>35413385.059999995</v>
      </c>
      <c r="F10" s="24">
        <f t="shared" si="1"/>
        <v>0.83232235130094034</v>
      </c>
    </row>
    <row r="11" spans="2:6" x14ac:dyDescent="0.25">
      <c r="B11" s="45" t="s">
        <v>18</v>
      </c>
      <c r="C11" s="46">
        <f>+C12</f>
        <v>651708774</v>
      </c>
      <c r="D11" s="46">
        <f t="shared" ref="D11:E11" si="2">+D12</f>
        <v>1554552109</v>
      </c>
      <c r="E11" s="46">
        <f t="shared" si="2"/>
        <v>825941456.85000002</v>
      </c>
      <c r="F11" s="47">
        <f t="shared" ref="F11:F12" si="3">IF(E11=0,"%",E11/D11)</f>
        <v>0.53130509557592454</v>
      </c>
    </row>
    <row r="12" spans="2:6" x14ac:dyDescent="0.25">
      <c r="B12" s="11" t="s">
        <v>43</v>
      </c>
      <c r="C12" s="27">
        <v>651708774</v>
      </c>
      <c r="D12" s="27">
        <v>1554552109</v>
      </c>
      <c r="E12" s="27">
        <v>825941456.85000002</v>
      </c>
      <c r="F12" s="24">
        <f t="shared" si="3"/>
        <v>0.53130509557592454</v>
      </c>
    </row>
    <row r="13" spans="2:6" x14ac:dyDescent="0.25">
      <c r="B13" s="45" t="s">
        <v>17</v>
      </c>
      <c r="C13" s="46">
        <f>+C14</f>
        <v>0</v>
      </c>
      <c r="D13" s="46">
        <f t="shared" ref="D13:E13" si="4">+D14</f>
        <v>4616636</v>
      </c>
      <c r="E13" s="46">
        <f t="shared" si="4"/>
        <v>4343859.16</v>
      </c>
      <c r="F13" s="47">
        <f t="shared" ref="F13:F14" si="5">IF(E13=0,"%",E13/D13)</f>
        <v>0.94091437141676326</v>
      </c>
    </row>
    <row r="14" spans="2:6" x14ac:dyDescent="0.25">
      <c r="B14" s="11" t="s">
        <v>43</v>
      </c>
      <c r="C14" s="27">
        <v>0</v>
      </c>
      <c r="D14" s="27">
        <v>4616636</v>
      </c>
      <c r="E14" s="27">
        <v>4343859.16</v>
      </c>
      <c r="F14" s="24">
        <f t="shared" si="5"/>
        <v>0.94091437141676326</v>
      </c>
    </row>
    <row r="15" spans="2:6" x14ac:dyDescent="0.25">
      <c r="B15" s="45" t="s">
        <v>16</v>
      </c>
      <c r="C15" s="46">
        <f>+C16</f>
        <v>0</v>
      </c>
      <c r="D15" s="46">
        <f t="shared" ref="D15:E15" si="6">+D16</f>
        <v>19101074</v>
      </c>
      <c r="E15" s="46">
        <f t="shared" si="6"/>
        <v>18158438</v>
      </c>
      <c r="F15" s="47">
        <f t="shared" ref="F15:F16" si="7">IF(E15=0,"%",E15/D15)</f>
        <v>0.95065010480562506</v>
      </c>
    </row>
    <row r="16" spans="2:6" x14ac:dyDescent="0.25">
      <c r="B16" s="11" t="s">
        <v>43</v>
      </c>
      <c r="C16" s="27">
        <v>0</v>
      </c>
      <c r="D16" s="27">
        <v>19101074</v>
      </c>
      <c r="E16" s="27">
        <v>18158438</v>
      </c>
      <c r="F16" s="24">
        <f t="shared" si="7"/>
        <v>0.95065010480562506</v>
      </c>
    </row>
    <row r="17" spans="2:6" x14ac:dyDescent="0.25">
      <c r="B17" s="45" t="s">
        <v>15</v>
      </c>
      <c r="C17" s="46">
        <f>SUM(C18:C21)</f>
        <v>760509584</v>
      </c>
      <c r="D17" s="46">
        <f t="shared" ref="D17:E17" si="8">SUM(D18:D21)</f>
        <v>950936974</v>
      </c>
      <c r="E17" s="46">
        <f t="shared" si="8"/>
        <v>156558588.94999999</v>
      </c>
      <c r="F17" s="47">
        <f t="shared" ref="F17:F20" si="9">IF(E17=0,"%",E17/D17)</f>
        <v>0.16463613596961682</v>
      </c>
    </row>
    <row r="18" spans="2:6" x14ac:dyDescent="0.25">
      <c r="B18" s="11" t="s">
        <v>33</v>
      </c>
      <c r="C18" s="27">
        <v>50715755</v>
      </c>
      <c r="D18" s="27">
        <v>42973937</v>
      </c>
      <c r="E18" s="27">
        <v>18675272.379999999</v>
      </c>
      <c r="F18" s="24">
        <f t="shared" si="9"/>
        <v>0.43457206120072261</v>
      </c>
    </row>
    <row r="19" spans="2:6" x14ac:dyDescent="0.25">
      <c r="B19" s="13" t="s">
        <v>39</v>
      </c>
      <c r="C19" s="28">
        <v>3477541</v>
      </c>
      <c r="D19" s="28">
        <v>3477541</v>
      </c>
      <c r="E19" s="28">
        <v>35196</v>
      </c>
      <c r="F19" s="35">
        <f t="shared" si="9"/>
        <v>1.0120944656008369E-2</v>
      </c>
    </row>
    <row r="20" spans="2:6" x14ac:dyDescent="0.25">
      <c r="B20" s="13" t="s">
        <v>43</v>
      </c>
      <c r="C20" s="28">
        <v>706316288</v>
      </c>
      <c r="D20" s="28">
        <v>904485496</v>
      </c>
      <c r="E20" s="28">
        <v>137848120.56999999</v>
      </c>
      <c r="F20" s="35">
        <f t="shared" si="9"/>
        <v>0.15240500945523178</v>
      </c>
    </row>
    <row r="21" spans="2:6" hidden="1" x14ac:dyDescent="0.25">
      <c r="B21" s="13"/>
      <c r="C21" s="28"/>
      <c r="D21" s="28"/>
      <c r="E21" s="28"/>
      <c r="F21" s="35" t="str">
        <f t="shared" si="1"/>
        <v>%</v>
      </c>
    </row>
    <row r="22" spans="2:6" x14ac:dyDescent="0.25">
      <c r="B22" s="48" t="s">
        <v>3</v>
      </c>
      <c r="C22" s="49">
        <f>+C17+C15+C13+C11+C9</f>
        <v>1412218358</v>
      </c>
      <c r="D22" s="49">
        <f t="shared" ref="D22:E22" si="10">+D17+D15+D13+D11+D9</f>
        <v>2571754473</v>
      </c>
      <c r="E22" s="49">
        <f t="shared" si="10"/>
        <v>1040415728.02</v>
      </c>
      <c r="F22" s="50">
        <f t="shared" ref="F22" si="11">IF(D22=0,"%",E22/D22)</f>
        <v>0.40455484337365044</v>
      </c>
    </row>
    <row r="23" spans="2:6" x14ac:dyDescent="0.25">
      <c r="B23" s="37" t="s">
        <v>25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1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31</v>
      </c>
      <c r="C5" s="67"/>
      <c r="D5" s="67"/>
      <c r="E5" s="67"/>
      <c r="F5" s="67"/>
    </row>
    <row r="7" spans="2:6" x14ac:dyDescent="0.25">
      <c r="E7" s="64"/>
      <c r="F7" s="66" t="s">
        <v>23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1650</v>
      </c>
      <c r="E9" s="46">
        <f t="shared" si="0"/>
        <v>0</v>
      </c>
      <c r="F9" s="47" t="str">
        <f t="shared" ref="F9:F40" si="1">IF(E9=0,"%",E9/D9)</f>
        <v>%</v>
      </c>
    </row>
    <row r="10" spans="2:6" x14ac:dyDescent="0.25">
      <c r="B10" s="26" t="s">
        <v>43</v>
      </c>
      <c r="C10" s="27">
        <v>0</v>
      </c>
      <c r="D10" s="27">
        <v>1650</v>
      </c>
      <c r="E10" s="27">
        <v>0</v>
      </c>
      <c r="F10" s="24" t="str">
        <f t="shared" si="1"/>
        <v>%</v>
      </c>
    </row>
    <row r="11" spans="2:6" x14ac:dyDescent="0.25">
      <c r="B11" s="45" t="s">
        <v>18</v>
      </c>
      <c r="C11" s="46">
        <f>+SUM(C12:C24)</f>
        <v>36407768</v>
      </c>
      <c r="D11" s="46">
        <f>+SUM(D12:D24)</f>
        <v>449946623</v>
      </c>
      <c r="E11" s="46">
        <f>+SUM(E12:E24)</f>
        <v>81566359.020000026</v>
      </c>
      <c r="F11" s="47">
        <f t="shared" ref="F11:F12" si="2">IF(E11=0,"%",E11/D11)</f>
        <v>0.18128007823719131</v>
      </c>
    </row>
    <row r="12" spans="2:6" x14ac:dyDescent="0.25">
      <c r="B12" s="26" t="s">
        <v>32</v>
      </c>
      <c r="C12" s="27">
        <v>50000</v>
      </c>
      <c r="D12" s="27">
        <v>35864975</v>
      </c>
      <c r="E12" s="27">
        <v>3768510.0000000005</v>
      </c>
      <c r="F12" s="24">
        <f t="shared" si="2"/>
        <v>0.10507493731697849</v>
      </c>
    </row>
    <row r="13" spans="2:6" x14ac:dyDescent="0.25">
      <c r="B13" s="25" t="s">
        <v>33</v>
      </c>
      <c r="C13" s="28">
        <v>1166086</v>
      </c>
      <c r="D13" s="28">
        <v>64437853</v>
      </c>
      <c r="E13" s="28">
        <v>10386850.82</v>
      </c>
      <c r="F13" s="35">
        <f t="shared" si="1"/>
        <v>0.16119175820460685</v>
      </c>
    </row>
    <row r="14" spans="2:6" x14ac:dyDescent="0.25">
      <c r="B14" s="25" t="s">
        <v>34</v>
      </c>
      <c r="C14" s="28">
        <v>5000</v>
      </c>
      <c r="D14" s="28">
        <v>3095102</v>
      </c>
      <c r="E14" s="28">
        <v>34246.449999999997</v>
      </c>
      <c r="F14" s="35">
        <f t="shared" si="1"/>
        <v>1.1064724199719427E-2</v>
      </c>
    </row>
    <row r="15" spans="2:6" x14ac:dyDescent="0.25">
      <c r="B15" s="25" t="s">
        <v>35</v>
      </c>
      <c r="C15" s="28">
        <v>0</v>
      </c>
      <c r="D15" s="28">
        <v>465996</v>
      </c>
      <c r="E15" s="28">
        <v>5400</v>
      </c>
      <c r="F15" s="35">
        <f t="shared" si="1"/>
        <v>1.1588082301135632E-2</v>
      </c>
    </row>
    <row r="16" spans="2:6" x14ac:dyDescent="0.25">
      <c r="B16" s="25" t="s">
        <v>36</v>
      </c>
      <c r="C16" s="28">
        <v>687613</v>
      </c>
      <c r="D16" s="28">
        <v>20686701</v>
      </c>
      <c r="E16" s="28">
        <v>2437322.59</v>
      </c>
      <c r="F16" s="35">
        <f t="shared" si="1"/>
        <v>0.11782074821886776</v>
      </c>
    </row>
    <row r="17" spans="2:6" x14ac:dyDescent="0.25">
      <c r="B17" s="25" t="s">
        <v>37</v>
      </c>
      <c r="C17" s="28">
        <v>152671</v>
      </c>
      <c r="D17" s="28">
        <v>15998566</v>
      </c>
      <c r="E17" s="28">
        <v>3548921.87</v>
      </c>
      <c r="F17" s="35">
        <f t="shared" si="1"/>
        <v>0.22182749816452299</v>
      </c>
    </row>
    <row r="18" spans="2:6" x14ac:dyDescent="0.25">
      <c r="B18" s="25" t="s">
        <v>38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39</v>
      </c>
      <c r="C19" s="28">
        <v>0</v>
      </c>
      <c r="D19" s="28">
        <v>32458715</v>
      </c>
      <c r="E19" s="28">
        <v>6640442.7099999981</v>
      </c>
      <c r="F19" s="35">
        <f t="shared" si="1"/>
        <v>0.20458119521983537</v>
      </c>
    </row>
    <row r="20" spans="2:6" x14ac:dyDescent="0.25">
      <c r="B20" s="25" t="s">
        <v>40</v>
      </c>
      <c r="C20" s="28">
        <v>0</v>
      </c>
      <c r="D20" s="28">
        <v>342657</v>
      </c>
      <c r="E20" s="28">
        <v>26415</v>
      </c>
      <c r="F20" s="35">
        <f t="shared" si="1"/>
        <v>7.7088750558138311E-2</v>
      </c>
    </row>
    <row r="21" spans="2:6" x14ac:dyDescent="0.25">
      <c r="B21" s="25" t="s">
        <v>41</v>
      </c>
      <c r="C21" s="28">
        <v>140917</v>
      </c>
      <c r="D21" s="28">
        <v>1871796</v>
      </c>
      <c r="E21" s="28">
        <v>40693.07</v>
      </c>
      <c r="F21" s="35">
        <f t="shared" si="1"/>
        <v>2.1740120184037148E-2</v>
      </c>
    </row>
    <row r="22" spans="2:6" x14ac:dyDescent="0.25">
      <c r="B22" s="25" t="s">
        <v>44</v>
      </c>
      <c r="C22" s="28">
        <v>0</v>
      </c>
      <c r="D22" s="28">
        <v>14947</v>
      </c>
      <c r="E22" s="28">
        <v>0</v>
      </c>
      <c r="F22" s="35" t="str">
        <f t="shared" si="1"/>
        <v>%</v>
      </c>
    </row>
    <row r="23" spans="2:6" x14ac:dyDescent="0.25">
      <c r="B23" s="25" t="s">
        <v>42</v>
      </c>
      <c r="C23" s="28">
        <v>4810838</v>
      </c>
      <c r="D23" s="28">
        <v>4528238</v>
      </c>
      <c r="E23" s="28">
        <v>107100</v>
      </c>
      <c r="F23" s="35">
        <f t="shared" si="1"/>
        <v>2.3651583684426481E-2</v>
      </c>
    </row>
    <row r="24" spans="2:6" x14ac:dyDescent="0.25">
      <c r="B24" s="25" t="s">
        <v>43</v>
      </c>
      <c r="C24" s="28">
        <v>29394643</v>
      </c>
      <c r="D24" s="28">
        <v>270181077</v>
      </c>
      <c r="E24" s="28">
        <v>54570456.510000028</v>
      </c>
      <c r="F24" s="35">
        <f t="shared" si="1"/>
        <v>0.201977344660596</v>
      </c>
    </row>
    <row r="25" spans="2:6" x14ac:dyDescent="0.25">
      <c r="B25" s="45" t="s">
        <v>16</v>
      </c>
      <c r="C25" s="46">
        <f>SUM(C26:C27)</f>
        <v>0</v>
      </c>
      <c r="D25" s="46">
        <f t="shared" ref="D25:E25" si="3">SUM(D26:D27)</f>
        <v>5250</v>
      </c>
      <c r="E25" s="46">
        <f t="shared" si="3"/>
        <v>0</v>
      </c>
      <c r="F25" s="47" t="str">
        <f t="shared" si="1"/>
        <v>%</v>
      </c>
    </row>
    <row r="26" spans="2:6" x14ac:dyDescent="0.25">
      <c r="B26" s="25" t="s">
        <v>34</v>
      </c>
      <c r="C26" s="28">
        <v>0</v>
      </c>
      <c r="D26" s="28">
        <v>0</v>
      </c>
      <c r="E26" s="28">
        <v>0</v>
      </c>
      <c r="F26" s="35" t="str">
        <f t="shared" si="1"/>
        <v>%</v>
      </c>
    </row>
    <row r="27" spans="2:6" x14ac:dyDescent="0.25">
      <c r="B27" s="69" t="s">
        <v>43</v>
      </c>
      <c r="C27" s="70">
        <v>0</v>
      </c>
      <c r="D27" s="70">
        <v>5250</v>
      </c>
      <c r="E27" s="70">
        <v>0</v>
      </c>
      <c r="F27" s="71"/>
    </row>
    <row r="28" spans="2:6" x14ac:dyDescent="0.25">
      <c r="B28" s="45" t="s">
        <v>15</v>
      </c>
      <c r="C28" s="46">
        <f>+SUM(C29:C39)</f>
        <v>0</v>
      </c>
      <c r="D28" s="46">
        <f>+SUM(D29:D39)</f>
        <v>26472468</v>
      </c>
      <c r="E28" s="46">
        <f>+SUM(E29:E39)</f>
        <v>3082508.45</v>
      </c>
      <c r="F28" s="47">
        <f t="shared" si="1"/>
        <v>0.11644205028409139</v>
      </c>
    </row>
    <row r="29" spans="2:6" x14ac:dyDescent="0.25">
      <c r="B29" s="26" t="s">
        <v>32</v>
      </c>
      <c r="C29" s="27">
        <v>0</v>
      </c>
      <c r="D29" s="27">
        <v>2559222</v>
      </c>
      <c r="E29" s="27">
        <v>16752</v>
      </c>
      <c r="F29" s="24">
        <f t="shared" si="1"/>
        <v>6.5457392910814299E-3</v>
      </c>
    </row>
    <row r="30" spans="2:6" x14ac:dyDescent="0.25">
      <c r="B30" s="25" t="s">
        <v>33</v>
      </c>
      <c r="C30" s="28">
        <v>0</v>
      </c>
      <c r="D30" s="28">
        <v>1925395</v>
      </c>
      <c r="E30" s="28">
        <v>316050</v>
      </c>
      <c r="F30" s="35">
        <f>IF(E30=0,"%",E30/D30)</f>
        <v>0.164148135837062</v>
      </c>
    </row>
    <row r="31" spans="2:6" x14ac:dyDescent="0.25">
      <c r="B31" s="25" t="s">
        <v>34</v>
      </c>
      <c r="C31" s="28">
        <v>0</v>
      </c>
      <c r="D31" s="28">
        <v>310000</v>
      </c>
      <c r="E31" s="28">
        <v>0</v>
      </c>
      <c r="F31" s="35" t="str">
        <f t="shared" ref="F31" si="4">IF(E31=0,"%",E31/D31)</f>
        <v>%</v>
      </c>
    </row>
    <row r="32" spans="2:6" x14ac:dyDescent="0.25">
      <c r="B32" s="25" t="s">
        <v>35</v>
      </c>
      <c r="C32" s="28">
        <v>0</v>
      </c>
      <c r="D32" s="28">
        <v>20000</v>
      </c>
      <c r="E32" s="28">
        <v>0</v>
      </c>
      <c r="F32" s="35" t="str">
        <f t="shared" si="1"/>
        <v>%</v>
      </c>
    </row>
    <row r="33" spans="2:6" x14ac:dyDescent="0.25">
      <c r="B33" s="25" t="s">
        <v>36</v>
      </c>
      <c r="C33" s="28">
        <v>0</v>
      </c>
      <c r="D33" s="28">
        <v>3605228</v>
      </c>
      <c r="E33" s="28">
        <v>983879</v>
      </c>
      <c r="F33" s="35">
        <f t="shared" si="1"/>
        <v>0.27290340583175321</v>
      </c>
    </row>
    <row r="34" spans="2:6" x14ac:dyDescent="0.25">
      <c r="B34" s="25" t="s">
        <v>37</v>
      </c>
      <c r="C34" s="28">
        <v>0</v>
      </c>
      <c r="D34" s="28">
        <v>905301</v>
      </c>
      <c r="E34" s="28">
        <v>0</v>
      </c>
      <c r="F34" s="35" t="str">
        <f t="shared" si="1"/>
        <v>%</v>
      </c>
    </row>
    <row r="35" spans="2:6" x14ac:dyDescent="0.25">
      <c r="B35" s="25" t="s">
        <v>39</v>
      </c>
      <c r="C35" s="28">
        <v>0</v>
      </c>
      <c r="D35" s="28">
        <v>3439186</v>
      </c>
      <c r="E35" s="28">
        <v>26686</v>
      </c>
      <c r="F35" s="35">
        <f t="shared" si="1"/>
        <v>7.7593942287506401E-3</v>
      </c>
    </row>
    <row r="36" spans="2:6" x14ac:dyDescent="0.25">
      <c r="B36" s="25" t="s">
        <v>41</v>
      </c>
      <c r="C36" s="28">
        <v>0</v>
      </c>
      <c r="D36" s="28">
        <v>225000</v>
      </c>
      <c r="E36" s="28">
        <v>0</v>
      </c>
      <c r="F36" s="35" t="str">
        <f t="shared" si="1"/>
        <v>%</v>
      </c>
    </row>
    <row r="37" spans="2:6" x14ac:dyDescent="0.25">
      <c r="B37" s="25" t="s">
        <v>44</v>
      </c>
      <c r="C37" s="28">
        <v>0</v>
      </c>
      <c r="D37" s="28">
        <v>11057</v>
      </c>
      <c r="E37" s="28">
        <v>0</v>
      </c>
      <c r="F37" s="35" t="str">
        <f t="shared" si="1"/>
        <v>%</v>
      </c>
    </row>
    <row r="38" spans="2:6" x14ac:dyDescent="0.25">
      <c r="B38" s="25" t="s">
        <v>42</v>
      </c>
      <c r="C38" s="28">
        <v>0</v>
      </c>
      <c r="D38" s="28">
        <v>0</v>
      </c>
      <c r="E38" s="28">
        <v>0</v>
      </c>
      <c r="F38" s="35" t="str">
        <f t="shared" si="1"/>
        <v>%</v>
      </c>
    </row>
    <row r="39" spans="2:6" x14ac:dyDescent="0.25">
      <c r="B39" s="25" t="s">
        <v>43</v>
      </c>
      <c r="C39" s="28">
        <v>0</v>
      </c>
      <c r="D39" s="28">
        <v>13472079</v>
      </c>
      <c r="E39" s="28">
        <v>1739141.4500000002</v>
      </c>
      <c r="F39" s="35">
        <f t="shared" si="1"/>
        <v>0.1290922841233339</v>
      </c>
    </row>
    <row r="40" spans="2:6" x14ac:dyDescent="0.25">
      <c r="B40" s="48" t="s">
        <v>3</v>
      </c>
      <c r="C40" s="49">
        <f>+C28+C25+C11+C9</f>
        <v>36407768</v>
      </c>
      <c r="D40" s="49">
        <f>+D28+D25+D11+D9</f>
        <v>476425991</v>
      </c>
      <c r="E40" s="49">
        <f>+E28+E25+E11+E9</f>
        <v>84648867.470000029</v>
      </c>
      <c r="F40" s="50">
        <f t="shared" si="1"/>
        <v>0.17767474711512965</v>
      </c>
    </row>
    <row r="41" spans="2:6" x14ac:dyDescent="0.25">
      <c r="B41" s="37" t="s">
        <v>25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46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47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998260</v>
      </c>
      <c r="E9" s="46">
        <f t="shared" si="0"/>
        <v>0</v>
      </c>
      <c r="F9" s="47" t="str">
        <f t="shared" ref="F9:F15" si="1">IF(E9=0,"%",E9/D9)</f>
        <v>%</v>
      </c>
    </row>
    <row r="10" spans="2:6" x14ac:dyDescent="0.25">
      <c r="B10" s="25" t="s">
        <v>32</v>
      </c>
      <c r="C10" s="28">
        <v>0</v>
      </c>
      <c r="D10" s="28">
        <v>729576</v>
      </c>
      <c r="E10" s="28">
        <v>0</v>
      </c>
      <c r="F10" s="35" t="str">
        <f t="shared" si="1"/>
        <v>%</v>
      </c>
    </row>
    <row r="11" spans="2:6" x14ac:dyDescent="0.25">
      <c r="B11" s="55" t="s">
        <v>33</v>
      </c>
      <c r="C11" s="29">
        <v>0</v>
      </c>
      <c r="D11" s="29">
        <v>268684</v>
      </c>
      <c r="E11" s="29">
        <v>0</v>
      </c>
      <c r="F11" s="36" t="str">
        <f t="shared" si="1"/>
        <v>%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262784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32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5" t="s">
        <v>33</v>
      </c>
      <c r="C14" s="29">
        <v>0</v>
      </c>
      <c r="D14" s="29">
        <v>203704</v>
      </c>
      <c r="E14" s="29">
        <v>0</v>
      </c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1261044</v>
      </c>
      <c r="E15" s="49">
        <f t="shared" si="3"/>
        <v>0</v>
      </c>
      <c r="F15" s="50" t="str">
        <f t="shared" si="1"/>
        <v>%</v>
      </c>
    </row>
    <row r="16" spans="2:6" x14ac:dyDescent="0.25">
      <c r="B16" s="37" t="s">
        <v>25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2021-05-24T15:30:32Z</dcterms:modified>
</cp:coreProperties>
</file>