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3\2.- Informacion Portal MINSA - Transparencia\PpR - Pliego MINSA 2023\"/>
    </mc:Choice>
  </mc:AlternateContent>
  <bookViews>
    <workbookView xWindow="30" yWindow="30" windowWidth="28770" windowHeight="15570" activeTab="2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RDR!$B$5:$F$51</definedName>
    <definedName name="_xlnm.Print_Area" localSheetId="1">RO!$B$5:$F$83</definedName>
    <definedName name="_xlnm.Print_Area" localSheetId="4">ROCC!$B$5:$F$37</definedName>
    <definedName name="_xlnm.Print_Area" localSheetId="3">ROOC!$B$2:$F$10</definedName>
    <definedName name="_xlnm.Print_Area" localSheetId="0">'TODA FUENTE'!$B$5:$F$81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3" l="1"/>
  <c r="C30" i="3"/>
  <c r="D30" i="3"/>
  <c r="E30" i="3"/>
  <c r="F59" i="1"/>
  <c r="F58" i="1"/>
  <c r="F57" i="1"/>
  <c r="C64" i="1"/>
  <c r="D64" i="1"/>
  <c r="E64" i="1"/>
  <c r="E9" i="8" l="1"/>
  <c r="D9" i="8"/>
  <c r="C9" i="8"/>
  <c r="F81" i="2" l="1"/>
  <c r="F80" i="2"/>
  <c r="F79" i="2"/>
  <c r="F78" i="2"/>
  <c r="F77" i="2"/>
  <c r="F76" i="2"/>
  <c r="F75" i="2"/>
  <c r="F74" i="2"/>
  <c r="F73" i="2"/>
  <c r="F72" i="2"/>
  <c r="F71" i="2"/>
  <c r="F70" i="2"/>
  <c r="F69" i="2"/>
  <c r="F67" i="2"/>
  <c r="F65" i="2"/>
  <c r="F64" i="2"/>
  <c r="F63" i="2"/>
  <c r="F62" i="2"/>
  <c r="F61" i="2"/>
  <c r="F60" i="2"/>
  <c r="F59" i="2"/>
  <c r="F58" i="2"/>
  <c r="F57" i="2"/>
  <c r="F55" i="2"/>
  <c r="F54" i="2"/>
  <c r="F53" i="2"/>
  <c r="F52" i="2"/>
  <c r="F51" i="2"/>
  <c r="F50" i="2"/>
  <c r="F49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3" i="2"/>
  <c r="F32" i="2"/>
  <c r="F31" i="2"/>
  <c r="F30" i="2"/>
  <c r="F29" i="2"/>
  <c r="F28" i="2"/>
  <c r="F27" i="2"/>
  <c r="F26" i="2"/>
  <c r="F25" i="2"/>
  <c r="F24" i="2"/>
  <c r="F23" i="2"/>
  <c r="F21" i="2"/>
  <c r="F20" i="2"/>
  <c r="F19" i="2"/>
  <c r="F18" i="2"/>
  <c r="F17" i="2"/>
  <c r="F16" i="2"/>
  <c r="F15" i="2"/>
  <c r="F14" i="2"/>
  <c r="F13" i="2"/>
  <c r="F12" i="2"/>
  <c r="F11" i="2"/>
  <c r="F10" i="2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5" i="1"/>
  <c r="F64" i="1"/>
  <c r="F63" i="1"/>
  <c r="F62" i="1"/>
  <c r="F61" i="1"/>
  <c r="F60" i="1"/>
  <c r="F56" i="1"/>
  <c r="F55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0" i="1"/>
  <c r="F29" i="1"/>
  <c r="F28" i="1"/>
  <c r="F27" i="1"/>
  <c r="F26" i="1"/>
  <c r="F25" i="1"/>
  <c r="F24" i="1"/>
  <c r="F23" i="1"/>
  <c r="F21" i="1"/>
  <c r="F20" i="1"/>
  <c r="F19" i="1"/>
  <c r="F18" i="1"/>
  <c r="F17" i="1"/>
  <c r="F16" i="1"/>
  <c r="F15" i="1"/>
  <c r="F14" i="1"/>
  <c r="F13" i="1"/>
  <c r="F12" i="1"/>
  <c r="F11" i="1"/>
  <c r="F10" i="1"/>
  <c r="F11" i="7" l="1"/>
  <c r="F19" i="5"/>
  <c r="C25" i="5"/>
  <c r="D25" i="5"/>
  <c r="E25" i="5"/>
  <c r="C46" i="1"/>
  <c r="D46" i="1"/>
  <c r="E46" i="1"/>
  <c r="F46" i="1" s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C48" i="2"/>
  <c r="D48" i="2"/>
  <c r="E48" i="2"/>
  <c r="C22" i="1"/>
  <c r="D22" i="1"/>
  <c r="E22" i="1"/>
  <c r="F22" i="1" l="1"/>
  <c r="F48" i="2"/>
  <c r="F39" i="5"/>
  <c r="E15" i="8"/>
  <c r="D15" i="8"/>
  <c r="C15" i="8"/>
  <c r="E32" i="8"/>
  <c r="D32" i="8"/>
  <c r="C32" i="8"/>
  <c r="F35" i="8"/>
  <c r="F34" i="8"/>
  <c r="C28" i="8"/>
  <c r="D28" i="8"/>
  <c r="E28" i="8"/>
  <c r="F28" i="8" s="1"/>
  <c r="F29" i="8"/>
  <c r="F49" i="3"/>
  <c r="F48" i="3"/>
  <c r="F47" i="3"/>
  <c r="F46" i="3"/>
  <c r="F45" i="3"/>
  <c r="F44" i="3"/>
  <c r="F43" i="3"/>
  <c r="F42" i="3"/>
  <c r="F40" i="3"/>
  <c r="F39" i="3"/>
  <c r="F38" i="3"/>
  <c r="F37" i="3"/>
  <c r="E41" i="3"/>
  <c r="D41" i="3"/>
  <c r="F40" i="5"/>
  <c r="F32" i="3"/>
  <c r="F41" i="3" l="1"/>
  <c r="F16" i="5" l="1"/>
  <c r="E30" i="8"/>
  <c r="D30" i="8"/>
  <c r="D36" i="8" s="1"/>
  <c r="C30" i="8"/>
  <c r="C36" i="8" s="1"/>
  <c r="F13" i="8" l="1"/>
  <c r="E36" i="8"/>
  <c r="F30" i="8"/>
  <c r="F34" i="5"/>
  <c r="F27" i="5"/>
  <c r="F36" i="3"/>
  <c r="F26" i="5" l="1"/>
  <c r="C31" i="1"/>
  <c r="D31" i="1"/>
  <c r="E31" i="1"/>
  <c r="F31" i="1" l="1"/>
  <c r="F25" i="5"/>
  <c r="F33" i="8"/>
  <c r="F16" i="8"/>
  <c r="F32" i="8" l="1"/>
  <c r="F15" i="8"/>
  <c r="C68" i="2"/>
  <c r="F36" i="8" l="1"/>
  <c r="F17" i="5" l="1"/>
  <c r="F11" i="3" l="1"/>
  <c r="F14" i="7" l="1"/>
  <c r="F13" i="7"/>
  <c r="E12" i="7"/>
  <c r="D12" i="7"/>
  <c r="C12" i="7"/>
  <c r="E28" i="5"/>
  <c r="D28" i="5"/>
  <c r="C28" i="5"/>
  <c r="C35" i="3"/>
  <c r="D35" i="3"/>
  <c r="E35" i="3"/>
  <c r="E66" i="2"/>
  <c r="F66" i="2" s="1"/>
  <c r="D66" i="2"/>
  <c r="C66" i="2"/>
  <c r="F12" i="7" l="1"/>
  <c r="F33" i="3"/>
  <c r="F35" i="5" l="1"/>
  <c r="F32" i="5"/>
  <c r="F29" i="5"/>
  <c r="F28" i="5"/>
  <c r="C34" i="2"/>
  <c r="D34" i="2"/>
  <c r="E34" i="2"/>
  <c r="F34" i="2" l="1"/>
  <c r="E11" i="5"/>
  <c r="D11" i="5"/>
  <c r="C11" i="5"/>
  <c r="E9" i="5"/>
  <c r="D9" i="5"/>
  <c r="C9" i="5"/>
  <c r="E56" i="2"/>
  <c r="D56" i="2"/>
  <c r="C56" i="2"/>
  <c r="E54" i="1"/>
  <c r="D54" i="1"/>
  <c r="C54" i="1"/>
  <c r="C66" i="1"/>
  <c r="D66" i="1"/>
  <c r="E66" i="1"/>
  <c r="F66" i="1" s="1"/>
  <c r="F54" i="1" l="1"/>
  <c r="F56" i="2"/>
  <c r="F15" i="5"/>
  <c r="F14" i="5"/>
  <c r="F13" i="5"/>
  <c r="F12" i="5"/>
  <c r="F11" i="5"/>
  <c r="F34" i="3" l="1"/>
  <c r="E9" i="7" l="1"/>
  <c r="E15" i="7" s="1"/>
  <c r="D9" i="7"/>
  <c r="D15" i="7" s="1"/>
  <c r="C9" i="7"/>
  <c r="C15" i="7" s="1"/>
  <c r="F31" i="3"/>
  <c r="F29" i="3"/>
  <c r="F28" i="3"/>
  <c r="F27" i="3"/>
  <c r="F26" i="3"/>
  <c r="F25" i="3"/>
  <c r="F24" i="3"/>
  <c r="F23" i="3"/>
  <c r="F21" i="3"/>
  <c r="F20" i="3"/>
  <c r="F19" i="3"/>
  <c r="F18" i="3"/>
  <c r="F17" i="3"/>
  <c r="F15" i="3"/>
  <c r="F13" i="3"/>
  <c r="F12" i="3"/>
  <c r="F10" i="3"/>
  <c r="F33" i="5" l="1"/>
  <c r="F30" i="3" l="1"/>
  <c r="F35" i="3"/>
  <c r="D68" i="2"/>
  <c r="E68" i="2"/>
  <c r="F68" i="2" s="1"/>
  <c r="F10" i="7"/>
  <c r="F41" i="5" l="1"/>
  <c r="C30" i="5" l="1"/>
  <c r="C42" i="5" s="1"/>
  <c r="D30" i="5"/>
  <c r="D42" i="5" s="1"/>
  <c r="E30" i="5"/>
  <c r="E42" i="5" s="1"/>
  <c r="F38" i="5" l="1"/>
  <c r="F24" i="5" l="1"/>
  <c r="F10" i="8" l="1"/>
  <c r="F37" i="5" l="1"/>
  <c r="F36" i="5"/>
  <c r="F31" i="5"/>
  <c r="F23" i="5"/>
  <c r="F22" i="5"/>
  <c r="F21" i="5"/>
  <c r="F20" i="5"/>
  <c r="F18" i="5"/>
  <c r="F10" i="5"/>
  <c r="E9" i="3" l="1"/>
  <c r="D9" i="3"/>
  <c r="C9" i="3"/>
  <c r="F9" i="3" l="1"/>
  <c r="F9" i="5"/>
  <c r="F9" i="8"/>
  <c r="F30" i="5"/>
  <c r="F42" i="5"/>
  <c r="E14" i="3"/>
  <c r="D14" i="3"/>
  <c r="C14" i="3"/>
  <c r="F14" i="3" l="1"/>
  <c r="F15" i="7" l="1"/>
  <c r="F9" i="7"/>
  <c r="E6" i="4"/>
  <c r="E9" i="4" s="1"/>
  <c r="D6" i="4"/>
  <c r="D9" i="4" s="1"/>
  <c r="C6" i="4"/>
  <c r="C9" i="4" s="1"/>
  <c r="C41" i="3"/>
  <c r="E16" i="3"/>
  <c r="D16" i="3"/>
  <c r="C16" i="3"/>
  <c r="E22" i="2"/>
  <c r="D22" i="2"/>
  <c r="C22" i="2"/>
  <c r="E9" i="2"/>
  <c r="D9" i="2"/>
  <c r="C9" i="2"/>
  <c r="E9" i="1"/>
  <c r="D9" i="1"/>
  <c r="D80" i="1" s="1"/>
  <c r="C9" i="1"/>
  <c r="C80" i="1" s="1"/>
  <c r="F22" i="2" l="1"/>
  <c r="F9" i="2"/>
  <c r="E80" i="1"/>
  <c r="F80" i="1" s="1"/>
  <c r="F9" i="1"/>
  <c r="E50" i="3"/>
  <c r="D50" i="3"/>
  <c r="D82" i="2"/>
  <c r="E82" i="2"/>
  <c r="C82" i="2"/>
  <c r="C50" i="3"/>
  <c r="F16" i="3"/>
  <c r="F9" i="4"/>
  <c r="F8" i="4"/>
  <c r="F7" i="4"/>
  <c r="F6" i="4"/>
  <c r="F82" i="2" l="1"/>
  <c r="F50" i="3"/>
</calcChain>
</file>

<file path=xl/sharedStrings.xml><?xml version="1.0" encoding="utf-8"?>
<sst xmlns="http://schemas.openxmlformats.org/spreadsheetml/2006/main" count="272" uniqueCount="49">
  <si>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</si>
  <si>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</si>
  <si>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</si>
  <si>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</si>
  <si>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</si>
  <si>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</si>
  <si>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</si>
  <si>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</si>
  <si>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</si>
  <si>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</si>
  <si>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</si>
  <si>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</si>
  <si>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</si>
  <si>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</si>
  <si>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</si>
  <si>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</si>
  <si>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</si>
  <si>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</si>
  <si>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</si>
  <si>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</si>
  <si>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</si>
  <si>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</si>
  <si>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</si>
  <si>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</si>
  <si>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0104  REDUCCION DE LA MORTALIDAD POR EMERGENCIAS Y URGENCIAS MEDICAS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</si>
  <si>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</si>
  <si>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</si>
  <si>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</si>
  <si>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</si>
  <si>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</si>
  <si>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</si>
  <si>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</si>
  <si>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</si>
  <si>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</si>
  <si>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</si>
  <si>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</si>
  <si>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</si>
  <si>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</si>
  <si>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</si>
  <si>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</si>
  <si>
    <t>1001.PRODUCTOS ESPECIFICOS PARA DESARROLLO INFANTIL TEMPRANO</t>
  </si>
  <si>
    <t>DEVENGADO
AL 30.06.23</t>
  </si>
  <si>
    <t>EJECUCION DE LOS PROGRAMAS PRESUPUESTALES AL MES DE JUNIO
DEL AÑO FISCAL 2023 DEL PLIEGO 011 MINSA - TODA FUENTE</t>
  </si>
  <si>
    <t>Fuente: Reporte SIAF Operaciones en Linea al 30 de Junio del 2023</t>
  </si>
  <si>
    <t>EJECUCION DE LOS PROGRAMAS PRESUPUESTALES AL MES DE JUNIO
DEL AÑO FISCAL 2023 DEL PLIEGO 011 MINSA - RECURSOS ORDINARIOS</t>
  </si>
  <si>
    <t>EJECUCION DE LOS PROGRAMAS PRESUPUESTALES AL MES DE JUNIO
DEL AÑO FISCAL 2023 DEL PLIEGO 011 MINSA - RECURSOS DIRECTAMENTE RECAUDADOS</t>
  </si>
  <si>
    <t>EJECUCION DE LOS PROGRAMAS PRESUPUESTALES AL MES DE JUNIO
DEL AÑO FISCAL 2023 DEL PLIEGO 011 MINSA - ROOC</t>
  </si>
  <si>
    <t>EJECUCION DE LOS PROGRAMAS PRESUPUESTALES AL MES DE JUNIO
DEL AÑO FISCAL 2023 DEL PLIEGO 011 MINSA - DONACIONES Y TRANSFERENCIAS</t>
  </si>
  <si>
    <t>EJECUCION DE LOS PROGRAMAS PRESUPUESTALES AL MES DE JUNIO
DEL AÑO FISCAL 2023 DEL PLIEGO 011 MINSA - RECURSOS DETERMINADOS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</si>
</sst>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165" fontId="0" fillId="0" borderId="10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4"/>
  <sheetViews>
    <sheetView showGridLines="0" zoomScale="120" zoomScaleNormal="12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2" customWidth="1"/>
    <col min="7" max="16384" width="11.42578125" style="1"/>
  </cols>
  <sheetData>
    <row r="5" spans="2:6" ht="51.75" customHeight="1" x14ac:dyDescent="0.25">
      <c r="B5" s="69" t="s">
        <v>42</v>
      </c>
      <c r="C5" s="69"/>
      <c r="D5" s="69"/>
      <c r="E5" s="69"/>
      <c r="F5" s="69"/>
    </row>
    <row r="7" spans="2:6" x14ac:dyDescent="0.25">
      <c r="F7" s="60" t="s">
        <v>22</v>
      </c>
    </row>
    <row r="8" spans="2:6" ht="38.25" x14ac:dyDescent="0.25">
      <c r="B8" s="46" t="s">
        <v>4</v>
      </c>
      <c r="C8" s="47" t="s">
        <v>1</v>
      </c>
      <c r="D8" s="47" t="s">
        <v>2</v>
      </c>
      <c r="E8" s="48" t="s">
        <v>41</v>
      </c>
      <c r="F8" s="49" t="s">
        <v>5</v>
      </c>
    </row>
    <row r="9" spans="2:6" x14ac:dyDescent="0.25">
      <c r="B9" s="40" t="s">
        <v>14</v>
      </c>
      <c r="C9" s="41">
        <f>SUM(C10:C21)</f>
        <v>2979673033</v>
      </c>
      <c r="D9" s="41">
        <f>SUM(D10:D21)</f>
        <v>3217694813</v>
      </c>
      <c r="E9" s="41">
        <f>SUM(E10:E21)</f>
        <v>1424505279.1800008</v>
      </c>
      <c r="F9" s="53">
        <f>IF(E9=0,"0.0%",E9/D9)</f>
        <v>0.44270987833425729</v>
      </c>
    </row>
    <row r="10" spans="2:6" x14ac:dyDescent="0.25">
      <c r="B10" s="16" t="s">
        <v>27</v>
      </c>
      <c r="C10" s="29">
        <v>275192233</v>
      </c>
      <c r="D10" s="29">
        <v>292436687</v>
      </c>
      <c r="E10" s="29">
        <v>153195055.86999989</v>
      </c>
      <c r="F10" s="54">
        <f t="shared" ref="F10:F68" si="0">IF(E10=0,"0.0%",E10/D10)</f>
        <v>0.5238571720996138</v>
      </c>
    </row>
    <row r="11" spans="2:6" x14ac:dyDescent="0.25">
      <c r="B11" s="17" t="s">
        <v>28</v>
      </c>
      <c r="C11" s="30">
        <v>61128019</v>
      </c>
      <c r="D11" s="30">
        <v>64857636</v>
      </c>
      <c r="E11" s="30">
        <v>31927440.580000002</v>
      </c>
      <c r="F11" s="55">
        <f t="shared" si="0"/>
        <v>0.49226956992388687</v>
      </c>
    </row>
    <row r="12" spans="2:6" x14ac:dyDescent="0.25">
      <c r="B12" s="17" t="s">
        <v>29</v>
      </c>
      <c r="C12" s="30">
        <v>34247147</v>
      </c>
      <c r="D12" s="30">
        <v>36962373</v>
      </c>
      <c r="E12" s="30">
        <v>16889337.159999996</v>
      </c>
      <c r="F12" s="55">
        <f t="shared" si="0"/>
        <v>0.45693324830632481</v>
      </c>
    </row>
    <row r="13" spans="2:6" x14ac:dyDescent="0.25">
      <c r="B13" s="17" t="s">
        <v>30</v>
      </c>
      <c r="C13" s="30">
        <v>113499551</v>
      </c>
      <c r="D13" s="30">
        <v>122320189</v>
      </c>
      <c r="E13" s="30">
        <v>58631536.56999997</v>
      </c>
      <c r="F13" s="55">
        <f t="shared" si="0"/>
        <v>0.47932836802598444</v>
      </c>
    </row>
    <row r="14" spans="2:6" x14ac:dyDescent="0.25">
      <c r="B14" s="17" t="s">
        <v>31</v>
      </c>
      <c r="C14" s="30">
        <v>55422734</v>
      </c>
      <c r="D14" s="30">
        <v>60014029</v>
      </c>
      <c r="E14" s="30">
        <v>30023653.040000014</v>
      </c>
      <c r="F14" s="55">
        <f t="shared" si="0"/>
        <v>0.50027724417569119</v>
      </c>
    </row>
    <row r="15" spans="2:6" x14ac:dyDescent="0.25">
      <c r="B15" s="17" t="s">
        <v>32</v>
      </c>
      <c r="C15" s="30">
        <v>6943067</v>
      </c>
      <c r="D15" s="30">
        <v>8231624</v>
      </c>
      <c r="E15" s="30">
        <v>3482177.14</v>
      </c>
      <c r="F15" s="55">
        <f t="shared" si="0"/>
        <v>0.42302431938096302</v>
      </c>
    </row>
    <row r="16" spans="2:6" x14ac:dyDescent="0.25">
      <c r="B16" s="17" t="s">
        <v>33</v>
      </c>
      <c r="C16" s="30">
        <v>257903093</v>
      </c>
      <c r="D16" s="30">
        <v>276607810</v>
      </c>
      <c r="E16" s="30">
        <v>137886152.54000014</v>
      </c>
      <c r="F16" s="55">
        <f t="shared" si="0"/>
        <v>0.49848973006221386</v>
      </c>
    </row>
    <row r="17" spans="2:6" x14ac:dyDescent="0.25">
      <c r="B17" s="17" t="s">
        <v>34</v>
      </c>
      <c r="C17" s="30">
        <v>35761385</v>
      </c>
      <c r="D17" s="30">
        <v>39262899</v>
      </c>
      <c r="E17" s="30">
        <v>19361084.139999989</v>
      </c>
      <c r="F17" s="55">
        <f t="shared" si="0"/>
        <v>0.49311397357591935</v>
      </c>
    </row>
    <row r="18" spans="2:6" x14ac:dyDescent="0.25">
      <c r="B18" s="17" t="s">
        <v>35</v>
      </c>
      <c r="C18" s="30">
        <v>47373772</v>
      </c>
      <c r="D18" s="30">
        <v>52148313</v>
      </c>
      <c r="E18" s="30">
        <v>23569143.330000009</v>
      </c>
      <c r="F18" s="55">
        <f t="shared" si="0"/>
        <v>0.45196367771283436</v>
      </c>
    </row>
    <row r="19" spans="2:6" x14ac:dyDescent="0.25">
      <c r="B19" s="17" t="s">
        <v>40</v>
      </c>
      <c r="C19" s="30">
        <v>156694519</v>
      </c>
      <c r="D19" s="30">
        <v>165920649</v>
      </c>
      <c r="E19" s="30">
        <v>82964156.229999989</v>
      </c>
      <c r="F19" s="55">
        <f t="shared" si="0"/>
        <v>0.50002309375007326</v>
      </c>
    </row>
    <row r="20" spans="2:6" x14ac:dyDescent="0.25">
      <c r="B20" s="17" t="s">
        <v>36</v>
      </c>
      <c r="C20" s="30">
        <v>1114797427</v>
      </c>
      <c r="D20" s="30">
        <v>1261274449</v>
      </c>
      <c r="E20" s="30">
        <v>462390014.80000073</v>
      </c>
      <c r="F20" s="55">
        <f t="shared" si="0"/>
        <v>0.36660539279663212</v>
      </c>
    </row>
    <row r="21" spans="2:6" x14ac:dyDescent="0.25">
      <c r="B21" s="17" t="s">
        <v>37</v>
      </c>
      <c r="C21" s="30">
        <v>820710086</v>
      </c>
      <c r="D21" s="30">
        <v>837658155</v>
      </c>
      <c r="E21" s="30">
        <v>404185527.78000033</v>
      </c>
      <c r="F21" s="55">
        <f t="shared" si="0"/>
        <v>0.48251846575766977</v>
      </c>
    </row>
    <row r="22" spans="2:6" x14ac:dyDescent="0.25">
      <c r="B22" s="40" t="s">
        <v>13</v>
      </c>
      <c r="C22" s="41">
        <f>SUM(C23:C30)</f>
        <v>153149141</v>
      </c>
      <c r="D22" s="41">
        <f>SUM(D23:D30)</f>
        <v>156506447</v>
      </c>
      <c r="E22" s="41">
        <f>SUM(E23:E30)</f>
        <v>75347165.420000017</v>
      </c>
      <c r="F22" s="53">
        <f t="shared" si="0"/>
        <v>0.48143170370483213</v>
      </c>
    </row>
    <row r="23" spans="2:6" x14ac:dyDescent="0.25">
      <c r="B23" s="17" t="s">
        <v>36</v>
      </c>
      <c r="C23" s="30">
        <v>3542637</v>
      </c>
      <c r="D23" s="30">
        <v>3553946</v>
      </c>
      <c r="E23" s="30">
        <v>111810.18000000001</v>
      </c>
      <c r="F23" s="55">
        <f t="shared" si="0"/>
        <v>3.1460855060825348E-2</v>
      </c>
    </row>
    <row r="24" spans="2:6" x14ac:dyDescent="0.25">
      <c r="B24" s="17" t="s">
        <v>37</v>
      </c>
      <c r="C24" s="30">
        <v>149606504</v>
      </c>
      <c r="D24" s="30">
        <v>152952501</v>
      </c>
      <c r="E24" s="30">
        <v>75235355.24000001</v>
      </c>
      <c r="F24" s="55">
        <f t="shared" si="0"/>
        <v>0.49188705479225875</v>
      </c>
    </row>
    <row r="25" spans="2:6" hidden="1" x14ac:dyDescent="0.25">
      <c r="B25" s="17"/>
      <c r="C25" s="30"/>
      <c r="D25" s="30"/>
      <c r="E25" s="30"/>
      <c r="F25" s="55" t="str">
        <f t="shared" si="0"/>
        <v>0.0%</v>
      </c>
    </row>
    <row r="26" spans="2:6" hidden="1" x14ac:dyDescent="0.25">
      <c r="B26" s="17"/>
      <c r="C26" s="30"/>
      <c r="D26" s="30"/>
      <c r="E26" s="30"/>
      <c r="F26" s="55" t="str">
        <f t="shared" si="0"/>
        <v>0.0%</v>
      </c>
    </row>
    <row r="27" spans="2:6" hidden="1" x14ac:dyDescent="0.25">
      <c r="B27" s="17"/>
      <c r="C27" s="30"/>
      <c r="D27" s="30"/>
      <c r="E27" s="30"/>
      <c r="F27" s="55" t="str">
        <f t="shared" si="0"/>
        <v>0.0%</v>
      </c>
    </row>
    <row r="28" spans="2:6" hidden="1" x14ac:dyDescent="0.25">
      <c r="B28" s="17"/>
      <c r="C28" s="30"/>
      <c r="D28" s="30"/>
      <c r="E28" s="30"/>
      <c r="F28" s="55" t="str">
        <f t="shared" si="0"/>
        <v>0.0%</v>
      </c>
    </row>
    <row r="29" spans="2:6" hidden="1" x14ac:dyDescent="0.25">
      <c r="B29" s="17"/>
      <c r="C29" s="30"/>
      <c r="D29" s="30"/>
      <c r="E29" s="30"/>
      <c r="F29" s="55" t="str">
        <f t="shared" si="0"/>
        <v>0.0%</v>
      </c>
    </row>
    <row r="30" spans="2:6" hidden="1" x14ac:dyDescent="0.25">
      <c r="B30" s="17"/>
      <c r="C30" s="30"/>
      <c r="D30" s="30"/>
      <c r="E30" s="30"/>
      <c r="F30" s="55" t="str">
        <f t="shared" si="0"/>
        <v>0.0%</v>
      </c>
    </row>
    <row r="31" spans="2:6" x14ac:dyDescent="0.25">
      <c r="B31" s="40" t="s">
        <v>12</v>
      </c>
      <c r="C31" s="41">
        <f>SUM(C32:C45)</f>
        <v>3266312559</v>
      </c>
      <c r="D31" s="41">
        <f>SUM(D32:D45)</f>
        <v>4209423932</v>
      </c>
      <c r="E31" s="41">
        <f>SUM(E32:E45)</f>
        <v>1460177263.9500012</v>
      </c>
      <c r="F31" s="53">
        <f t="shared" si="0"/>
        <v>0.34688291973867202</v>
      </c>
    </row>
    <row r="32" spans="2:6" x14ac:dyDescent="0.25">
      <c r="B32" s="16" t="s">
        <v>27</v>
      </c>
      <c r="C32" s="29">
        <v>88310509</v>
      </c>
      <c r="D32" s="29">
        <v>136266312</v>
      </c>
      <c r="E32" s="29">
        <v>48488858.050000012</v>
      </c>
      <c r="F32" s="54">
        <f t="shared" si="0"/>
        <v>0.3558389255445617</v>
      </c>
    </row>
    <row r="33" spans="2:6" x14ac:dyDescent="0.25">
      <c r="B33" s="17" t="s">
        <v>28</v>
      </c>
      <c r="C33" s="30">
        <v>138438154</v>
      </c>
      <c r="D33" s="30">
        <v>141406871</v>
      </c>
      <c r="E33" s="30">
        <v>59011564.57</v>
      </c>
      <c r="F33" s="55">
        <f t="shared" si="0"/>
        <v>0.41731751896271008</v>
      </c>
    </row>
    <row r="34" spans="2:6" x14ac:dyDescent="0.25">
      <c r="B34" s="17" t="s">
        <v>29</v>
      </c>
      <c r="C34" s="30">
        <v>30911780</v>
      </c>
      <c r="D34" s="30">
        <v>48103213</v>
      </c>
      <c r="E34" s="30">
        <v>12571811.489999993</v>
      </c>
      <c r="F34" s="55">
        <f t="shared" si="0"/>
        <v>0.26135076444893596</v>
      </c>
    </row>
    <row r="35" spans="2:6" x14ac:dyDescent="0.25">
      <c r="B35" s="17" t="s">
        <v>30</v>
      </c>
      <c r="C35" s="30">
        <v>33846778</v>
      </c>
      <c r="D35" s="30">
        <v>51049533</v>
      </c>
      <c r="E35" s="30">
        <v>20398149.350000001</v>
      </c>
      <c r="F35" s="55">
        <f t="shared" si="0"/>
        <v>0.39957563078980568</v>
      </c>
    </row>
    <row r="36" spans="2:6" x14ac:dyDescent="0.25">
      <c r="B36" s="17" t="s">
        <v>31</v>
      </c>
      <c r="C36" s="30">
        <v>480760630</v>
      </c>
      <c r="D36" s="30">
        <v>369221376</v>
      </c>
      <c r="E36" s="30">
        <v>48292114.879999995</v>
      </c>
      <c r="F36" s="55">
        <f t="shared" si="0"/>
        <v>0.13079447187803123</v>
      </c>
    </row>
    <row r="37" spans="2:6" x14ac:dyDescent="0.25">
      <c r="B37" s="17" t="s">
        <v>32</v>
      </c>
      <c r="C37" s="30">
        <v>23328647</v>
      </c>
      <c r="D37" s="30">
        <v>43494881</v>
      </c>
      <c r="E37" s="30">
        <v>8745755.5800000038</v>
      </c>
      <c r="F37" s="55">
        <f t="shared" si="0"/>
        <v>0.2010755146105585</v>
      </c>
    </row>
    <row r="38" spans="2:6" x14ac:dyDescent="0.25">
      <c r="B38" s="17" t="s">
        <v>33</v>
      </c>
      <c r="C38" s="30">
        <v>51065479</v>
      </c>
      <c r="D38" s="30">
        <v>76959275</v>
      </c>
      <c r="E38" s="30">
        <v>33308541.719999991</v>
      </c>
      <c r="F38" s="55">
        <f t="shared" si="0"/>
        <v>0.43280737402996572</v>
      </c>
    </row>
    <row r="39" spans="2:6" x14ac:dyDescent="0.25">
      <c r="B39" s="17" t="s">
        <v>34</v>
      </c>
      <c r="C39" s="30">
        <v>14653843</v>
      </c>
      <c r="D39" s="30">
        <v>21292251</v>
      </c>
      <c r="E39" s="30">
        <v>8639672.3600000013</v>
      </c>
      <c r="F39" s="55">
        <f t="shared" si="0"/>
        <v>0.40576603948544476</v>
      </c>
    </row>
    <row r="40" spans="2:6" x14ac:dyDescent="0.25">
      <c r="B40" s="17" t="s">
        <v>35</v>
      </c>
      <c r="C40" s="30">
        <v>50233929</v>
      </c>
      <c r="D40" s="30">
        <v>85855427</v>
      </c>
      <c r="E40" s="30">
        <v>27481303.629999999</v>
      </c>
      <c r="F40" s="55">
        <f t="shared" si="0"/>
        <v>0.32008813642031037</v>
      </c>
    </row>
    <row r="41" spans="2:6" x14ac:dyDescent="0.25">
      <c r="B41" s="17" t="s">
        <v>38</v>
      </c>
      <c r="C41" s="30">
        <v>0</v>
      </c>
      <c r="D41" s="30">
        <v>169</v>
      </c>
      <c r="E41" s="30">
        <v>0</v>
      </c>
      <c r="F41" s="55" t="str">
        <f t="shared" si="0"/>
        <v>0.0%</v>
      </c>
    </row>
    <row r="42" spans="2:6" x14ac:dyDescent="0.25">
      <c r="B42" s="17" t="s">
        <v>40</v>
      </c>
      <c r="C42" s="30">
        <v>70037114</v>
      </c>
      <c r="D42" s="30">
        <v>120555127</v>
      </c>
      <c r="E42" s="30">
        <v>40229700.299999982</v>
      </c>
      <c r="F42" s="55">
        <f t="shared" si="0"/>
        <v>0.33370376939671742</v>
      </c>
    </row>
    <row r="43" spans="2:6" x14ac:dyDescent="0.25">
      <c r="B43" s="17" t="s">
        <v>39</v>
      </c>
      <c r="C43" s="30">
        <v>23915230</v>
      </c>
      <c r="D43" s="30">
        <v>23860710</v>
      </c>
      <c r="E43" s="30">
        <v>856472.22000000009</v>
      </c>
      <c r="F43" s="55">
        <f t="shared" si="0"/>
        <v>3.5894666168777047E-2</v>
      </c>
    </row>
    <row r="44" spans="2:6" x14ac:dyDescent="0.25">
      <c r="B44" s="17" t="s">
        <v>36</v>
      </c>
      <c r="C44" s="30">
        <v>507488235</v>
      </c>
      <c r="D44" s="30">
        <v>575856387</v>
      </c>
      <c r="E44" s="30">
        <v>276718337.09999967</v>
      </c>
      <c r="F44" s="55">
        <f t="shared" si="0"/>
        <v>0.48053359022655012</v>
      </c>
    </row>
    <row r="45" spans="2:6" x14ac:dyDescent="0.25">
      <c r="B45" s="17" t="s">
        <v>37</v>
      </c>
      <c r="C45" s="30">
        <v>1753322231</v>
      </c>
      <c r="D45" s="30">
        <v>2515502400</v>
      </c>
      <c r="E45" s="30">
        <v>875434982.7000016</v>
      </c>
      <c r="F45" s="55">
        <f t="shared" si="0"/>
        <v>0.34801596003247764</v>
      </c>
    </row>
    <row r="46" spans="2:6" x14ac:dyDescent="0.25">
      <c r="B46" s="40" t="s">
        <v>11</v>
      </c>
      <c r="C46" s="41">
        <f>SUM(C47:C53)</f>
        <v>1336396309</v>
      </c>
      <c r="D46" s="41">
        <f>SUM(D47:D53)</f>
        <v>556655624</v>
      </c>
      <c r="E46" s="41">
        <f>SUM(E47:E53)</f>
        <v>144277875.80000001</v>
      </c>
      <c r="F46" s="53">
        <f t="shared" si="0"/>
        <v>0.25918695433857686</v>
      </c>
    </row>
    <row r="47" spans="2:6" x14ac:dyDescent="0.25">
      <c r="B47" s="17" t="s">
        <v>27</v>
      </c>
      <c r="C47" s="30">
        <v>7200122</v>
      </c>
      <c r="D47" s="30">
        <v>4398372</v>
      </c>
      <c r="E47" s="30">
        <v>0</v>
      </c>
      <c r="F47" s="55" t="str">
        <f t="shared" si="0"/>
        <v>0.0%</v>
      </c>
    </row>
    <row r="48" spans="2:6" x14ac:dyDescent="0.25">
      <c r="B48" s="17" t="s">
        <v>28</v>
      </c>
      <c r="C48" s="30">
        <v>0</v>
      </c>
      <c r="D48" s="30">
        <v>1728330</v>
      </c>
      <c r="E48" s="30">
        <v>754061.69000000006</v>
      </c>
      <c r="F48" s="55">
        <f t="shared" si="0"/>
        <v>0.43629497260361161</v>
      </c>
    </row>
    <row r="49" spans="2:6" x14ac:dyDescent="0.25">
      <c r="B49" s="17" t="s">
        <v>29</v>
      </c>
      <c r="C49" s="30">
        <v>12000000</v>
      </c>
      <c r="D49" s="30">
        <v>21792624</v>
      </c>
      <c r="E49" s="30">
        <v>16804692.629999999</v>
      </c>
      <c r="F49" s="55">
        <f t="shared" si="0"/>
        <v>0.77111836693002178</v>
      </c>
    </row>
    <row r="50" spans="2:6" x14ac:dyDescent="0.25">
      <c r="B50" s="17" t="s">
        <v>31</v>
      </c>
      <c r="C50" s="30">
        <v>21990134</v>
      </c>
      <c r="D50" s="30">
        <v>13498682</v>
      </c>
      <c r="E50" s="30">
        <v>12101256</v>
      </c>
      <c r="F50" s="55">
        <f t="shared" si="0"/>
        <v>0.89647685603675975</v>
      </c>
    </row>
    <row r="51" spans="2:6" x14ac:dyDescent="0.25">
      <c r="B51" s="17" t="s">
        <v>40</v>
      </c>
      <c r="C51" s="30">
        <v>282129845</v>
      </c>
      <c r="D51" s="30">
        <v>283404309</v>
      </c>
      <c r="E51" s="30">
        <v>113738812.48000002</v>
      </c>
      <c r="F51" s="55">
        <f t="shared" si="0"/>
        <v>0.40133056861884209</v>
      </c>
    </row>
    <row r="52" spans="2:6" x14ac:dyDescent="0.25">
      <c r="B52" s="17" t="s">
        <v>36</v>
      </c>
      <c r="C52" s="30">
        <v>843018347</v>
      </c>
      <c r="D52" s="30">
        <v>92115191</v>
      </c>
      <c r="E52" s="30">
        <v>879053</v>
      </c>
      <c r="F52" s="55">
        <f t="shared" si="0"/>
        <v>9.5429753817695504E-3</v>
      </c>
    </row>
    <row r="53" spans="2:6" x14ac:dyDescent="0.25">
      <c r="B53" s="17" t="s">
        <v>37</v>
      </c>
      <c r="C53" s="30">
        <v>170057861</v>
      </c>
      <c r="D53" s="30">
        <v>139718116</v>
      </c>
      <c r="E53" s="30">
        <v>0</v>
      </c>
      <c r="F53" s="55" t="str">
        <f t="shared" si="0"/>
        <v>0.0%</v>
      </c>
    </row>
    <row r="54" spans="2:6" x14ac:dyDescent="0.25">
      <c r="B54" s="40" t="s">
        <v>10</v>
      </c>
      <c r="C54" s="41">
        <f>+SUM(C55:C63)</f>
        <v>283082289</v>
      </c>
      <c r="D54" s="41">
        <f>+SUM(D55:D63)</f>
        <v>313888432</v>
      </c>
      <c r="E54" s="41">
        <f>+SUM(E55:E63)</f>
        <v>102883685.34</v>
      </c>
      <c r="F54" s="53">
        <f t="shared" si="0"/>
        <v>0.32777151003768118</v>
      </c>
    </row>
    <row r="55" spans="2:6" x14ac:dyDescent="0.25">
      <c r="B55" s="16" t="s">
        <v>27</v>
      </c>
      <c r="C55" s="29">
        <v>124732</v>
      </c>
      <c r="D55" s="29">
        <v>8436148</v>
      </c>
      <c r="E55" s="29">
        <v>7400271</v>
      </c>
      <c r="F55" s="54">
        <f t="shared" si="0"/>
        <v>0.87720971704147432</v>
      </c>
    </row>
    <row r="56" spans="2:6" x14ac:dyDescent="0.25">
      <c r="B56" s="17" t="s">
        <v>28</v>
      </c>
      <c r="C56" s="30">
        <v>0</v>
      </c>
      <c r="D56" s="30">
        <v>773798</v>
      </c>
      <c r="E56" s="30">
        <v>413291</v>
      </c>
      <c r="F56" s="55">
        <f t="shared" si="0"/>
        <v>0.53410709254870137</v>
      </c>
    </row>
    <row r="57" spans="2:6" x14ac:dyDescent="0.25">
      <c r="B57" s="17" t="s">
        <v>29</v>
      </c>
      <c r="C57" s="30">
        <v>128000</v>
      </c>
      <c r="D57" s="30">
        <v>1625281</v>
      </c>
      <c r="E57" s="30">
        <v>1586432</v>
      </c>
      <c r="F57" s="55">
        <f t="shared" si="0"/>
        <v>0.97609705644746969</v>
      </c>
    </row>
    <row r="58" spans="2:6" x14ac:dyDescent="0.25">
      <c r="B58" s="17" t="s">
        <v>31</v>
      </c>
      <c r="C58" s="30">
        <v>0</v>
      </c>
      <c r="D58" s="30">
        <v>8943718</v>
      </c>
      <c r="E58" s="30">
        <v>6813810</v>
      </c>
      <c r="F58" s="55">
        <f t="shared" si="0"/>
        <v>0.76185429817890049</v>
      </c>
    </row>
    <row r="59" spans="2:6" x14ac:dyDescent="0.25">
      <c r="B59" s="17" t="s">
        <v>32</v>
      </c>
      <c r="C59" s="30">
        <v>0</v>
      </c>
      <c r="D59" s="30">
        <v>0</v>
      </c>
      <c r="E59" s="30">
        <v>0</v>
      </c>
      <c r="F59" s="55" t="str">
        <f t="shared" si="0"/>
        <v>0.0%</v>
      </c>
    </row>
    <row r="60" spans="2:6" x14ac:dyDescent="0.25">
      <c r="B60" s="17" t="s">
        <v>35</v>
      </c>
      <c r="C60" s="30">
        <v>0</v>
      </c>
      <c r="D60" s="30">
        <v>62344</v>
      </c>
      <c r="E60" s="30">
        <v>62343.79</v>
      </c>
      <c r="F60" s="55">
        <f t="shared" si="0"/>
        <v>0.99999663159245478</v>
      </c>
    </row>
    <row r="61" spans="2:6" x14ac:dyDescent="0.25">
      <c r="B61" s="17" t="s">
        <v>40</v>
      </c>
      <c r="C61" s="30">
        <v>43956363</v>
      </c>
      <c r="D61" s="30">
        <v>43014197</v>
      </c>
      <c r="E61" s="30">
        <v>28075949</v>
      </c>
      <c r="F61" s="55">
        <f t="shared" si="0"/>
        <v>0.65271354478615518</v>
      </c>
    </row>
    <row r="62" spans="2:6" x14ac:dyDescent="0.25">
      <c r="B62" s="17" t="s">
        <v>36</v>
      </c>
      <c r="C62" s="30">
        <v>184275701</v>
      </c>
      <c r="D62" s="30">
        <v>186786059</v>
      </c>
      <c r="E62" s="30">
        <v>3888353.08</v>
      </c>
      <c r="F62" s="55">
        <f t="shared" si="0"/>
        <v>2.0817148243381482E-2</v>
      </c>
    </row>
    <row r="63" spans="2:6" hidden="1" x14ac:dyDescent="0.25">
      <c r="B63" s="17" t="s">
        <v>37</v>
      </c>
      <c r="C63" s="30">
        <v>54597493</v>
      </c>
      <c r="D63" s="30">
        <v>64246887</v>
      </c>
      <c r="E63" s="30">
        <v>54643235.469999999</v>
      </c>
      <c r="F63" s="55">
        <f t="shared" si="0"/>
        <v>0.85051958190596844</v>
      </c>
    </row>
    <row r="64" spans="2:6" hidden="1" x14ac:dyDescent="0.25">
      <c r="B64" s="40" t="s">
        <v>23</v>
      </c>
      <c r="C64" s="41">
        <f>+C65</f>
        <v>0</v>
      </c>
      <c r="D64" s="41">
        <f t="shared" ref="D64:E64" si="1">+D65</f>
        <v>0</v>
      </c>
      <c r="E64" s="41">
        <f t="shared" si="1"/>
        <v>0</v>
      </c>
      <c r="F64" s="53" t="str">
        <f t="shared" si="0"/>
        <v>0.0%</v>
      </c>
    </row>
    <row r="65" spans="2:6" hidden="1" x14ac:dyDescent="0.25">
      <c r="B65" s="17"/>
      <c r="C65" s="29"/>
      <c r="D65" s="29"/>
      <c r="E65" s="29"/>
      <c r="F65" s="54" t="str">
        <f t="shared" si="0"/>
        <v>0.0%</v>
      </c>
    </row>
    <row r="66" spans="2:6" x14ac:dyDescent="0.25">
      <c r="B66" s="40" t="s">
        <v>9</v>
      </c>
      <c r="C66" s="41">
        <f>SUM(C67:C79)</f>
        <v>1688965760</v>
      </c>
      <c r="D66" s="41">
        <f>SUM(D67:D79)</f>
        <v>1685421476</v>
      </c>
      <c r="E66" s="41">
        <f>SUM(E67:E79)</f>
        <v>248631566.62000006</v>
      </c>
      <c r="F66" s="53">
        <f t="shared" si="0"/>
        <v>0.14751892636972669</v>
      </c>
    </row>
    <row r="67" spans="2:6" x14ac:dyDescent="0.25">
      <c r="B67" s="16" t="s">
        <v>27</v>
      </c>
      <c r="C67" s="29">
        <v>164465288</v>
      </c>
      <c r="D67" s="29">
        <v>83064209</v>
      </c>
      <c r="E67" s="29">
        <v>10249517.57</v>
      </c>
      <c r="F67" s="54">
        <f t="shared" si="0"/>
        <v>0.12339270659881924</v>
      </c>
    </row>
    <row r="68" spans="2:6" x14ac:dyDescent="0.25">
      <c r="B68" s="17" t="s">
        <v>28</v>
      </c>
      <c r="C68" s="30">
        <v>0</v>
      </c>
      <c r="D68" s="30">
        <v>686006</v>
      </c>
      <c r="E68" s="30">
        <v>115017.14</v>
      </c>
      <c r="F68" s="55">
        <f t="shared" si="0"/>
        <v>0.16766200295624237</v>
      </c>
    </row>
    <row r="69" spans="2:6" x14ac:dyDescent="0.25">
      <c r="B69" s="17" t="s">
        <v>29</v>
      </c>
      <c r="C69" s="30">
        <v>0</v>
      </c>
      <c r="D69" s="30">
        <v>147427</v>
      </c>
      <c r="E69" s="30">
        <v>4440</v>
      </c>
      <c r="F69" s="55">
        <f t="shared" ref="F69:F80" si="2">IF(E69=0,"0.0%",E69/D69)</f>
        <v>3.0116600080039614E-2</v>
      </c>
    </row>
    <row r="70" spans="2:6" x14ac:dyDescent="0.25">
      <c r="B70" s="17" t="s">
        <v>30</v>
      </c>
      <c r="C70" s="30">
        <v>0</v>
      </c>
      <c r="D70" s="30">
        <v>439440</v>
      </c>
      <c r="E70" s="30">
        <v>74317.850000000006</v>
      </c>
      <c r="F70" s="55">
        <f t="shared" si="2"/>
        <v>0.16911944747860916</v>
      </c>
    </row>
    <row r="71" spans="2:6" x14ac:dyDescent="0.25">
      <c r="B71" s="17" t="s">
        <v>31</v>
      </c>
      <c r="C71" s="30">
        <v>100000000</v>
      </c>
      <c r="D71" s="30">
        <v>101176830</v>
      </c>
      <c r="E71" s="30">
        <v>358734.77999999997</v>
      </c>
      <c r="F71" s="55">
        <f t="shared" si="2"/>
        <v>3.5456218582851427E-3</v>
      </c>
    </row>
    <row r="72" spans="2:6" x14ac:dyDescent="0.25">
      <c r="B72" s="17" t="s">
        <v>32</v>
      </c>
      <c r="C72" s="30">
        <v>0</v>
      </c>
      <c r="D72" s="30">
        <v>26114567</v>
      </c>
      <c r="E72" s="30">
        <v>416652.68999999994</v>
      </c>
      <c r="F72" s="55">
        <f t="shared" si="2"/>
        <v>1.5954799863233417E-2</v>
      </c>
    </row>
    <row r="73" spans="2:6" x14ac:dyDescent="0.25">
      <c r="B73" s="17" t="s">
        <v>33</v>
      </c>
      <c r="C73" s="30">
        <v>0</v>
      </c>
      <c r="D73" s="30">
        <v>581962</v>
      </c>
      <c r="E73" s="30">
        <v>64730.94</v>
      </c>
      <c r="F73" s="55">
        <f t="shared" si="2"/>
        <v>0.11122880875383616</v>
      </c>
    </row>
    <row r="74" spans="2:6" x14ac:dyDescent="0.25">
      <c r="B74" s="17" t="s">
        <v>34</v>
      </c>
      <c r="C74" s="30">
        <v>0</v>
      </c>
      <c r="D74" s="30">
        <v>347951</v>
      </c>
      <c r="E74" s="30">
        <v>123870.09</v>
      </c>
      <c r="F74" s="55">
        <f t="shared" si="2"/>
        <v>0.35599866073096498</v>
      </c>
    </row>
    <row r="75" spans="2:6" x14ac:dyDescent="0.25">
      <c r="B75" s="17" t="s">
        <v>35</v>
      </c>
      <c r="C75" s="30">
        <v>0</v>
      </c>
      <c r="D75" s="30">
        <v>5707209</v>
      </c>
      <c r="E75" s="30">
        <v>12581.72</v>
      </c>
      <c r="F75" s="55">
        <f t="shared" si="2"/>
        <v>2.2045311464850858E-3</v>
      </c>
    </row>
    <row r="76" spans="2:6" x14ac:dyDescent="0.25">
      <c r="B76" s="17" t="s">
        <v>40</v>
      </c>
      <c r="C76" s="30">
        <v>0</v>
      </c>
      <c r="D76" s="30">
        <v>537459</v>
      </c>
      <c r="E76" s="30">
        <v>123522.82</v>
      </c>
      <c r="F76" s="55">
        <f t="shared" si="2"/>
        <v>0.22982742869688666</v>
      </c>
    </row>
    <row r="77" spans="2:6" x14ac:dyDescent="0.25">
      <c r="B77" s="17" t="s">
        <v>39</v>
      </c>
      <c r="C77" s="30">
        <v>1838520</v>
      </c>
      <c r="D77" s="30">
        <v>1933871</v>
      </c>
      <c r="E77" s="30">
        <v>67907.58</v>
      </c>
      <c r="F77" s="55">
        <f t="shared" si="2"/>
        <v>3.5114844785407093E-2</v>
      </c>
    </row>
    <row r="78" spans="2:6" x14ac:dyDescent="0.25">
      <c r="B78" s="17" t="s">
        <v>36</v>
      </c>
      <c r="C78" s="30">
        <v>0</v>
      </c>
      <c r="D78" s="30">
        <v>5900986</v>
      </c>
      <c r="E78" s="30">
        <v>2384403.1899999995</v>
      </c>
      <c r="F78" s="55">
        <f t="shared" si="2"/>
        <v>0.40406860650067622</v>
      </c>
    </row>
    <row r="79" spans="2:6" x14ac:dyDescent="0.25">
      <c r="B79" s="17" t="s">
        <v>37</v>
      </c>
      <c r="C79" s="30">
        <v>1422661952</v>
      </c>
      <c r="D79" s="30">
        <v>1458783559</v>
      </c>
      <c r="E79" s="30">
        <v>234635870.25000006</v>
      </c>
      <c r="F79" s="55">
        <f t="shared" si="2"/>
        <v>0.16084351156990251</v>
      </c>
    </row>
    <row r="80" spans="2:6" x14ac:dyDescent="0.25">
      <c r="B80" s="43" t="s">
        <v>3</v>
      </c>
      <c r="C80" s="44">
        <f>+C66+C64+C54+C46+C31+C22+C9</f>
        <v>9707579091</v>
      </c>
      <c r="D80" s="44">
        <f>+D66+D64+D54+D46+D31+D22+D9</f>
        <v>10139590724</v>
      </c>
      <c r="E80" s="44">
        <f>+E66+E64+E54+E46+E31+E22+E9</f>
        <v>3455822836.3100023</v>
      </c>
      <c r="F80" s="56">
        <f t="shared" si="2"/>
        <v>0.34082468714740227</v>
      </c>
    </row>
    <row r="81" spans="2:6" x14ac:dyDescent="0.2">
      <c r="B81" s="34" t="s">
        <v>43</v>
      </c>
      <c r="C81" s="20"/>
      <c r="D81" s="20"/>
      <c r="E81" s="20"/>
    </row>
    <row r="82" spans="2:6" x14ac:dyDescent="0.25">
      <c r="C82" s="20"/>
      <c r="D82" s="20"/>
      <c r="E82" s="20"/>
      <c r="F82" s="57"/>
    </row>
    <row r="83" spans="2:6" x14ac:dyDescent="0.25">
      <c r="C83" s="20"/>
      <c r="D83" s="20"/>
      <c r="E83" s="20"/>
    </row>
    <row r="84" spans="2:6" x14ac:dyDescent="0.25">
      <c r="D84" s="20"/>
      <c r="E84" s="20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3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9" t="s">
        <v>44</v>
      </c>
      <c r="C5" s="69"/>
      <c r="D5" s="69"/>
      <c r="E5" s="69"/>
      <c r="F5" s="69"/>
    </row>
    <row r="7" spans="2:6" x14ac:dyDescent="0.25">
      <c r="E7" s="59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SUM(C10:C21)</f>
        <v>2979673033</v>
      </c>
      <c r="D9" s="41">
        <f>SUM(D10:D21)</f>
        <v>3217694813</v>
      </c>
      <c r="E9" s="41">
        <f>SUM(E10:E21)</f>
        <v>1424505279.1800005</v>
      </c>
      <c r="F9" s="42">
        <f>IF(E9=0,"0.0%",E9/D9)</f>
        <v>0.44270987833425723</v>
      </c>
    </row>
    <row r="10" spans="2:6" x14ac:dyDescent="0.25">
      <c r="B10" s="11" t="s">
        <v>27</v>
      </c>
      <c r="C10" s="26">
        <v>275192233</v>
      </c>
      <c r="D10" s="26">
        <v>292436687</v>
      </c>
      <c r="E10" s="26">
        <v>153195055.86999995</v>
      </c>
      <c r="F10" s="31">
        <f t="shared" ref="F10:F67" si="0">IF(E10=0,"0.0%",E10/D10)</f>
        <v>0.52385717209961402</v>
      </c>
    </row>
    <row r="11" spans="2:6" x14ac:dyDescent="0.25">
      <c r="B11" s="13" t="s">
        <v>28</v>
      </c>
      <c r="C11" s="27">
        <v>61128019</v>
      </c>
      <c r="D11" s="27">
        <v>64857636</v>
      </c>
      <c r="E11" s="27">
        <v>31927440.580000006</v>
      </c>
      <c r="F11" s="22">
        <f t="shared" si="0"/>
        <v>0.49226956992388693</v>
      </c>
    </row>
    <row r="12" spans="2:6" x14ac:dyDescent="0.25">
      <c r="B12" s="13" t="s">
        <v>29</v>
      </c>
      <c r="C12" s="27">
        <v>34247147</v>
      </c>
      <c r="D12" s="27">
        <v>36962373</v>
      </c>
      <c r="E12" s="27">
        <v>16889337.16</v>
      </c>
      <c r="F12" s="22">
        <f t="shared" si="0"/>
        <v>0.45693324830632492</v>
      </c>
    </row>
    <row r="13" spans="2:6" x14ac:dyDescent="0.25">
      <c r="B13" s="13" t="s">
        <v>30</v>
      </c>
      <c r="C13" s="27">
        <v>113499551</v>
      </c>
      <c r="D13" s="27">
        <v>122320189</v>
      </c>
      <c r="E13" s="27">
        <v>58631536.56999997</v>
      </c>
      <c r="F13" s="22">
        <f t="shared" si="0"/>
        <v>0.47932836802598444</v>
      </c>
    </row>
    <row r="14" spans="2:6" x14ac:dyDescent="0.25">
      <c r="B14" s="13" t="s">
        <v>31</v>
      </c>
      <c r="C14" s="27">
        <v>55422734</v>
      </c>
      <c r="D14" s="27">
        <v>60014029</v>
      </c>
      <c r="E14" s="27">
        <v>30023653.040000014</v>
      </c>
      <c r="F14" s="22">
        <f t="shared" si="0"/>
        <v>0.50027724417569119</v>
      </c>
    </row>
    <row r="15" spans="2:6" x14ac:dyDescent="0.25">
      <c r="B15" s="13" t="s">
        <v>32</v>
      </c>
      <c r="C15" s="27">
        <v>6943067</v>
      </c>
      <c r="D15" s="27">
        <v>8231624</v>
      </c>
      <c r="E15" s="27">
        <v>3482177.14</v>
      </c>
      <c r="F15" s="22">
        <f t="shared" si="0"/>
        <v>0.42302431938096302</v>
      </c>
    </row>
    <row r="16" spans="2:6" x14ac:dyDescent="0.25">
      <c r="B16" s="13" t="s">
        <v>33</v>
      </c>
      <c r="C16" s="27">
        <v>257903093</v>
      </c>
      <c r="D16" s="27">
        <v>276607810</v>
      </c>
      <c r="E16" s="27">
        <v>137886152.54000011</v>
      </c>
      <c r="F16" s="22">
        <f t="shared" si="0"/>
        <v>0.49848973006221375</v>
      </c>
    </row>
    <row r="17" spans="2:6" x14ac:dyDescent="0.25">
      <c r="B17" s="13" t="s">
        <v>34</v>
      </c>
      <c r="C17" s="27">
        <v>35761385</v>
      </c>
      <c r="D17" s="27">
        <v>39262899</v>
      </c>
      <c r="E17" s="27">
        <v>19361084.139999997</v>
      </c>
      <c r="F17" s="22">
        <f t="shared" si="0"/>
        <v>0.49311397357591952</v>
      </c>
    </row>
    <row r="18" spans="2:6" x14ac:dyDescent="0.25">
      <c r="B18" s="13" t="s">
        <v>35</v>
      </c>
      <c r="C18" s="27">
        <v>47373772</v>
      </c>
      <c r="D18" s="27">
        <v>52148313</v>
      </c>
      <c r="E18" s="27">
        <v>23569143.330000006</v>
      </c>
      <c r="F18" s="22">
        <f t="shared" si="0"/>
        <v>0.45196367771283424</v>
      </c>
    </row>
    <row r="19" spans="2:6" x14ac:dyDescent="0.25">
      <c r="B19" s="13" t="s">
        <v>40</v>
      </c>
      <c r="C19" s="27">
        <v>156694519</v>
      </c>
      <c r="D19" s="27">
        <v>165920649</v>
      </c>
      <c r="E19" s="27">
        <v>82964156.229999959</v>
      </c>
      <c r="F19" s="22">
        <f t="shared" si="0"/>
        <v>0.50002309375007303</v>
      </c>
    </row>
    <row r="20" spans="2:6" x14ac:dyDescent="0.25">
      <c r="B20" s="13" t="s">
        <v>36</v>
      </c>
      <c r="C20" s="27">
        <v>1114797427</v>
      </c>
      <c r="D20" s="27">
        <v>1261274449</v>
      </c>
      <c r="E20" s="27">
        <v>462390014.80000073</v>
      </c>
      <c r="F20" s="22">
        <f t="shared" si="0"/>
        <v>0.36660539279663212</v>
      </c>
    </row>
    <row r="21" spans="2:6" x14ac:dyDescent="0.25">
      <c r="B21" s="13" t="s">
        <v>37</v>
      </c>
      <c r="C21" s="27">
        <v>820710086</v>
      </c>
      <c r="D21" s="27">
        <v>837658155</v>
      </c>
      <c r="E21" s="27">
        <v>404185527.78000003</v>
      </c>
      <c r="F21" s="22">
        <f t="shared" si="0"/>
        <v>0.48251846575766938</v>
      </c>
    </row>
    <row r="22" spans="2:6" x14ac:dyDescent="0.25">
      <c r="B22" s="40" t="s">
        <v>19</v>
      </c>
      <c r="C22" s="41">
        <f>SUM(C23:C33)</f>
        <v>153149141</v>
      </c>
      <c r="D22" s="41">
        <f>SUM(D23:D33)</f>
        <v>156506447</v>
      </c>
      <c r="E22" s="41">
        <f>SUM(E23:E33)</f>
        <v>75347165.420000017</v>
      </c>
      <c r="F22" s="42">
        <f t="shared" si="0"/>
        <v>0.48143170370483213</v>
      </c>
    </row>
    <row r="23" spans="2:6" x14ac:dyDescent="0.25">
      <c r="B23" s="13" t="s">
        <v>36</v>
      </c>
      <c r="C23" s="27">
        <v>3542637</v>
      </c>
      <c r="D23" s="27">
        <v>3553946</v>
      </c>
      <c r="E23" s="27">
        <v>111810.18000000001</v>
      </c>
      <c r="F23" s="22">
        <f t="shared" si="0"/>
        <v>3.1460855060825348E-2</v>
      </c>
    </row>
    <row r="24" spans="2:6" x14ac:dyDescent="0.25">
      <c r="B24" s="13" t="s">
        <v>37</v>
      </c>
      <c r="C24" s="27">
        <v>149606504</v>
      </c>
      <c r="D24" s="27">
        <v>152952501</v>
      </c>
      <c r="E24" s="27">
        <v>75235355.24000001</v>
      </c>
      <c r="F24" s="22">
        <f t="shared" si="0"/>
        <v>0.49188705479225875</v>
      </c>
    </row>
    <row r="25" spans="2:6" hidden="1" x14ac:dyDescent="0.25">
      <c r="B25" s="13"/>
      <c r="C25" s="27"/>
      <c r="D25" s="27"/>
      <c r="E25" s="27"/>
      <c r="F25" s="22" t="str">
        <f t="shared" si="0"/>
        <v>0.0%</v>
      </c>
    </row>
    <row r="26" spans="2:6" hidden="1" x14ac:dyDescent="0.25">
      <c r="B26" s="13"/>
      <c r="C26" s="27"/>
      <c r="D26" s="27"/>
      <c r="E26" s="27"/>
      <c r="F26" s="22" t="str">
        <f t="shared" si="0"/>
        <v>0.0%</v>
      </c>
    </row>
    <row r="27" spans="2:6" hidden="1" x14ac:dyDescent="0.25">
      <c r="B27" s="13"/>
      <c r="C27" s="27"/>
      <c r="D27" s="27"/>
      <c r="E27" s="27"/>
      <c r="F27" s="22" t="str">
        <f t="shared" si="0"/>
        <v>0.0%</v>
      </c>
    </row>
    <row r="28" spans="2:6" hidden="1" x14ac:dyDescent="0.25">
      <c r="B28" s="13"/>
      <c r="C28" s="27"/>
      <c r="D28" s="27"/>
      <c r="E28" s="27"/>
      <c r="F28" s="22" t="str">
        <f t="shared" si="0"/>
        <v>0.0%</v>
      </c>
    </row>
    <row r="29" spans="2:6" hidden="1" x14ac:dyDescent="0.25">
      <c r="B29" s="13"/>
      <c r="C29" s="27"/>
      <c r="D29" s="27"/>
      <c r="E29" s="27"/>
      <c r="F29" s="22" t="str">
        <f t="shared" si="0"/>
        <v>0.0%</v>
      </c>
    </row>
    <row r="30" spans="2:6" hidden="1" x14ac:dyDescent="0.25">
      <c r="B30" s="13"/>
      <c r="C30" s="27"/>
      <c r="D30" s="27"/>
      <c r="E30" s="27"/>
      <c r="F30" s="22" t="str">
        <f t="shared" si="0"/>
        <v>0.0%</v>
      </c>
    </row>
    <row r="31" spans="2:6" hidden="1" x14ac:dyDescent="0.25">
      <c r="B31" s="13"/>
      <c r="C31" s="27"/>
      <c r="D31" s="27"/>
      <c r="E31" s="27"/>
      <c r="F31" s="22" t="str">
        <f t="shared" si="0"/>
        <v>0.0%</v>
      </c>
    </row>
    <row r="32" spans="2:6" hidden="1" x14ac:dyDescent="0.25">
      <c r="B32" s="13"/>
      <c r="C32" s="27"/>
      <c r="D32" s="27"/>
      <c r="E32" s="27"/>
      <c r="F32" s="22" t="str">
        <f t="shared" si="0"/>
        <v>0.0%</v>
      </c>
    </row>
    <row r="33" spans="2:6" hidden="1" x14ac:dyDescent="0.25">
      <c r="B33" s="13"/>
      <c r="C33" s="27"/>
      <c r="D33" s="27"/>
      <c r="E33" s="27"/>
      <c r="F33" s="22" t="str">
        <f t="shared" si="0"/>
        <v>0.0%</v>
      </c>
    </row>
    <row r="34" spans="2:6" x14ac:dyDescent="0.25">
      <c r="B34" s="40" t="s">
        <v>18</v>
      </c>
      <c r="C34" s="41">
        <f>SUM(C35:C47)</f>
        <v>3266211439</v>
      </c>
      <c r="D34" s="41">
        <f>SUM(D35:D47)</f>
        <v>3524005519</v>
      </c>
      <c r="E34" s="41">
        <f>SUM(E35:E47)</f>
        <v>1180114650.5999999</v>
      </c>
      <c r="F34" s="42">
        <f t="shared" si="0"/>
        <v>0.33487877480250899</v>
      </c>
    </row>
    <row r="35" spans="2:6" x14ac:dyDescent="0.25">
      <c r="B35" s="35" t="s">
        <v>27</v>
      </c>
      <c r="C35" s="12">
        <v>88310509</v>
      </c>
      <c r="D35" s="12">
        <v>89922017</v>
      </c>
      <c r="E35" s="12">
        <v>34237353.059999995</v>
      </c>
      <c r="F35" s="31">
        <f t="shared" si="0"/>
        <v>0.38074494103040407</v>
      </c>
    </row>
    <row r="36" spans="2:6" x14ac:dyDescent="0.25">
      <c r="B36" s="36" t="s">
        <v>28</v>
      </c>
      <c r="C36" s="37">
        <v>138438154</v>
      </c>
      <c r="D36" s="37">
        <v>138012347</v>
      </c>
      <c r="E36" s="37">
        <v>58406908.449999996</v>
      </c>
      <c r="F36" s="22">
        <f t="shared" si="0"/>
        <v>0.42320060284171529</v>
      </c>
    </row>
    <row r="37" spans="2:6" x14ac:dyDescent="0.25">
      <c r="B37" s="36" t="s">
        <v>29</v>
      </c>
      <c r="C37" s="37">
        <v>30911780</v>
      </c>
      <c r="D37" s="37">
        <v>47845192</v>
      </c>
      <c r="E37" s="37">
        <v>12508150.169999996</v>
      </c>
      <c r="F37" s="22">
        <f t="shared" si="0"/>
        <v>0.26142961595806735</v>
      </c>
    </row>
    <row r="38" spans="2:6" x14ac:dyDescent="0.25">
      <c r="B38" s="36" t="s">
        <v>30</v>
      </c>
      <c r="C38" s="37">
        <v>33846778</v>
      </c>
      <c r="D38" s="37">
        <v>35066637</v>
      </c>
      <c r="E38" s="37">
        <v>14714452.930000009</v>
      </c>
      <c r="F38" s="22">
        <f t="shared" si="0"/>
        <v>0.41961403170768868</v>
      </c>
    </row>
    <row r="39" spans="2:6" x14ac:dyDescent="0.25">
      <c r="B39" s="36" t="s">
        <v>31</v>
      </c>
      <c r="C39" s="37">
        <v>480760630</v>
      </c>
      <c r="D39" s="37">
        <v>347747964</v>
      </c>
      <c r="E39" s="37">
        <v>40900096.609999992</v>
      </c>
      <c r="F39" s="22">
        <f t="shared" si="0"/>
        <v>0.11761419431344246</v>
      </c>
    </row>
    <row r="40" spans="2:6" x14ac:dyDescent="0.25">
      <c r="B40" s="36" t="s">
        <v>32</v>
      </c>
      <c r="C40" s="37">
        <v>23328647</v>
      </c>
      <c r="D40" s="37">
        <v>43494881</v>
      </c>
      <c r="E40" s="37">
        <v>8745755.5800000038</v>
      </c>
      <c r="F40" s="22">
        <f t="shared" si="0"/>
        <v>0.2010755146105585</v>
      </c>
    </row>
    <row r="41" spans="2:6" x14ac:dyDescent="0.25">
      <c r="B41" s="36" t="s">
        <v>33</v>
      </c>
      <c r="C41" s="37">
        <v>51065479</v>
      </c>
      <c r="D41" s="37">
        <v>59304687</v>
      </c>
      <c r="E41" s="37">
        <v>26252093.519999988</v>
      </c>
      <c r="F41" s="22">
        <f t="shared" si="0"/>
        <v>0.44266473440792276</v>
      </c>
    </row>
    <row r="42" spans="2:6" x14ac:dyDescent="0.25">
      <c r="B42" s="36" t="s">
        <v>34</v>
      </c>
      <c r="C42" s="37">
        <v>14653843</v>
      </c>
      <c r="D42" s="37">
        <v>18916366</v>
      </c>
      <c r="E42" s="37">
        <v>8405890.1500000004</v>
      </c>
      <c r="F42" s="22">
        <f t="shared" si="0"/>
        <v>0.44437129996321706</v>
      </c>
    </row>
    <row r="43" spans="2:6" x14ac:dyDescent="0.25">
      <c r="B43" s="36" t="s">
        <v>35</v>
      </c>
      <c r="C43" s="37">
        <v>50233929</v>
      </c>
      <c r="D43" s="37">
        <v>81953025</v>
      </c>
      <c r="E43" s="37">
        <v>26863619.359999999</v>
      </c>
      <c r="F43" s="22">
        <f t="shared" si="0"/>
        <v>0.32779289550324714</v>
      </c>
    </row>
    <row r="44" spans="2:6" x14ac:dyDescent="0.25">
      <c r="B44" s="36" t="s">
        <v>40</v>
      </c>
      <c r="C44" s="37">
        <v>70037114</v>
      </c>
      <c r="D44" s="37">
        <v>93827022</v>
      </c>
      <c r="E44" s="37">
        <v>32465729.769999973</v>
      </c>
      <c r="F44" s="22">
        <f t="shared" si="0"/>
        <v>0.34601684118248976</v>
      </c>
    </row>
    <row r="45" spans="2:6" x14ac:dyDescent="0.25">
      <c r="B45" s="36" t="s">
        <v>39</v>
      </c>
      <c r="C45" s="37">
        <v>23915230</v>
      </c>
      <c r="D45" s="37">
        <v>23860710</v>
      </c>
      <c r="E45" s="37">
        <v>856472.22000000009</v>
      </c>
      <c r="F45" s="22">
        <f t="shared" si="0"/>
        <v>3.5894666168777047E-2</v>
      </c>
    </row>
    <row r="46" spans="2:6" x14ac:dyDescent="0.25">
      <c r="B46" s="36" t="s">
        <v>36</v>
      </c>
      <c r="C46" s="37">
        <v>507387115</v>
      </c>
      <c r="D46" s="37">
        <v>575755057</v>
      </c>
      <c r="E46" s="37">
        <v>276718157.09999973</v>
      </c>
      <c r="F46" s="22">
        <f t="shared" si="0"/>
        <v>0.48061784909342053</v>
      </c>
    </row>
    <row r="47" spans="2:6" x14ac:dyDescent="0.25">
      <c r="B47" s="36" t="s">
        <v>37</v>
      </c>
      <c r="C47" s="37">
        <v>1753322231</v>
      </c>
      <c r="D47" s="37">
        <v>1968299614</v>
      </c>
      <c r="E47" s="37">
        <v>639039971.68000019</v>
      </c>
      <c r="F47" s="22">
        <f t="shared" si="0"/>
        <v>0.32466600467463191</v>
      </c>
    </row>
    <row r="48" spans="2:6" x14ac:dyDescent="0.25">
      <c r="B48" s="40" t="s">
        <v>17</v>
      </c>
      <c r="C48" s="41">
        <f>SUM(C49:C55)</f>
        <v>1336396309</v>
      </c>
      <c r="D48" s="41">
        <f>SUM(D49:D55)</f>
        <v>556655624</v>
      </c>
      <c r="E48" s="41">
        <f>SUM(E49:E55)</f>
        <v>144277875.80000001</v>
      </c>
      <c r="F48" s="42">
        <f t="shared" si="0"/>
        <v>0.25918695433857686</v>
      </c>
    </row>
    <row r="49" spans="2:6" x14ac:dyDescent="0.25">
      <c r="B49" s="13" t="s">
        <v>27</v>
      </c>
      <c r="C49" s="27">
        <v>7200122</v>
      </c>
      <c r="D49" s="27">
        <v>4398372</v>
      </c>
      <c r="E49" s="27">
        <v>0</v>
      </c>
      <c r="F49" s="22" t="str">
        <f t="shared" si="0"/>
        <v>0.0%</v>
      </c>
    </row>
    <row r="50" spans="2:6" x14ac:dyDescent="0.25">
      <c r="B50" s="13" t="s">
        <v>28</v>
      </c>
      <c r="C50" s="27">
        <v>0</v>
      </c>
      <c r="D50" s="27">
        <v>1728330</v>
      </c>
      <c r="E50" s="27">
        <v>754061.69000000006</v>
      </c>
      <c r="F50" s="22">
        <f t="shared" si="0"/>
        <v>0.43629497260361161</v>
      </c>
    </row>
    <row r="51" spans="2:6" x14ac:dyDescent="0.25">
      <c r="B51" s="13" t="s">
        <v>29</v>
      </c>
      <c r="C51" s="27">
        <v>12000000</v>
      </c>
      <c r="D51" s="27">
        <v>21792624</v>
      </c>
      <c r="E51" s="27">
        <v>16804692.629999999</v>
      </c>
      <c r="F51" s="22">
        <f t="shared" si="0"/>
        <v>0.77111836693002178</v>
      </c>
    </row>
    <row r="52" spans="2:6" x14ac:dyDescent="0.25">
      <c r="B52" s="13" t="s">
        <v>31</v>
      </c>
      <c r="C52" s="27">
        <v>21990134</v>
      </c>
      <c r="D52" s="27">
        <v>13498682</v>
      </c>
      <c r="E52" s="27">
        <v>12101256</v>
      </c>
      <c r="F52" s="22">
        <f t="shared" si="0"/>
        <v>0.89647685603675975</v>
      </c>
    </row>
    <row r="53" spans="2:6" x14ac:dyDescent="0.25">
      <c r="B53" s="13" t="s">
        <v>40</v>
      </c>
      <c r="C53" s="27">
        <v>282129845</v>
      </c>
      <c r="D53" s="27">
        <v>283404309</v>
      </c>
      <c r="E53" s="27">
        <v>113738812.48000002</v>
      </c>
      <c r="F53" s="22">
        <f t="shared" si="0"/>
        <v>0.40133056861884209</v>
      </c>
    </row>
    <row r="54" spans="2:6" x14ac:dyDescent="0.25">
      <c r="B54" s="13" t="s">
        <v>36</v>
      </c>
      <c r="C54" s="27">
        <v>843018347</v>
      </c>
      <c r="D54" s="27">
        <v>92115191</v>
      </c>
      <c r="E54" s="27">
        <v>879053</v>
      </c>
      <c r="F54" s="22">
        <f t="shared" si="0"/>
        <v>9.5429753817695504E-3</v>
      </c>
    </row>
    <row r="55" spans="2:6" x14ac:dyDescent="0.25">
      <c r="B55" s="13" t="s">
        <v>37</v>
      </c>
      <c r="C55" s="27">
        <v>170057861</v>
      </c>
      <c r="D55" s="27">
        <v>139718116</v>
      </c>
      <c r="E55" s="27">
        <v>0</v>
      </c>
      <c r="F55" s="22" t="str">
        <f t="shared" si="0"/>
        <v>0.0%</v>
      </c>
    </row>
    <row r="56" spans="2:6" x14ac:dyDescent="0.25">
      <c r="B56" s="40" t="s">
        <v>16</v>
      </c>
      <c r="C56" s="41">
        <f>+SUM(C57:C65)</f>
        <v>283082289</v>
      </c>
      <c r="D56" s="41">
        <f>+SUM(D57:D65)</f>
        <v>313878432</v>
      </c>
      <c r="E56" s="41">
        <f>+SUM(E57:E65)</f>
        <v>102879185.34</v>
      </c>
      <c r="F56" s="42">
        <f t="shared" si="0"/>
        <v>0.32776761590296211</v>
      </c>
    </row>
    <row r="57" spans="2:6" x14ac:dyDescent="0.25">
      <c r="B57" s="11" t="s">
        <v>27</v>
      </c>
      <c r="C57" s="26">
        <v>124732</v>
      </c>
      <c r="D57" s="26">
        <v>8436148</v>
      </c>
      <c r="E57" s="26">
        <v>7400271</v>
      </c>
      <c r="F57" s="31">
        <f t="shared" si="0"/>
        <v>0.87720971704147432</v>
      </c>
    </row>
    <row r="58" spans="2:6" x14ac:dyDescent="0.25">
      <c r="B58" s="13" t="s">
        <v>28</v>
      </c>
      <c r="C58" s="27">
        <v>0</v>
      </c>
      <c r="D58" s="27">
        <v>773798</v>
      </c>
      <c r="E58" s="27">
        <v>413291</v>
      </c>
      <c r="F58" s="22">
        <f t="shared" si="0"/>
        <v>0.53410709254870137</v>
      </c>
    </row>
    <row r="59" spans="2:6" x14ac:dyDescent="0.25">
      <c r="B59" s="13" t="s">
        <v>29</v>
      </c>
      <c r="C59" s="27">
        <v>128000</v>
      </c>
      <c r="D59" s="27">
        <v>1625281</v>
      </c>
      <c r="E59" s="27">
        <v>1586432</v>
      </c>
      <c r="F59" s="22">
        <f t="shared" si="0"/>
        <v>0.97609705644746969</v>
      </c>
    </row>
    <row r="60" spans="2:6" x14ac:dyDescent="0.25">
      <c r="B60" s="13" t="s">
        <v>31</v>
      </c>
      <c r="C60" s="27">
        <v>0</v>
      </c>
      <c r="D60" s="27">
        <v>8943718</v>
      </c>
      <c r="E60" s="27">
        <v>6813810</v>
      </c>
      <c r="F60" s="22">
        <f t="shared" si="0"/>
        <v>0.76185429817890049</v>
      </c>
    </row>
    <row r="61" spans="2:6" x14ac:dyDescent="0.25">
      <c r="B61" s="13" t="s">
        <v>32</v>
      </c>
      <c r="C61" s="27">
        <v>0</v>
      </c>
      <c r="D61" s="27">
        <v>0</v>
      </c>
      <c r="E61" s="27">
        <v>0</v>
      </c>
      <c r="F61" s="22" t="str">
        <f t="shared" si="0"/>
        <v>0.0%</v>
      </c>
    </row>
    <row r="62" spans="2:6" x14ac:dyDescent="0.25">
      <c r="B62" s="13" t="s">
        <v>35</v>
      </c>
      <c r="C62" s="27">
        <v>0</v>
      </c>
      <c r="D62" s="27">
        <v>62344</v>
      </c>
      <c r="E62" s="27">
        <v>62343.79</v>
      </c>
      <c r="F62" s="22">
        <f t="shared" si="0"/>
        <v>0.99999663159245478</v>
      </c>
    </row>
    <row r="63" spans="2:6" x14ac:dyDescent="0.25">
      <c r="B63" s="13" t="s">
        <v>40</v>
      </c>
      <c r="C63" s="27">
        <v>43956363</v>
      </c>
      <c r="D63" s="27">
        <v>43014197</v>
      </c>
      <c r="E63" s="27">
        <v>28075949</v>
      </c>
      <c r="F63" s="22">
        <f t="shared" si="0"/>
        <v>0.65271354478615518</v>
      </c>
    </row>
    <row r="64" spans="2:6" x14ac:dyDescent="0.25">
      <c r="B64" s="13" t="s">
        <v>36</v>
      </c>
      <c r="C64" s="27">
        <v>184275701</v>
      </c>
      <c r="D64" s="27">
        <v>186786059</v>
      </c>
      <c r="E64" s="27">
        <v>3888353.08</v>
      </c>
      <c r="F64" s="22">
        <f t="shared" si="0"/>
        <v>2.0817148243381482E-2</v>
      </c>
    </row>
    <row r="65" spans="2:6" x14ac:dyDescent="0.25">
      <c r="B65" s="13" t="s">
        <v>37</v>
      </c>
      <c r="C65" s="27">
        <v>54597493</v>
      </c>
      <c r="D65" s="27">
        <v>64236887</v>
      </c>
      <c r="E65" s="27">
        <v>54638735.469999999</v>
      </c>
      <c r="F65" s="22">
        <f t="shared" si="0"/>
        <v>0.85058193230939105</v>
      </c>
    </row>
    <row r="66" spans="2:6" hidden="1" x14ac:dyDescent="0.25">
      <c r="B66" s="40" t="s">
        <v>23</v>
      </c>
      <c r="C66" s="41">
        <f>+C67</f>
        <v>0</v>
      </c>
      <c r="D66" s="41">
        <f t="shared" ref="D66:E66" si="1">+D67</f>
        <v>0</v>
      </c>
      <c r="E66" s="41">
        <f t="shared" si="1"/>
        <v>0</v>
      </c>
      <c r="F66" s="53" t="str">
        <f t="shared" si="0"/>
        <v>0.0%</v>
      </c>
    </row>
    <row r="67" spans="2:6" hidden="1" x14ac:dyDescent="0.25">
      <c r="B67" s="17"/>
      <c r="C67" s="29"/>
      <c r="D67" s="29"/>
      <c r="E67" s="29"/>
      <c r="F67" s="54" t="str">
        <f t="shared" si="0"/>
        <v>0.0%</v>
      </c>
    </row>
    <row r="68" spans="2:6" x14ac:dyDescent="0.25">
      <c r="B68" s="40" t="s">
        <v>15</v>
      </c>
      <c r="C68" s="41">
        <f>+SUM(C69:C81)</f>
        <v>944877541</v>
      </c>
      <c r="D68" s="41">
        <f>+SUM(D69:D81)</f>
        <v>913197895</v>
      </c>
      <c r="E68" s="41">
        <f>+SUM(E69:E81)</f>
        <v>218893145.89000005</v>
      </c>
      <c r="F68" s="42">
        <f t="shared" ref="F68:F82" si="2">IF(E68=0,"0.0%",E68/D68)</f>
        <v>0.23969957343145218</v>
      </c>
    </row>
    <row r="69" spans="2:6" x14ac:dyDescent="0.25">
      <c r="B69" s="11" t="s">
        <v>27</v>
      </c>
      <c r="C69" s="26">
        <v>164465288</v>
      </c>
      <c r="D69" s="26">
        <v>80391136</v>
      </c>
      <c r="E69" s="26">
        <v>9778445.0999999996</v>
      </c>
      <c r="F69" s="31">
        <f t="shared" si="2"/>
        <v>0.12163586169500079</v>
      </c>
    </row>
    <row r="70" spans="2:6" x14ac:dyDescent="0.25">
      <c r="B70" s="13" t="s">
        <v>28</v>
      </c>
      <c r="C70" s="27">
        <v>0</v>
      </c>
      <c r="D70" s="27">
        <v>558509</v>
      </c>
      <c r="E70" s="27">
        <v>115017.14</v>
      </c>
      <c r="F70" s="22">
        <f t="shared" si="2"/>
        <v>0.2059360547457606</v>
      </c>
    </row>
    <row r="71" spans="2:6" x14ac:dyDescent="0.25">
      <c r="B71" s="13" t="s">
        <v>29</v>
      </c>
      <c r="C71" s="27">
        <v>0</v>
      </c>
      <c r="D71" s="27">
        <v>144100</v>
      </c>
      <c r="E71" s="27">
        <v>4440</v>
      </c>
      <c r="F71" s="22">
        <f t="shared" si="2"/>
        <v>3.0811936155447604E-2</v>
      </c>
    </row>
    <row r="72" spans="2:6" x14ac:dyDescent="0.25">
      <c r="B72" s="13" t="s">
        <v>30</v>
      </c>
      <c r="C72" s="27">
        <v>0</v>
      </c>
      <c r="D72" s="27">
        <v>319448</v>
      </c>
      <c r="E72" s="27">
        <v>74317.850000000006</v>
      </c>
      <c r="F72" s="22">
        <f t="shared" si="2"/>
        <v>0.23264459317322383</v>
      </c>
    </row>
    <row r="73" spans="2:6" x14ac:dyDescent="0.25">
      <c r="B73" s="13" t="s">
        <v>31</v>
      </c>
      <c r="C73" s="27">
        <v>100000000</v>
      </c>
      <c r="D73" s="27">
        <v>101176830</v>
      </c>
      <c r="E73" s="27">
        <v>358734.77999999997</v>
      </c>
      <c r="F73" s="22">
        <f t="shared" si="2"/>
        <v>3.5456218582851427E-3</v>
      </c>
    </row>
    <row r="74" spans="2:6" x14ac:dyDescent="0.25">
      <c r="B74" s="13" t="s">
        <v>32</v>
      </c>
      <c r="C74" s="27">
        <v>0</v>
      </c>
      <c r="D74" s="27">
        <v>26114567</v>
      </c>
      <c r="E74" s="27">
        <v>416652.68999999994</v>
      </c>
      <c r="F74" s="22">
        <f t="shared" si="2"/>
        <v>1.5954799863233417E-2</v>
      </c>
    </row>
    <row r="75" spans="2:6" x14ac:dyDescent="0.25">
      <c r="B75" s="13" t="s">
        <v>33</v>
      </c>
      <c r="C75" s="27">
        <v>0</v>
      </c>
      <c r="D75" s="27">
        <v>518644</v>
      </c>
      <c r="E75" s="27">
        <v>64730.94</v>
      </c>
      <c r="F75" s="22">
        <f t="shared" si="2"/>
        <v>0.12480803788340365</v>
      </c>
    </row>
    <row r="76" spans="2:6" x14ac:dyDescent="0.25">
      <c r="B76" s="13" t="s">
        <v>34</v>
      </c>
      <c r="C76" s="27">
        <v>0</v>
      </c>
      <c r="D76" s="27">
        <v>347951</v>
      </c>
      <c r="E76" s="27">
        <v>123870.09</v>
      </c>
      <c r="F76" s="22">
        <f t="shared" si="2"/>
        <v>0.35599866073096498</v>
      </c>
    </row>
    <row r="77" spans="2:6" x14ac:dyDescent="0.25">
      <c r="B77" s="13" t="s">
        <v>35</v>
      </c>
      <c r="C77" s="27">
        <v>0</v>
      </c>
      <c r="D77" s="27">
        <v>5674944</v>
      </c>
      <c r="E77" s="27">
        <v>12581.72</v>
      </c>
      <c r="F77" s="22">
        <f t="shared" si="2"/>
        <v>2.2170650494524702E-3</v>
      </c>
    </row>
    <row r="78" spans="2:6" x14ac:dyDescent="0.25">
      <c r="B78" s="13" t="s">
        <v>40</v>
      </c>
      <c r="C78" s="27">
        <v>0</v>
      </c>
      <c r="D78" s="27">
        <v>372914</v>
      </c>
      <c r="E78" s="27">
        <v>97922.82</v>
      </c>
      <c r="F78" s="22">
        <f t="shared" si="2"/>
        <v>0.26258821068664628</v>
      </c>
    </row>
    <row r="79" spans="2:6" x14ac:dyDescent="0.25">
      <c r="B79" s="13" t="s">
        <v>39</v>
      </c>
      <c r="C79" s="27">
        <v>1838520</v>
      </c>
      <c r="D79" s="27">
        <v>1933871</v>
      </c>
      <c r="E79" s="27">
        <v>67907.58</v>
      </c>
      <c r="F79" s="22">
        <f t="shared" si="2"/>
        <v>3.5114844785407093E-2</v>
      </c>
    </row>
    <row r="80" spans="2:6" x14ac:dyDescent="0.25">
      <c r="B80" s="13" t="s">
        <v>36</v>
      </c>
      <c r="C80" s="27">
        <v>0</v>
      </c>
      <c r="D80" s="27">
        <v>5900444</v>
      </c>
      <c r="E80" s="27">
        <v>2383928.19</v>
      </c>
      <c r="F80" s="22">
        <f t="shared" si="2"/>
        <v>0.40402522081389131</v>
      </c>
    </row>
    <row r="81" spans="2:6" x14ac:dyDescent="0.25">
      <c r="B81" s="13" t="s">
        <v>37</v>
      </c>
      <c r="C81" s="27">
        <v>678573733</v>
      </c>
      <c r="D81" s="27">
        <v>689744537</v>
      </c>
      <c r="E81" s="27">
        <v>205394596.99000004</v>
      </c>
      <c r="F81" s="22">
        <f t="shared" si="2"/>
        <v>0.29778357924130983</v>
      </c>
    </row>
    <row r="82" spans="2:6" x14ac:dyDescent="0.25">
      <c r="B82" s="43" t="s">
        <v>3</v>
      </c>
      <c r="C82" s="44">
        <f>+C68+C66+C56+C48+C34+C22+C9</f>
        <v>8963389752</v>
      </c>
      <c r="D82" s="44">
        <f>+D68+D66+D56+D48+D34+D22+D9</f>
        <v>8681938730</v>
      </c>
      <c r="E82" s="44">
        <f>+E68+E66+E56+E48+E34+E22+E9</f>
        <v>3146017302.2300005</v>
      </c>
      <c r="F82" s="45">
        <f t="shared" si="2"/>
        <v>0.36236345360962946</v>
      </c>
    </row>
    <row r="83" spans="2:6" x14ac:dyDescent="0.2">
      <c r="B83" s="34" t="s">
        <v>43</v>
      </c>
      <c r="C83" s="9"/>
      <c r="D83" s="9"/>
      <c r="E83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1"/>
  <sheetViews>
    <sheetView showGridLines="0" tabSelected="1" zoomScale="120" zoomScaleNormal="120" workbookViewId="0">
      <selection activeCell="D16" sqref="D16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9" t="s">
        <v>45</v>
      </c>
      <c r="C5" s="69"/>
      <c r="D5" s="69"/>
      <c r="E5" s="69"/>
      <c r="F5" s="69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SUM(C10:C13)</f>
        <v>0</v>
      </c>
      <c r="D9" s="41">
        <f>SUM(D10:D13)</f>
        <v>0</v>
      </c>
      <c r="E9" s="41">
        <f>SUM(E10:E13)</f>
        <v>0</v>
      </c>
      <c r="F9" s="42" t="str">
        <f>IF(D9=0,"%",E9/D9)</f>
        <v>%</v>
      </c>
    </row>
    <row r="10" spans="2:6" x14ac:dyDescent="0.25">
      <c r="B10" s="11" t="s">
        <v>33</v>
      </c>
      <c r="C10" s="26">
        <v>0</v>
      </c>
      <c r="D10" s="26">
        <v>0</v>
      </c>
      <c r="E10" s="26">
        <v>0</v>
      </c>
      <c r="F10" s="32" t="str">
        <f t="shared" ref="F10:F50" si="0">IF(D10=0,"%",E10/D10)</f>
        <v>%</v>
      </c>
    </row>
    <row r="11" spans="2:6" x14ac:dyDescent="0.25">
      <c r="B11" s="13" t="s">
        <v>36</v>
      </c>
      <c r="C11" s="27">
        <v>0</v>
      </c>
      <c r="D11" s="27">
        <v>0</v>
      </c>
      <c r="E11" s="27">
        <v>0</v>
      </c>
      <c r="F11" s="32" t="str">
        <f t="shared" si="0"/>
        <v>%</v>
      </c>
    </row>
    <row r="12" spans="2:6" x14ac:dyDescent="0.25">
      <c r="B12" s="13" t="s">
        <v>37</v>
      </c>
      <c r="C12" s="27">
        <v>0</v>
      </c>
      <c r="D12" s="27">
        <v>0</v>
      </c>
      <c r="E12" s="27">
        <v>0</v>
      </c>
      <c r="F12" s="32" t="str">
        <f t="shared" si="0"/>
        <v>%</v>
      </c>
    </row>
    <row r="13" spans="2:6" hidden="1" x14ac:dyDescent="0.25">
      <c r="B13" s="13"/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x14ac:dyDescent="0.25">
      <c r="B14" s="40" t="s">
        <v>19</v>
      </c>
      <c r="C14" s="41">
        <f>SUM(C15:C15)</f>
        <v>0</v>
      </c>
      <c r="D14" s="41">
        <f>SUM(D15:D15)</f>
        <v>0</v>
      </c>
      <c r="E14" s="41">
        <f>SUM(E15:E15)</f>
        <v>0</v>
      </c>
      <c r="F14" s="42" t="str">
        <f t="shared" si="0"/>
        <v>%</v>
      </c>
    </row>
    <row r="15" spans="2:6" x14ac:dyDescent="0.25">
      <c r="B15" s="21" t="s">
        <v>36</v>
      </c>
      <c r="C15" s="26">
        <v>0</v>
      </c>
      <c r="D15" s="26">
        <v>0</v>
      </c>
      <c r="E15" s="26">
        <v>0</v>
      </c>
      <c r="F15" s="23" t="str">
        <f t="shared" si="0"/>
        <v>%</v>
      </c>
    </row>
    <row r="16" spans="2:6" x14ac:dyDescent="0.25">
      <c r="B16" s="40" t="s">
        <v>18</v>
      </c>
      <c r="C16" s="41">
        <f>+SUM(C17:C29)</f>
        <v>101120</v>
      </c>
      <c r="D16" s="41">
        <f>+SUM(D17:D29)</f>
        <v>101120</v>
      </c>
      <c r="E16" s="41">
        <f>+SUM(E17:E29)</f>
        <v>0</v>
      </c>
      <c r="F16" s="42">
        <f t="shared" si="0"/>
        <v>0</v>
      </c>
    </row>
    <row r="17" spans="2:6" x14ac:dyDescent="0.25">
      <c r="B17" s="11" t="s">
        <v>26</v>
      </c>
      <c r="C17" s="26">
        <v>0</v>
      </c>
      <c r="D17" s="26">
        <v>0</v>
      </c>
      <c r="E17" s="26">
        <v>0</v>
      </c>
      <c r="F17" s="23" t="str">
        <f t="shared" si="0"/>
        <v>%</v>
      </c>
    </row>
    <row r="18" spans="2:6" x14ac:dyDescent="0.25">
      <c r="B18" s="13" t="s">
        <v>27</v>
      </c>
      <c r="C18" s="27">
        <v>0</v>
      </c>
      <c r="D18" s="27">
        <v>0</v>
      </c>
      <c r="E18" s="27">
        <v>0</v>
      </c>
      <c r="F18" s="32" t="str">
        <f t="shared" si="0"/>
        <v>%</v>
      </c>
    </row>
    <row r="19" spans="2:6" x14ac:dyDescent="0.25">
      <c r="B19" s="13" t="s">
        <v>28</v>
      </c>
      <c r="C19" s="27">
        <v>0</v>
      </c>
      <c r="D19" s="27">
        <v>0</v>
      </c>
      <c r="E19" s="27">
        <v>0</v>
      </c>
      <c r="F19" s="32" t="str">
        <f t="shared" si="0"/>
        <v>%</v>
      </c>
    </row>
    <row r="20" spans="2:6" x14ac:dyDescent="0.25">
      <c r="B20" s="13" t="s">
        <v>29</v>
      </c>
      <c r="C20" s="27">
        <v>0</v>
      </c>
      <c r="D20" s="27">
        <v>0</v>
      </c>
      <c r="E20" s="27">
        <v>0</v>
      </c>
      <c r="F20" s="32" t="str">
        <f t="shared" si="0"/>
        <v>%</v>
      </c>
    </row>
    <row r="21" spans="2:6" x14ac:dyDescent="0.25">
      <c r="B21" s="13" t="s">
        <v>30</v>
      </c>
      <c r="C21" s="27">
        <v>0</v>
      </c>
      <c r="D21" s="27">
        <v>0</v>
      </c>
      <c r="E21" s="27">
        <v>0</v>
      </c>
      <c r="F21" s="32" t="str">
        <f t="shared" si="0"/>
        <v>%</v>
      </c>
    </row>
    <row r="22" spans="2:6" x14ac:dyDescent="0.25">
      <c r="B22" s="13" t="s">
        <v>31</v>
      </c>
      <c r="C22" s="27">
        <v>0</v>
      </c>
      <c r="D22" s="27">
        <v>0</v>
      </c>
      <c r="E22" s="27">
        <v>0</v>
      </c>
      <c r="F22" s="32" t="str">
        <f t="shared" si="0"/>
        <v>%</v>
      </c>
    </row>
    <row r="23" spans="2:6" x14ac:dyDescent="0.25">
      <c r="B23" s="13" t="s">
        <v>32</v>
      </c>
      <c r="C23" s="27">
        <v>0</v>
      </c>
      <c r="D23" s="27">
        <v>0</v>
      </c>
      <c r="E23" s="27">
        <v>0</v>
      </c>
      <c r="F23" s="32" t="str">
        <f t="shared" si="0"/>
        <v>%</v>
      </c>
    </row>
    <row r="24" spans="2:6" x14ac:dyDescent="0.25">
      <c r="B24" s="13" t="s">
        <v>33</v>
      </c>
      <c r="C24" s="27">
        <v>0</v>
      </c>
      <c r="D24" s="27">
        <v>0</v>
      </c>
      <c r="E24" s="27">
        <v>0</v>
      </c>
      <c r="F24" s="32" t="str">
        <f t="shared" si="0"/>
        <v>%</v>
      </c>
    </row>
    <row r="25" spans="2:6" x14ac:dyDescent="0.25">
      <c r="B25" s="13" t="s">
        <v>34</v>
      </c>
      <c r="C25" s="27">
        <v>0</v>
      </c>
      <c r="D25" s="27">
        <v>0</v>
      </c>
      <c r="E25" s="27">
        <v>0</v>
      </c>
      <c r="F25" s="32" t="str">
        <f t="shared" si="0"/>
        <v>%</v>
      </c>
    </row>
    <row r="26" spans="2:6" x14ac:dyDescent="0.25">
      <c r="B26" s="13" t="s">
        <v>35</v>
      </c>
      <c r="C26" s="27">
        <v>0</v>
      </c>
      <c r="D26" s="27">
        <v>0</v>
      </c>
      <c r="E26" s="27">
        <v>0</v>
      </c>
      <c r="F26" s="32" t="str">
        <f t="shared" si="0"/>
        <v>%</v>
      </c>
    </row>
    <row r="27" spans="2:6" x14ac:dyDescent="0.25">
      <c r="B27" s="13" t="s">
        <v>40</v>
      </c>
      <c r="C27" s="27">
        <v>0</v>
      </c>
      <c r="D27" s="27">
        <v>0</v>
      </c>
      <c r="E27" s="27">
        <v>0</v>
      </c>
      <c r="F27" s="32" t="str">
        <f t="shared" si="0"/>
        <v>%</v>
      </c>
    </row>
    <row r="28" spans="2:6" x14ac:dyDescent="0.25">
      <c r="B28" s="13" t="s">
        <v>36</v>
      </c>
      <c r="C28" s="27">
        <v>101120</v>
      </c>
      <c r="D28" s="27">
        <v>101120</v>
      </c>
      <c r="E28" s="27">
        <v>0</v>
      </c>
      <c r="F28" s="32">
        <f t="shared" si="0"/>
        <v>0</v>
      </c>
    </row>
    <row r="29" spans="2:6" x14ac:dyDescent="0.25">
      <c r="B29" s="13" t="s">
        <v>37</v>
      </c>
      <c r="C29" s="27">
        <v>0</v>
      </c>
      <c r="D29" s="27">
        <v>0</v>
      </c>
      <c r="E29" s="27">
        <v>0</v>
      </c>
      <c r="F29" s="32" t="str">
        <f t="shared" si="0"/>
        <v>%</v>
      </c>
    </row>
    <row r="30" spans="2:6" x14ac:dyDescent="0.25">
      <c r="B30" s="40" t="s">
        <v>17</v>
      </c>
      <c r="C30" s="41">
        <f>+SUM(C31:C34)</f>
        <v>0</v>
      </c>
      <c r="D30" s="41">
        <f t="shared" ref="D30:E30" si="1">+SUM(D31:D34)</f>
        <v>0</v>
      </c>
      <c r="E30" s="41">
        <f t="shared" si="1"/>
        <v>0</v>
      </c>
      <c r="F30" s="42" t="str">
        <f t="shared" ref="F30:F34" si="2">IF(D30=0,"%",E30/D30)</f>
        <v>%</v>
      </c>
    </row>
    <row r="31" spans="2:6" x14ac:dyDescent="0.25">
      <c r="B31" s="13" t="s">
        <v>36</v>
      </c>
      <c r="C31" s="27">
        <v>0</v>
      </c>
      <c r="D31" s="27">
        <v>0</v>
      </c>
      <c r="E31" s="27">
        <v>0</v>
      </c>
      <c r="F31" s="32" t="str">
        <f t="shared" si="2"/>
        <v>%</v>
      </c>
    </row>
    <row r="32" spans="2:6" x14ac:dyDescent="0.25">
      <c r="B32" s="13" t="s">
        <v>37</v>
      </c>
      <c r="C32" s="27">
        <v>0</v>
      </c>
      <c r="D32" s="27">
        <v>0</v>
      </c>
      <c r="E32" s="27">
        <v>0</v>
      </c>
      <c r="F32" s="32" t="str">
        <f t="shared" si="2"/>
        <v>%</v>
      </c>
    </row>
    <row r="33" spans="2:6" hidden="1" x14ac:dyDescent="0.25">
      <c r="B33" s="13"/>
      <c r="C33" s="27">
        <v>0</v>
      </c>
      <c r="D33" s="27">
        <v>0</v>
      </c>
      <c r="E33" s="27">
        <v>0</v>
      </c>
      <c r="F33" s="32" t="str">
        <f t="shared" si="2"/>
        <v>%</v>
      </c>
    </row>
    <row r="34" spans="2:6" hidden="1" x14ac:dyDescent="0.25">
      <c r="B34" s="14"/>
      <c r="C34" s="28">
        <v>0</v>
      </c>
      <c r="D34" s="28">
        <v>0</v>
      </c>
      <c r="E34" s="28">
        <v>0</v>
      </c>
      <c r="F34" s="33" t="str">
        <f t="shared" si="2"/>
        <v>%</v>
      </c>
    </row>
    <row r="35" spans="2:6" x14ac:dyDescent="0.25">
      <c r="B35" s="40" t="s">
        <v>16</v>
      </c>
      <c r="C35" s="41">
        <f>+SUM(C36:C40)</f>
        <v>0</v>
      </c>
      <c r="D35" s="41">
        <f>+SUM(D36:D40)</f>
        <v>0</v>
      </c>
      <c r="E35" s="41">
        <f>+SUM(E36:E40)</f>
        <v>0</v>
      </c>
      <c r="F35" s="42" t="str">
        <f t="shared" si="0"/>
        <v>%</v>
      </c>
    </row>
    <row r="36" spans="2:6" x14ac:dyDescent="0.25">
      <c r="B36" s="11" t="s">
        <v>27</v>
      </c>
      <c r="C36" s="26">
        <v>0</v>
      </c>
      <c r="D36" s="26">
        <v>0</v>
      </c>
      <c r="E36" s="26">
        <v>0</v>
      </c>
      <c r="F36" s="32" t="str">
        <f t="shared" si="0"/>
        <v>%</v>
      </c>
    </row>
    <row r="37" spans="2:6" x14ac:dyDescent="0.25">
      <c r="B37" s="38" t="s">
        <v>28</v>
      </c>
      <c r="C37" s="39">
        <v>0</v>
      </c>
      <c r="D37" s="39">
        <v>0</v>
      </c>
      <c r="E37" s="39">
        <v>0</v>
      </c>
      <c r="F37" s="32" t="str">
        <f t="shared" si="0"/>
        <v>%</v>
      </c>
    </row>
    <row r="38" spans="2:6" x14ac:dyDescent="0.25">
      <c r="B38" s="38" t="s">
        <v>31</v>
      </c>
      <c r="C38" s="39">
        <v>0</v>
      </c>
      <c r="D38" s="39">
        <v>0</v>
      </c>
      <c r="E38" s="39">
        <v>0</v>
      </c>
      <c r="F38" s="32" t="str">
        <f t="shared" si="0"/>
        <v>%</v>
      </c>
    </row>
    <row r="39" spans="2:6" x14ac:dyDescent="0.25">
      <c r="B39" s="38" t="s">
        <v>36</v>
      </c>
      <c r="C39" s="39">
        <v>0</v>
      </c>
      <c r="D39" s="39">
        <v>0</v>
      </c>
      <c r="E39" s="39">
        <v>0</v>
      </c>
      <c r="F39" s="32" t="str">
        <f t="shared" si="0"/>
        <v>%</v>
      </c>
    </row>
    <row r="40" spans="2:6" x14ac:dyDescent="0.25">
      <c r="B40" s="38" t="s">
        <v>37</v>
      </c>
      <c r="C40" s="39">
        <v>0</v>
      </c>
      <c r="D40" s="39">
        <v>0</v>
      </c>
      <c r="E40" s="39">
        <v>0</v>
      </c>
      <c r="F40" s="32" t="str">
        <f t="shared" si="0"/>
        <v>%</v>
      </c>
    </row>
    <row r="41" spans="2:6" x14ac:dyDescent="0.25">
      <c r="B41" s="40" t="s">
        <v>15</v>
      </c>
      <c r="C41" s="41">
        <f>+SUM(C42:C49)</f>
        <v>0</v>
      </c>
      <c r="D41" s="41">
        <f t="shared" ref="D41:E41" si="3">+SUM(D42:D49)</f>
        <v>0</v>
      </c>
      <c r="E41" s="41">
        <f t="shared" si="3"/>
        <v>0</v>
      </c>
      <c r="F41" s="42" t="str">
        <f t="shared" si="0"/>
        <v>%</v>
      </c>
    </row>
    <row r="42" spans="2:6" x14ac:dyDescent="0.25">
      <c r="B42" s="13" t="s">
        <v>27</v>
      </c>
      <c r="C42" s="27">
        <v>0</v>
      </c>
      <c r="D42" s="27">
        <v>0</v>
      </c>
      <c r="E42" s="27">
        <v>0</v>
      </c>
      <c r="F42" s="32" t="str">
        <f t="shared" si="0"/>
        <v>%</v>
      </c>
    </row>
    <row r="43" spans="2:6" x14ac:dyDescent="0.25">
      <c r="B43" s="13" t="s">
        <v>33</v>
      </c>
      <c r="C43" s="27">
        <v>0</v>
      </c>
      <c r="D43" s="27">
        <v>0</v>
      </c>
      <c r="E43" s="27">
        <v>0</v>
      </c>
      <c r="F43" s="32" t="str">
        <f t="shared" si="0"/>
        <v>%</v>
      </c>
    </row>
    <row r="44" spans="2:6" x14ac:dyDescent="0.25">
      <c r="B44" s="13" t="s">
        <v>36</v>
      </c>
      <c r="C44" s="27">
        <v>0</v>
      </c>
      <c r="D44" s="27">
        <v>0</v>
      </c>
      <c r="E44" s="27">
        <v>0</v>
      </c>
      <c r="F44" s="32" t="str">
        <f t="shared" si="0"/>
        <v>%</v>
      </c>
    </row>
    <row r="45" spans="2:6" x14ac:dyDescent="0.25">
      <c r="B45" s="13" t="s">
        <v>37</v>
      </c>
      <c r="C45" s="27">
        <v>0</v>
      </c>
      <c r="D45" s="27">
        <v>0</v>
      </c>
      <c r="E45" s="27">
        <v>0</v>
      </c>
      <c r="F45" s="32" t="str">
        <f t="shared" si="0"/>
        <v>%</v>
      </c>
    </row>
    <row r="46" spans="2:6" ht="15" hidden="1" customHeight="1" x14ac:dyDescent="0.25">
      <c r="B46" s="13"/>
      <c r="C46" s="27"/>
      <c r="D46" s="27"/>
      <c r="E46" s="27"/>
      <c r="F46" s="32" t="str">
        <f t="shared" si="0"/>
        <v>%</v>
      </c>
    </row>
    <row r="47" spans="2:6" hidden="1" x14ac:dyDescent="0.25">
      <c r="B47" s="13"/>
      <c r="C47" s="27"/>
      <c r="D47" s="27"/>
      <c r="E47" s="27"/>
      <c r="F47" s="32" t="str">
        <f t="shared" si="0"/>
        <v>%</v>
      </c>
    </row>
    <row r="48" spans="2:6" hidden="1" x14ac:dyDescent="0.25">
      <c r="B48" s="13"/>
      <c r="C48" s="27"/>
      <c r="D48" s="27"/>
      <c r="E48" s="27"/>
      <c r="F48" s="32" t="str">
        <f t="shared" si="0"/>
        <v>%</v>
      </c>
    </row>
    <row r="49" spans="2:6" hidden="1" x14ac:dyDescent="0.25">
      <c r="B49" s="13"/>
      <c r="C49" s="27"/>
      <c r="D49" s="27"/>
      <c r="E49" s="27"/>
      <c r="F49" s="32" t="str">
        <f t="shared" si="0"/>
        <v>%</v>
      </c>
    </row>
    <row r="50" spans="2:6" x14ac:dyDescent="0.25">
      <c r="B50" s="43" t="s">
        <v>3</v>
      </c>
      <c r="C50" s="44">
        <f>+C41+C35+C30+C16+C14+C9</f>
        <v>101120</v>
      </c>
      <c r="D50" s="44">
        <f t="shared" ref="D50:E50" si="4">+D41+D35+D30+D16+D14+D9</f>
        <v>101120</v>
      </c>
      <c r="E50" s="44">
        <f t="shared" si="4"/>
        <v>0</v>
      </c>
      <c r="F50" s="45">
        <f t="shared" si="0"/>
        <v>0</v>
      </c>
    </row>
    <row r="51" spans="2:6" x14ac:dyDescent="0.25">
      <c r="B51" s="34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9" t="s">
        <v>8</v>
      </c>
      <c r="C2" s="69"/>
      <c r="D2" s="69"/>
      <c r="E2" s="69"/>
      <c r="F2" s="69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1"/>
      <c r="C7" s="12"/>
      <c r="D7" s="12"/>
      <c r="E7" s="12"/>
      <c r="F7" s="18" t="e">
        <f>E7/D7</f>
        <v>#DIV/0!</v>
      </c>
    </row>
    <row r="8" spans="2:6" x14ac:dyDescent="0.25">
      <c r="B8" s="14"/>
      <c r="C8" s="15"/>
      <c r="D8" s="15"/>
      <c r="E8" s="15"/>
      <c r="F8" s="19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9" t="s">
        <v>46</v>
      </c>
      <c r="C5" s="69"/>
      <c r="D5" s="69"/>
      <c r="E5" s="69"/>
      <c r="F5" s="69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14" si="1">IF(E9=0,"%",E9/D9)</f>
        <v>%</v>
      </c>
    </row>
    <row r="10" spans="2:6" x14ac:dyDescent="0.25">
      <c r="B10" s="11" t="s">
        <v>37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hidden="1" x14ac:dyDescent="0.25">
      <c r="B11" s="63"/>
      <c r="C11" s="64">
        <v>0</v>
      </c>
      <c r="D11" s="64">
        <v>0</v>
      </c>
      <c r="E11" s="64">
        <v>0</v>
      </c>
      <c r="F11" s="23" t="str">
        <f t="shared" si="1"/>
        <v>%</v>
      </c>
    </row>
    <row r="12" spans="2:6" hidden="1" x14ac:dyDescent="0.25">
      <c r="B12" s="63"/>
      <c r="C12" s="64">
        <v>0</v>
      </c>
      <c r="D12" s="64">
        <v>0</v>
      </c>
      <c r="E12" s="64">
        <v>0</v>
      </c>
      <c r="F12" s="23" t="str">
        <f t="shared" si="1"/>
        <v>%</v>
      </c>
    </row>
    <row r="13" spans="2:6" s="1" customFormat="1" hidden="1" x14ac:dyDescent="0.25">
      <c r="B13" s="40" t="s">
        <v>19</v>
      </c>
      <c r="C13" s="41">
        <f>+C14</f>
        <v>0</v>
      </c>
      <c r="D13" s="41">
        <f t="shared" ref="D13:E13" si="2">+D14</f>
        <v>0</v>
      </c>
      <c r="E13" s="41">
        <f t="shared" si="2"/>
        <v>0</v>
      </c>
      <c r="F13" s="42" t="str">
        <f t="shared" si="1"/>
        <v>%</v>
      </c>
    </row>
    <row r="14" spans="2:6" s="1" customFormat="1" hidden="1" x14ac:dyDescent="0.25">
      <c r="B14" s="13"/>
      <c r="C14" s="27">
        <v>0</v>
      </c>
      <c r="D14" s="27">
        <v>0</v>
      </c>
      <c r="E14" s="27">
        <v>0</v>
      </c>
      <c r="F14" s="22" t="str">
        <f t="shared" si="1"/>
        <v>%</v>
      </c>
    </row>
    <row r="15" spans="2:6" x14ac:dyDescent="0.25">
      <c r="B15" s="40" t="s">
        <v>18</v>
      </c>
      <c r="C15" s="41">
        <f>SUM(C16:C27)</f>
        <v>0</v>
      </c>
      <c r="D15" s="41">
        <f>SUM(D16:D27)</f>
        <v>0</v>
      </c>
      <c r="E15" s="41">
        <f>SUM(E16:E27)</f>
        <v>0</v>
      </c>
      <c r="F15" s="42" t="str">
        <f t="shared" ref="F15:F27" si="3">IF(E15=0,"%",E15/D15)</f>
        <v>%</v>
      </c>
    </row>
    <row r="16" spans="2:6" x14ac:dyDescent="0.25">
      <c r="B16" s="11" t="s">
        <v>37</v>
      </c>
      <c r="C16" s="26">
        <v>0</v>
      </c>
      <c r="D16" s="26">
        <v>0</v>
      </c>
      <c r="E16" s="26">
        <v>0</v>
      </c>
      <c r="F16" s="23" t="str">
        <f t="shared" si="3"/>
        <v>%</v>
      </c>
    </row>
    <row r="17" spans="2:6" hidden="1" x14ac:dyDescent="0.25">
      <c r="B17" s="63"/>
      <c r="C17" s="64">
        <v>0</v>
      </c>
      <c r="D17" s="64">
        <v>0</v>
      </c>
      <c r="E17" s="64">
        <v>0</v>
      </c>
      <c r="F17" s="23" t="str">
        <f t="shared" si="3"/>
        <v>%</v>
      </c>
    </row>
    <row r="18" spans="2:6" hidden="1" x14ac:dyDescent="0.25">
      <c r="B18" s="63"/>
      <c r="C18" s="64">
        <v>0</v>
      </c>
      <c r="D18" s="64">
        <v>0</v>
      </c>
      <c r="E18" s="64">
        <v>0</v>
      </c>
      <c r="F18" s="23" t="str">
        <f t="shared" si="3"/>
        <v>%</v>
      </c>
    </row>
    <row r="19" spans="2:6" hidden="1" x14ac:dyDescent="0.25">
      <c r="B19" s="63"/>
      <c r="C19" s="64">
        <v>0</v>
      </c>
      <c r="D19" s="64">
        <v>0</v>
      </c>
      <c r="E19" s="64">
        <v>0</v>
      </c>
      <c r="F19" s="23" t="str">
        <f t="shared" si="3"/>
        <v>%</v>
      </c>
    </row>
    <row r="20" spans="2:6" hidden="1" x14ac:dyDescent="0.25">
      <c r="B20" s="63"/>
      <c r="C20" s="64">
        <v>0</v>
      </c>
      <c r="D20" s="64">
        <v>0</v>
      </c>
      <c r="E20" s="64">
        <v>0</v>
      </c>
      <c r="F20" s="23" t="str">
        <f t="shared" si="3"/>
        <v>%</v>
      </c>
    </row>
    <row r="21" spans="2:6" hidden="1" x14ac:dyDescent="0.25">
      <c r="B21" s="63"/>
      <c r="C21" s="64">
        <v>0</v>
      </c>
      <c r="D21" s="64">
        <v>0</v>
      </c>
      <c r="E21" s="64">
        <v>0</v>
      </c>
      <c r="F21" s="23" t="str">
        <f t="shared" si="3"/>
        <v>%</v>
      </c>
    </row>
    <row r="22" spans="2:6" hidden="1" x14ac:dyDescent="0.25">
      <c r="B22" s="63"/>
      <c r="C22" s="64">
        <v>0</v>
      </c>
      <c r="D22" s="64">
        <v>0</v>
      </c>
      <c r="E22" s="64">
        <v>0</v>
      </c>
      <c r="F22" s="23" t="str">
        <f t="shared" si="3"/>
        <v>%</v>
      </c>
    </row>
    <row r="23" spans="2:6" hidden="1" x14ac:dyDescent="0.25">
      <c r="B23" s="63"/>
      <c r="C23" s="64">
        <v>0</v>
      </c>
      <c r="D23" s="64">
        <v>0</v>
      </c>
      <c r="E23" s="64">
        <v>0</v>
      </c>
      <c r="F23" s="23" t="str">
        <f t="shared" si="3"/>
        <v>%</v>
      </c>
    </row>
    <row r="24" spans="2:6" hidden="1" x14ac:dyDescent="0.25">
      <c r="B24" s="63"/>
      <c r="C24" s="64">
        <v>0</v>
      </c>
      <c r="D24" s="64">
        <v>0</v>
      </c>
      <c r="E24" s="64">
        <v>0</v>
      </c>
      <c r="F24" s="23" t="str">
        <f t="shared" si="3"/>
        <v>%</v>
      </c>
    </row>
    <row r="25" spans="2:6" hidden="1" x14ac:dyDescent="0.25">
      <c r="B25" s="63"/>
      <c r="C25" s="64">
        <v>0</v>
      </c>
      <c r="D25" s="64">
        <v>0</v>
      </c>
      <c r="E25" s="64">
        <v>0</v>
      </c>
      <c r="F25" s="23" t="str">
        <f t="shared" si="3"/>
        <v>%</v>
      </c>
    </row>
    <row r="26" spans="2:6" hidden="1" x14ac:dyDescent="0.25">
      <c r="B26" s="63"/>
      <c r="C26" s="64">
        <v>0</v>
      </c>
      <c r="D26" s="64">
        <v>0</v>
      </c>
      <c r="E26" s="64">
        <v>0</v>
      </c>
      <c r="F26" s="23" t="str">
        <f t="shared" si="3"/>
        <v>%</v>
      </c>
    </row>
    <row r="27" spans="2:6" hidden="1" x14ac:dyDescent="0.25">
      <c r="B27" s="63"/>
      <c r="C27" s="64">
        <v>0</v>
      </c>
      <c r="D27" s="64">
        <v>0</v>
      </c>
      <c r="E27" s="64">
        <v>0</v>
      </c>
      <c r="F27" s="23" t="str">
        <f t="shared" si="3"/>
        <v>%</v>
      </c>
    </row>
    <row r="28" spans="2:6" hidden="1" x14ac:dyDescent="0.25">
      <c r="B28" s="40" t="s">
        <v>17</v>
      </c>
      <c r="C28" s="41">
        <f>++C29</f>
        <v>0</v>
      </c>
      <c r="D28" s="41">
        <f t="shared" ref="D28:E30" si="4">++D29</f>
        <v>0</v>
      </c>
      <c r="E28" s="41">
        <f t="shared" si="4"/>
        <v>0</v>
      </c>
      <c r="F28" s="42" t="str">
        <f t="shared" ref="F28:F29" si="5">IF(E28=0,"%",E28/D28)</f>
        <v>%</v>
      </c>
    </row>
    <row r="29" spans="2:6" hidden="1" x14ac:dyDescent="0.25">
      <c r="B29" s="11"/>
      <c r="C29" s="26">
        <v>0</v>
      </c>
      <c r="D29" s="26">
        <v>0</v>
      </c>
      <c r="E29" s="26">
        <v>0</v>
      </c>
      <c r="F29" s="23" t="str">
        <f t="shared" si="5"/>
        <v>%</v>
      </c>
    </row>
    <row r="30" spans="2:6" x14ac:dyDescent="0.25">
      <c r="B30" s="40" t="s">
        <v>16</v>
      </c>
      <c r="C30" s="41">
        <f>++C31</f>
        <v>0</v>
      </c>
      <c r="D30" s="41">
        <f t="shared" si="4"/>
        <v>0</v>
      </c>
      <c r="E30" s="41">
        <f t="shared" si="4"/>
        <v>0</v>
      </c>
      <c r="F30" s="42" t="str">
        <f t="shared" ref="F30:F31" si="6">IF(E30=0,"%",E30/D30)</f>
        <v>%</v>
      </c>
    </row>
    <row r="31" spans="2:6" x14ac:dyDescent="0.25">
      <c r="B31" s="11" t="s">
        <v>37</v>
      </c>
      <c r="C31" s="26">
        <v>0</v>
      </c>
      <c r="D31" s="26">
        <v>0</v>
      </c>
      <c r="E31" s="26">
        <v>0</v>
      </c>
      <c r="F31" s="23" t="str">
        <f t="shared" si="6"/>
        <v>%</v>
      </c>
    </row>
    <row r="32" spans="2:6" x14ac:dyDescent="0.25">
      <c r="B32" s="40" t="s">
        <v>15</v>
      </c>
      <c r="C32" s="41">
        <f>SUM(C33:C35)</f>
        <v>744088219</v>
      </c>
      <c r="D32" s="41">
        <f>SUM(D33:D35)</f>
        <v>744088219</v>
      </c>
      <c r="E32" s="41">
        <f>SUM(E33:E35)</f>
        <v>20921494.379999995</v>
      </c>
      <c r="F32" s="42">
        <f t="shared" ref="F32:F35" si="7">IF(E32=0,"%",E32/D32)</f>
        <v>2.8116954207549408E-2</v>
      </c>
    </row>
    <row r="33" spans="2:6" x14ac:dyDescent="0.25">
      <c r="B33" s="11" t="s">
        <v>37</v>
      </c>
      <c r="C33" s="26">
        <v>744088219</v>
      </c>
      <c r="D33" s="26">
        <v>744088219</v>
      </c>
      <c r="E33" s="26">
        <v>20921494.379999995</v>
      </c>
      <c r="F33" s="23">
        <f t="shared" si="7"/>
        <v>2.8116954207549408E-2</v>
      </c>
    </row>
    <row r="34" spans="2:6" hidden="1" x14ac:dyDescent="0.25">
      <c r="B34" s="65"/>
      <c r="C34" s="64"/>
      <c r="D34" s="64"/>
      <c r="E34" s="64"/>
      <c r="F34" s="23" t="str">
        <f t="shared" si="7"/>
        <v>%</v>
      </c>
    </row>
    <row r="35" spans="2:6" hidden="1" x14ac:dyDescent="0.25">
      <c r="B35" s="65"/>
      <c r="C35" s="64"/>
      <c r="D35" s="64"/>
      <c r="E35" s="64"/>
      <c r="F35" s="23" t="str">
        <f t="shared" si="7"/>
        <v>%</v>
      </c>
    </row>
    <row r="36" spans="2:6" x14ac:dyDescent="0.25">
      <c r="B36" s="43" t="s">
        <v>3</v>
      </c>
      <c r="C36" s="44">
        <f>+C9+C13+C15+C28+C30+C32</f>
        <v>744088219</v>
      </c>
      <c r="D36" s="44">
        <f>+D9+D13+D15+D28+D30+D32</f>
        <v>744088219</v>
      </c>
      <c r="E36" s="44">
        <f>+E9+E13+E15+E28+E30+E32</f>
        <v>20921494.379999995</v>
      </c>
      <c r="F36" s="45">
        <f t="shared" ref="F36" si="8">IF(D36=0,"%",E36/D36)</f>
        <v>2.8116954207549408E-2</v>
      </c>
    </row>
    <row r="37" spans="2:6" x14ac:dyDescent="0.25">
      <c r="B37" s="34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3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9" t="s">
        <v>47</v>
      </c>
      <c r="C5" s="69"/>
      <c r="D5" s="69"/>
      <c r="E5" s="69"/>
      <c r="F5" s="69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42" si="1">IF(E9=0,"%",E9/D9)</f>
        <v>%</v>
      </c>
    </row>
    <row r="10" spans="2:6" x14ac:dyDescent="0.25">
      <c r="B10" s="25" t="s">
        <v>37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x14ac:dyDescent="0.25">
      <c r="B11" s="40" t="s">
        <v>18</v>
      </c>
      <c r="C11" s="41">
        <f>+SUM(C12:C24)</f>
        <v>0</v>
      </c>
      <c r="D11" s="41">
        <f>+SUM(D12:D24)</f>
        <v>684607444</v>
      </c>
      <c r="E11" s="41">
        <f>+SUM(E12:E24)</f>
        <v>280023788.3499999</v>
      </c>
      <c r="F11" s="42">
        <f t="shared" ref="F11:F12" si="2">IF(E11=0,"%",E11/D11)</f>
        <v>0.4090282552492957</v>
      </c>
    </row>
    <row r="12" spans="2:6" x14ac:dyDescent="0.25">
      <c r="B12" s="25" t="s">
        <v>27</v>
      </c>
      <c r="C12" s="26">
        <v>0</v>
      </c>
      <c r="D12" s="26">
        <v>46156663</v>
      </c>
      <c r="E12" s="26">
        <v>14212679.990000002</v>
      </c>
      <c r="F12" s="23">
        <f t="shared" si="2"/>
        <v>0.30792260675343885</v>
      </c>
    </row>
    <row r="13" spans="2:6" x14ac:dyDescent="0.25">
      <c r="B13" s="24" t="s">
        <v>28</v>
      </c>
      <c r="C13" s="27">
        <v>0</v>
      </c>
      <c r="D13" s="27">
        <v>3394524</v>
      </c>
      <c r="E13" s="27">
        <v>604656.12</v>
      </c>
      <c r="F13" s="32">
        <f t="shared" si="1"/>
        <v>0.17812692442298242</v>
      </c>
    </row>
    <row r="14" spans="2:6" x14ac:dyDescent="0.25">
      <c r="B14" s="24" t="s">
        <v>29</v>
      </c>
      <c r="C14" s="27">
        <v>0</v>
      </c>
      <c r="D14" s="27">
        <v>258021</v>
      </c>
      <c r="E14" s="27">
        <v>63661.32</v>
      </c>
      <c r="F14" s="32">
        <f t="shared" si="1"/>
        <v>0.24672921971467437</v>
      </c>
    </row>
    <row r="15" spans="2:6" x14ac:dyDescent="0.25">
      <c r="B15" s="24" t="s">
        <v>30</v>
      </c>
      <c r="C15" s="27">
        <v>0</v>
      </c>
      <c r="D15" s="27">
        <v>15982896</v>
      </c>
      <c r="E15" s="27">
        <v>5683696.4199999999</v>
      </c>
      <c r="F15" s="32">
        <f t="shared" si="1"/>
        <v>0.35561117459564273</v>
      </c>
    </row>
    <row r="16" spans="2:6" x14ac:dyDescent="0.25">
      <c r="B16" s="24" t="s">
        <v>31</v>
      </c>
      <c r="C16" s="27">
        <v>0</v>
      </c>
      <c r="D16" s="27">
        <v>21473412</v>
      </c>
      <c r="E16" s="27">
        <v>7392018.2699999968</v>
      </c>
      <c r="F16" s="32">
        <f t="shared" si="1"/>
        <v>0.34424050868115402</v>
      </c>
    </row>
    <row r="17" spans="2:6" x14ac:dyDescent="0.25">
      <c r="B17" s="24" t="s">
        <v>32</v>
      </c>
      <c r="C17" s="27">
        <v>0</v>
      </c>
      <c r="D17" s="27">
        <v>0</v>
      </c>
      <c r="E17" s="27">
        <v>0</v>
      </c>
      <c r="F17" s="32" t="str">
        <f t="shared" si="1"/>
        <v>%</v>
      </c>
    </row>
    <row r="18" spans="2:6" x14ac:dyDescent="0.25">
      <c r="B18" s="24" t="s">
        <v>33</v>
      </c>
      <c r="C18" s="27">
        <v>0</v>
      </c>
      <c r="D18" s="27">
        <v>17654588</v>
      </c>
      <c r="E18" s="27">
        <v>7056448.2000000011</v>
      </c>
      <c r="F18" s="32">
        <f t="shared" si="1"/>
        <v>0.39969486685274114</v>
      </c>
    </row>
    <row r="19" spans="2:6" x14ac:dyDescent="0.25">
      <c r="B19" s="24" t="s">
        <v>34</v>
      </c>
      <c r="C19" s="27">
        <v>0</v>
      </c>
      <c r="D19" s="27">
        <v>2375885</v>
      </c>
      <c r="E19" s="27">
        <v>233782.21</v>
      </c>
      <c r="F19" s="32">
        <f t="shared" si="1"/>
        <v>9.839794855390728E-2</v>
      </c>
    </row>
    <row r="20" spans="2:6" x14ac:dyDescent="0.25">
      <c r="B20" s="24" t="s">
        <v>35</v>
      </c>
      <c r="C20" s="27">
        <v>0</v>
      </c>
      <c r="D20" s="27">
        <v>3902402</v>
      </c>
      <c r="E20" s="27">
        <v>617684.27</v>
      </c>
      <c r="F20" s="32">
        <f t="shared" si="1"/>
        <v>0.15828309589837233</v>
      </c>
    </row>
    <row r="21" spans="2:6" x14ac:dyDescent="0.25">
      <c r="B21" s="24" t="s">
        <v>38</v>
      </c>
      <c r="C21" s="27">
        <v>0</v>
      </c>
      <c r="D21" s="27">
        <v>169</v>
      </c>
      <c r="E21" s="27">
        <v>0</v>
      </c>
      <c r="F21" s="32" t="str">
        <f t="shared" si="1"/>
        <v>%</v>
      </c>
    </row>
    <row r="22" spans="2:6" x14ac:dyDescent="0.25">
      <c r="B22" s="24" t="s">
        <v>40</v>
      </c>
      <c r="C22" s="27">
        <v>0</v>
      </c>
      <c r="D22" s="27">
        <v>26205888</v>
      </c>
      <c r="E22" s="27">
        <v>7763970.5299999993</v>
      </c>
      <c r="F22" s="32">
        <f t="shared" si="1"/>
        <v>0.29626817187038268</v>
      </c>
    </row>
    <row r="23" spans="2:6" x14ac:dyDescent="0.25">
      <c r="B23" s="24" t="s">
        <v>36</v>
      </c>
      <c r="C23" s="27">
        <v>0</v>
      </c>
      <c r="D23" s="27">
        <v>210</v>
      </c>
      <c r="E23" s="27">
        <v>180</v>
      </c>
      <c r="F23" s="32">
        <f t="shared" si="1"/>
        <v>0.8571428571428571</v>
      </c>
    </row>
    <row r="24" spans="2:6" x14ac:dyDescent="0.25">
      <c r="B24" s="24" t="s">
        <v>37</v>
      </c>
      <c r="C24" s="27">
        <v>0</v>
      </c>
      <c r="D24" s="27">
        <v>547202786</v>
      </c>
      <c r="E24" s="27">
        <v>236395011.01999992</v>
      </c>
      <c r="F24" s="32">
        <f t="shared" si="1"/>
        <v>0.43200622706624875</v>
      </c>
    </row>
    <row r="25" spans="2:6" x14ac:dyDescent="0.25">
      <c r="B25" s="40" t="s">
        <v>17</v>
      </c>
      <c r="C25" s="41">
        <f>SUM(C26:C27)</f>
        <v>0</v>
      </c>
      <c r="D25" s="41">
        <f t="shared" ref="D25:E25" si="3">SUM(D26:D27)</f>
        <v>0</v>
      </c>
      <c r="E25" s="41">
        <f t="shared" si="3"/>
        <v>0</v>
      </c>
      <c r="F25" s="42" t="str">
        <f t="shared" ref="F25:F26" si="4">IF(E25=0,"%",E25/D25)</f>
        <v>%</v>
      </c>
    </row>
    <row r="26" spans="2:6" x14ac:dyDescent="0.25">
      <c r="B26" s="24" t="s">
        <v>24</v>
      </c>
      <c r="C26" s="27">
        <v>0</v>
      </c>
      <c r="D26" s="27">
        <v>0</v>
      </c>
      <c r="E26" s="27">
        <v>0</v>
      </c>
      <c r="F26" s="32" t="str">
        <f t="shared" si="4"/>
        <v>%</v>
      </c>
    </row>
    <row r="27" spans="2:6" x14ac:dyDescent="0.25">
      <c r="B27" s="61" t="s">
        <v>25</v>
      </c>
      <c r="C27" s="62">
        <v>0</v>
      </c>
      <c r="D27" s="62">
        <v>0</v>
      </c>
      <c r="E27" s="62">
        <v>0</v>
      </c>
      <c r="F27" s="32" t="str">
        <f t="shared" si="1"/>
        <v>%</v>
      </c>
    </row>
    <row r="28" spans="2:6" x14ac:dyDescent="0.25">
      <c r="B28" s="40" t="s">
        <v>16</v>
      </c>
      <c r="C28" s="41">
        <f>+C29</f>
        <v>0</v>
      </c>
      <c r="D28" s="41">
        <f t="shared" ref="D28:E28" si="5">+D29</f>
        <v>10000</v>
      </c>
      <c r="E28" s="41">
        <f t="shared" si="5"/>
        <v>4500</v>
      </c>
      <c r="F28" s="42">
        <f t="shared" si="1"/>
        <v>0.45</v>
      </c>
    </row>
    <row r="29" spans="2:6" x14ac:dyDescent="0.25">
      <c r="B29" s="24" t="s">
        <v>37</v>
      </c>
      <c r="C29" s="27">
        <v>0</v>
      </c>
      <c r="D29" s="27">
        <v>10000</v>
      </c>
      <c r="E29" s="27">
        <v>4500</v>
      </c>
      <c r="F29" s="32">
        <f t="shared" si="1"/>
        <v>0.45</v>
      </c>
    </row>
    <row r="30" spans="2:6" x14ac:dyDescent="0.25">
      <c r="B30" s="40" t="s">
        <v>15</v>
      </c>
      <c r="C30" s="41">
        <f>+SUM(C31:C41)</f>
        <v>0</v>
      </c>
      <c r="D30" s="41">
        <f>+SUM(D31:D41)</f>
        <v>28135362</v>
      </c>
      <c r="E30" s="41">
        <f>+SUM(E31:E41)</f>
        <v>8816926.3499999996</v>
      </c>
      <c r="F30" s="42">
        <f t="shared" si="1"/>
        <v>0.31337525886462736</v>
      </c>
    </row>
    <row r="31" spans="2:6" x14ac:dyDescent="0.25">
      <c r="B31" s="25" t="s">
        <v>27</v>
      </c>
      <c r="C31" s="26">
        <v>0</v>
      </c>
      <c r="D31" s="26">
        <v>2673073</v>
      </c>
      <c r="E31" s="26">
        <v>471072.47</v>
      </c>
      <c r="F31" s="23">
        <f t="shared" si="1"/>
        <v>0.17622880856602119</v>
      </c>
    </row>
    <row r="32" spans="2:6" x14ac:dyDescent="0.25">
      <c r="B32" s="24" t="s">
        <v>28</v>
      </c>
      <c r="C32" s="27">
        <v>0</v>
      </c>
      <c r="D32" s="27">
        <v>127497</v>
      </c>
      <c r="E32" s="27">
        <v>0</v>
      </c>
      <c r="F32" s="32" t="str">
        <f>IF(E32=0,"%",E32/D32)</f>
        <v>%</v>
      </c>
    </row>
    <row r="33" spans="2:6" x14ac:dyDescent="0.25">
      <c r="B33" s="24" t="s">
        <v>29</v>
      </c>
      <c r="C33" s="27">
        <v>0</v>
      </c>
      <c r="D33" s="27">
        <v>3327</v>
      </c>
      <c r="E33" s="27">
        <v>0</v>
      </c>
      <c r="F33" s="32" t="str">
        <f t="shared" ref="F33" si="6">IF(E33=0,"%",E33/D33)</f>
        <v>%</v>
      </c>
    </row>
    <row r="34" spans="2:6" x14ac:dyDescent="0.25">
      <c r="B34" s="24" t="s">
        <v>30</v>
      </c>
      <c r="C34" s="27">
        <v>0</v>
      </c>
      <c r="D34" s="27">
        <v>119992</v>
      </c>
      <c r="E34" s="27">
        <v>0</v>
      </c>
      <c r="F34" s="32" t="str">
        <f t="shared" si="1"/>
        <v>%</v>
      </c>
    </row>
    <row r="35" spans="2:6" x14ac:dyDescent="0.25">
      <c r="B35" s="24" t="s">
        <v>31</v>
      </c>
      <c r="C35" s="27">
        <v>0</v>
      </c>
      <c r="D35" s="27">
        <v>0</v>
      </c>
      <c r="E35" s="27">
        <v>0</v>
      </c>
      <c r="F35" s="32" t="str">
        <f t="shared" si="1"/>
        <v>%</v>
      </c>
    </row>
    <row r="36" spans="2:6" x14ac:dyDescent="0.25">
      <c r="B36" s="24" t="s">
        <v>32</v>
      </c>
      <c r="C36" s="27">
        <v>0</v>
      </c>
      <c r="D36" s="27">
        <v>0</v>
      </c>
      <c r="E36" s="27">
        <v>0</v>
      </c>
      <c r="F36" s="32" t="str">
        <f t="shared" si="1"/>
        <v>%</v>
      </c>
    </row>
    <row r="37" spans="2:6" x14ac:dyDescent="0.25">
      <c r="B37" s="24" t="s">
        <v>33</v>
      </c>
      <c r="C37" s="27">
        <v>0</v>
      </c>
      <c r="D37" s="27">
        <v>63318</v>
      </c>
      <c r="E37" s="27">
        <v>0</v>
      </c>
      <c r="F37" s="32" t="str">
        <f t="shared" si="1"/>
        <v>%</v>
      </c>
    </row>
    <row r="38" spans="2:6" x14ac:dyDescent="0.25">
      <c r="B38" s="24" t="s">
        <v>35</v>
      </c>
      <c r="C38" s="27">
        <v>0</v>
      </c>
      <c r="D38" s="27">
        <v>32265</v>
      </c>
      <c r="E38" s="27">
        <v>0</v>
      </c>
      <c r="F38" s="32" t="str">
        <f t="shared" si="1"/>
        <v>%</v>
      </c>
    </row>
    <row r="39" spans="2:6" x14ac:dyDescent="0.25">
      <c r="B39" s="24" t="s">
        <v>40</v>
      </c>
      <c r="C39" s="27">
        <v>0</v>
      </c>
      <c r="D39" s="27">
        <v>164545</v>
      </c>
      <c r="E39" s="27">
        <v>25600</v>
      </c>
      <c r="F39" s="32">
        <f t="shared" si="1"/>
        <v>0.15558054027773557</v>
      </c>
    </row>
    <row r="40" spans="2:6" x14ac:dyDescent="0.25">
      <c r="B40" s="24" t="s">
        <v>36</v>
      </c>
      <c r="C40" s="27">
        <v>0</v>
      </c>
      <c r="D40" s="27">
        <v>542</v>
      </c>
      <c r="E40" s="27">
        <v>475</v>
      </c>
      <c r="F40" s="32">
        <f t="shared" ref="F40" si="7">IF(E40=0,"%",E40/D40)</f>
        <v>0.87638376383763839</v>
      </c>
    </row>
    <row r="41" spans="2:6" x14ac:dyDescent="0.25">
      <c r="B41" s="24" t="s">
        <v>37</v>
      </c>
      <c r="C41" s="27">
        <v>0</v>
      </c>
      <c r="D41" s="27">
        <v>24950803</v>
      </c>
      <c r="E41" s="27">
        <v>8319778.879999999</v>
      </c>
      <c r="F41" s="32">
        <f t="shared" si="1"/>
        <v>0.33344733955055472</v>
      </c>
    </row>
    <row r="42" spans="2:6" x14ac:dyDescent="0.25">
      <c r="B42" s="43" t="s">
        <v>3</v>
      </c>
      <c r="C42" s="44">
        <f>+C30+C28+C25+C11</f>
        <v>0</v>
      </c>
      <c r="D42" s="44">
        <f>+D30+D28+D25+D11</f>
        <v>712752806</v>
      </c>
      <c r="E42" s="44">
        <f>+E30+E28+E25+E11</f>
        <v>288845214.69999993</v>
      </c>
      <c r="F42" s="45">
        <f t="shared" si="1"/>
        <v>0.40525300253956481</v>
      </c>
    </row>
    <row r="43" spans="2:6" x14ac:dyDescent="0.25">
      <c r="B43" s="34" t="s">
        <v>43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0" t="s">
        <v>48</v>
      </c>
      <c r="C5" s="70"/>
      <c r="D5" s="70"/>
      <c r="E5" s="70"/>
      <c r="F5" s="70"/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21</v>
      </c>
      <c r="C9" s="41">
        <f>SUM(C10:C11)</f>
        <v>0</v>
      </c>
      <c r="D9" s="41">
        <f>SUM(D10:D11)</f>
        <v>709849</v>
      </c>
      <c r="E9" s="41">
        <f>SUM(E10:E11)</f>
        <v>38825</v>
      </c>
      <c r="F9" s="42">
        <f t="shared" ref="F9:F15" si="0">IF(E9=0,"%",E9/D9)</f>
        <v>5.4694730851209204E-2</v>
      </c>
    </row>
    <row r="10" spans="2:6" x14ac:dyDescent="0.25">
      <c r="B10" s="24" t="s">
        <v>27</v>
      </c>
      <c r="C10" s="27">
        <v>0</v>
      </c>
      <c r="D10" s="27">
        <v>187632</v>
      </c>
      <c r="E10" s="27">
        <v>38825</v>
      </c>
      <c r="F10" s="32">
        <f t="shared" si="0"/>
        <v>0.20692099428668884</v>
      </c>
    </row>
    <row r="11" spans="2:6" x14ac:dyDescent="0.25">
      <c r="B11" s="66" t="s">
        <v>40</v>
      </c>
      <c r="C11" s="67">
        <v>0</v>
      </c>
      <c r="D11" s="67">
        <v>522217</v>
      </c>
      <c r="E11" s="67">
        <v>0</v>
      </c>
      <c r="F11" s="68" t="str">
        <f t="shared" si="0"/>
        <v>%</v>
      </c>
    </row>
    <row r="12" spans="2:6" hidden="1" x14ac:dyDescent="0.25">
      <c r="B12" s="40" t="s">
        <v>15</v>
      </c>
      <c r="C12" s="41">
        <f>SUM(C13:C14)</f>
        <v>0</v>
      </c>
      <c r="D12" s="41">
        <f t="shared" ref="D12:E12" si="1">SUM(D13:D14)</f>
        <v>0</v>
      </c>
      <c r="E12" s="41">
        <f t="shared" si="1"/>
        <v>0</v>
      </c>
      <c r="F12" s="51" t="str">
        <f t="shared" si="0"/>
        <v>%</v>
      </c>
    </row>
    <row r="13" spans="2:6" hidden="1" x14ac:dyDescent="0.25">
      <c r="B13" s="24" t="s">
        <v>26</v>
      </c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hidden="1" x14ac:dyDescent="0.25">
      <c r="B14" s="50" t="s">
        <v>27</v>
      </c>
      <c r="C14" s="28">
        <v>0</v>
      </c>
      <c r="D14" s="28">
        <v>0</v>
      </c>
      <c r="E14" s="28">
        <v>0</v>
      </c>
      <c r="F14" s="33" t="str">
        <f t="shared" si="0"/>
        <v>%</v>
      </c>
    </row>
    <row r="15" spans="2:6" x14ac:dyDescent="0.25">
      <c r="B15" s="43" t="s">
        <v>3</v>
      </c>
      <c r="C15" s="44">
        <f>+C12+C9</f>
        <v>0</v>
      </c>
      <c r="D15" s="44">
        <f>+D12+D9</f>
        <v>709849</v>
      </c>
      <c r="E15" s="44">
        <f>+E12+E9</f>
        <v>38825</v>
      </c>
      <c r="F15" s="45">
        <f t="shared" si="0"/>
        <v>5.4694730851209204E-2</v>
      </c>
    </row>
    <row r="16" spans="2:6" x14ac:dyDescent="0.25">
      <c r="B16" s="34" t="s">
        <v>43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2023-07-31T16:48:04Z</dcterms:modified>
</cp:coreProperties>
</file>