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SCO D\Mis documentos\Seguimiento Proyectos\ENLACE.Trans\Transparencia\Transparencia Devengado 2015\Transparencia Noviembre 2015\"/>
    </mc:Choice>
  </mc:AlternateContent>
  <bookViews>
    <workbookView xWindow="285" yWindow="4710" windowWidth="19440" windowHeight="5385" tabRatio="439" activeTab="2"/>
  </bookViews>
  <sheets>
    <sheet name="CONSOLIDADO" sheetId="11" r:id="rId1"/>
    <sheet name="PLIEGO MINSA" sheetId="5" r:id="rId2"/>
    <sheet name="UE ADSCRITAS AL PLIEGO MINSA" sheetId="9" r:id="rId3"/>
  </sheets>
  <definedNames>
    <definedName name="_xlnm._FilterDatabase" localSheetId="2" hidden="1">'UE ADSCRITAS AL PLIEGO MINSA'!$A$39:$GM$81</definedName>
    <definedName name="_xlnm.Print_Area" localSheetId="0">CONSOLIDADO!$B$2:$E$21</definedName>
    <definedName name="_xlnm.Print_Area" localSheetId="1">'PLIEGO MINSA'!$A$1:$K$92</definedName>
    <definedName name="_xlnm.Print_Area" localSheetId="2">'UE ADSCRITAS AL PLIEGO MINSA'!$A$1:$K$85</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H81" i="9" l="1"/>
  <c r="H79" i="9"/>
  <c r="H78" i="9"/>
  <c r="H77" i="9"/>
  <c r="H76" i="9"/>
  <c r="H75" i="9"/>
  <c r="H73" i="9"/>
  <c r="H72" i="9"/>
  <c r="H71" i="9"/>
  <c r="H70" i="9"/>
  <c r="H69" i="9"/>
  <c r="H68" i="9"/>
  <c r="H67" i="9"/>
  <c r="H65" i="9"/>
  <c r="H63" i="9"/>
  <c r="H61" i="9"/>
  <c r="H60" i="9"/>
  <c r="H59" i="9"/>
  <c r="H58" i="9"/>
  <c r="H57" i="9"/>
  <c r="H56" i="9"/>
  <c r="H55" i="9"/>
  <c r="H54" i="9"/>
  <c r="H53" i="9"/>
  <c r="H52" i="9"/>
  <c r="H51" i="9"/>
  <c r="H50" i="9"/>
  <c r="H48" i="9"/>
  <c r="H47" i="9"/>
  <c r="H46" i="9"/>
  <c r="H44" i="9"/>
  <c r="H43" i="9"/>
  <c r="H42" i="9"/>
  <c r="H40" i="9"/>
  <c r="H38" i="9"/>
  <c r="H37" i="9"/>
  <c r="H36" i="9"/>
  <c r="H34" i="9"/>
  <c r="H32" i="9"/>
  <c r="H31" i="9"/>
  <c r="H30" i="9"/>
  <c r="H29" i="9"/>
  <c r="H28" i="9"/>
  <c r="H27" i="9"/>
  <c r="H26" i="9"/>
  <c r="H25" i="9"/>
  <c r="H23" i="9"/>
  <c r="H22" i="9"/>
  <c r="H21" i="9"/>
  <c r="H19" i="9"/>
  <c r="H18" i="9"/>
  <c r="H17" i="9"/>
  <c r="H16" i="9"/>
  <c r="H13" i="9"/>
  <c r="H11" i="9"/>
  <c r="H10" i="9"/>
  <c r="H9" i="9"/>
  <c r="H8" i="9"/>
  <c r="F80" i="9"/>
  <c r="F74" i="9"/>
  <c r="F66" i="9"/>
  <c r="F64" i="9"/>
  <c r="H64" i="9" s="1"/>
  <c r="F62" i="9"/>
  <c r="F49" i="9"/>
  <c r="F45" i="9"/>
  <c r="F41" i="9"/>
  <c r="F39" i="9"/>
  <c r="F35" i="9"/>
  <c r="F33" i="9"/>
  <c r="H33" i="9" s="1"/>
  <c r="F24" i="9"/>
  <c r="F20" i="9"/>
  <c r="F12" i="9"/>
  <c r="F7" i="9"/>
  <c r="E12" i="9"/>
  <c r="D12" i="9"/>
  <c r="G64" i="9"/>
  <c r="E64" i="9"/>
  <c r="D64" i="9"/>
  <c r="K45" i="5"/>
  <c r="K43" i="5"/>
  <c r="K42" i="5"/>
  <c r="H88" i="5"/>
  <c r="H87" i="5"/>
  <c r="H86" i="5"/>
  <c r="H85" i="5"/>
  <c r="H84" i="5"/>
  <c r="H83" i="5"/>
  <c r="H82" i="5"/>
  <c r="H81" i="5"/>
  <c r="H80" i="5"/>
  <c r="H79" i="5"/>
  <c r="H78" i="5"/>
  <c r="H77" i="5"/>
  <c r="H76" i="5"/>
  <c r="H75" i="5"/>
  <c r="H74" i="5"/>
  <c r="H72" i="5"/>
  <c r="H71" i="5"/>
  <c r="H70" i="5"/>
  <c r="H69" i="5"/>
  <c r="H68" i="5"/>
  <c r="H67" i="5"/>
  <c r="H66" i="5"/>
  <c r="H65" i="5"/>
  <c r="H64" i="5"/>
  <c r="H63" i="5"/>
  <c r="H62" i="5"/>
  <c r="H61" i="5"/>
  <c r="H60" i="5"/>
  <c r="H59" i="5"/>
  <c r="H58" i="5"/>
  <c r="H57" i="5"/>
  <c r="H56" i="5"/>
  <c r="H55" i="5"/>
  <c r="H54" i="5"/>
  <c r="H53" i="5"/>
  <c r="H52" i="5"/>
  <c r="H51" i="5"/>
  <c r="H50" i="5"/>
  <c r="H49" i="5"/>
  <c r="H48" i="5"/>
  <c r="H47"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G7" i="5"/>
  <c r="F73" i="5"/>
  <c r="F46" i="5"/>
  <c r="F7" i="5"/>
  <c r="F14" i="9" l="1"/>
  <c r="F6" i="5"/>
  <c r="H7" i="5"/>
  <c r="J36" i="9"/>
  <c r="I36" i="9"/>
  <c r="F6" i="9" l="1"/>
  <c r="I75" i="9"/>
  <c r="D74" i="9"/>
  <c r="I67" i="9"/>
  <c r="J61" i="9"/>
  <c r="K61" i="9" s="1"/>
  <c r="J60" i="9"/>
  <c r="K60" i="9" s="1"/>
  <c r="J59" i="9"/>
  <c r="K59" i="9" s="1"/>
  <c r="J58" i="9"/>
  <c r="K58" i="9" s="1"/>
  <c r="J57" i="9"/>
  <c r="K57" i="9" s="1"/>
  <c r="J56" i="9"/>
  <c r="K56" i="9" s="1"/>
  <c r="J55" i="9"/>
  <c r="K55" i="9" s="1"/>
  <c r="J54" i="9"/>
  <c r="K54" i="9" s="1"/>
  <c r="J53" i="9"/>
  <c r="K53" i="9" s="1"/>
  <c r="J52" i="9"/>
  <c r="K52" i="9" s="1"/>
  <c r="I61" i="9"/>
  <c r="I60" i="9"/>
  <c r="I59" i="9"/>
  <c r="I58" i="9"/>
  <c r="I57" i="9"/>
  <c r="I56" i="9"/>
  <c r="I55" i="9"/>
  <c r="I54" i="9"/>
  <c r="I53" i="9"/>
  <c r="I52" i="9"/>
  <c r="D49" i="9"/>
  <c r="J50" i="9" l="1"/>
  <c r="J42" i="9"/>
  <c r="I42" i="9"/>
  <c r="I50" i="9" l="1"/>
  <c r="G80" i="9"/>
  <c r="H80" i="9" s="1"/>
  <c r="G66" i="9"/>
  <c r="H66" i="9" s="1"/>
  <c r="G62" i="9"/>
  <c r="H62" i="9" s="1"/>
  <c r="G45" i="9"/>
  <c r="H45" i="9" s="1"/>
  <c r="G41" i="9"/>
  <c r="H41" i="9" s="1"/>
  <c r="G39" i="9"/>
  <c r="H39" i="9" s="1"/>
  <c r="G24" i="9"/>
  <c r="H24" i="9" s="1"/>
  <c r="G20" i="9"/>
  <c r="H20" i="9" s="1"/>
  <c r="G15" i="9"/>
  <c r="H15" i="9" s="1"/>
  <c r="G12" i="9"/>
  <c r="H12" i="9" s="1"/>
  <c r="G7" i="9"/>
  <c r="H7" i="9" s="1"/>
  <c r="G74" i="9" l="1"/>
  <c r="H74" i="9" s="1"/>
  <c r="E74" i="9"/>
  <c r="J75" i="9"/>
  <c r="G49" i="9"/>
  <c r="H49" i="9" s="1"/>
  <c r="E49" i="9"/>
  <c r="E41" i="9"/>
  <c r="G35" i="9"/>
  <c r="E35" i="9"/>
  <c r="G14" i="9" l="1"/>
  <c r="H14" i="9" s="1"/>
  <c r="H35" i="9"/>
  <c r="J72" i="9"/>
  <c r="K72" i="9" s="1"/>
  <c r="E71" i="9"/>
  <c r="I65" i="5"/>
  <c r="J71" i="5"/>
  <c r="K71" i="5" s="1"/>
  <c r="J70" i="5"/>
  <c r="K70" i="5" s="1"/>
  <c r="J69" i="5"/>
  <c r="K69" i="5" s="1"/>
  <c r="I68" i="5"/>
  <c r="J67" i="5"/>
  <c r="K67" i="5" s="1"/>
  <c r="J66" i="5"/>
  <c r="K66" i="5" s="1"/>
  <c r="J65" i="5"/>
  <c r="K65" i="5" s="1"/>
  <c r="J64" i="5"/>
  <c r="K64" i="5" s="1"/>
  <c r="J63" i="5"/>
  <c r="K63" i="5" s="1"/>
  <c r="J62" i="5"/>
  <c r="K62" i="5" s="1"/>
  <c r="J61" i="5"/>
  <c r="K61" i="5" s="1"/>
  <c r="I60" i="5"/>
  <c r="J59" i="5"/>
  <c r="K59" i="5" s="1"/>
  <c r="J58" i="5"/>
  <c r="K58" i="5" s="1"/>
  <c r="I70" i="5" l="1"/>
  <c r="I62" i="5"/>
  <c r="I69" i="5"/>
  <c r="I58" i="5"/>
  <c r="I61" i="5"/>
  <c r="I66" i="5"/>
  <c r="I72" i="9"/>
  <c r="J60" i="5"/>
  <c r="K60" i="5" s="1"/>
  <c r="J68" i="5"/>
  <c r="K68" i="5" s="1"/>
  <c r="I59" i="5"/>
  <c r="I63" i="5"/>
  <c r="I67" i="5"/>
  <c r="I71" i="5"/>
  <c r="I64" i="5"/>
  <c r="D7" i="5" l="1"/>
  <c r="E7" i="5" l="1"/>
  <c r="J79" i="9" l="1"/>
  <c r="K79" i="9" s="1"/>
  <c r="D46" i="5"/>
  <c r="D80" i="9"/>
  <c r="D15" i="9"/>
  <c r="D20" i="9"/>
  <c r="D24" i="9"/>
  <c r="I53" i="5"/>
  <c r="J53" i="5" l="1"/>
  <c r="K53" i="5" s="1"/>
  <c r="I79" i="9"/>
  <c r="J29" i="9"/>
  <c r="K29" i="9" s="1"/>
  <c r="J28" i="9"/>
  <c r="K28" i="9" s="1"/>
  <c r="J27" i="9"/>
  <c r="K27" i="9" s="1"/>
  <c r="J26" i="9"/>
  <c r="K26" i="9" s="1"/>
  <c r="J25" i="9"/>
  <c r="K25" i="9" s="1"/>
  <c r="J31" i="9"/>
  <c r="K31" i="9" s="1"/>
  <c r="E24" i="9"/>
  <c r="I25" i="9" l="1"/>
  <c r="I31" i="9"/>
  <c r="I28" i="9"/>
  <c r="I26" i="9"/>
  <c r="I29" i="9"/>
  <c r="I27" i="9"/>
  <c r="J88" i="5"/>
  <c r="K88" i="5" s="1"/>
  <c r="I88" i="5" l="1"/>
  <c r="G73" i="5"/>
  <c r="H73" i="5" s="1"/>
  <c r="D73" i="5"/>
  <c r="E73" i="5" l="1"/>
  <c r="I68" i="9" l="1"/>
  <c r="G46" i="5"/>
  <c r="H46" i="5" l="1"/>
  <c r="G6" i="5"/>
  <c r="H6" i="5" s="1"/>
  <c r="J68" i="9"/>
  <c r="K68" i="9" s="1"/>
  <c r="G6" i="9" l="1"/>
  <c r="H6" i="9" s="1"/>
  <c r="D71" i="9"/>
  <c r="D66" i="9"/>
  <c r="J78" i="9"/>
  <c r="K78" i="9" s="1"/>
  <c r="J77" i="9"/>
  <c r="K77" i="9" s="1"/>
  <c r="J76" i="9"/>
  <c r="K76" i="9" s="1"/>
  <c r="J74" i="9" l="1"/>
  <c r="I76" i="9"/>
  <c r="I77" i="9"/>
  <c r="I78" i="9"/>
  <c r="J70" i="9"/>
  <c r="K70" i="9" s="1"/>
  <c r="J69" i="9"/>
  <c r="K69" i="9" s="1"/>
  <c r="J46" i="9"/>
  <c r="K46" i="9" s="1"/>
  <c r="D35" i="9"/>
  <c r="J38" i="9"/>
  <c r="K38" i="9" s="1"/>
  <c r="J37" i="9"/>
  <c r="K37" i="9" s="1"/>
  <c r="J17" i="9"/>
  <c r="K17" i="9" s="1"/>
  <c r="J16" i="9"/>
  <c r="K16" i="9" s="1"/>
  <c r="E80" i="9"/>
  <c r="J72" i="5"/>
  <c r="K72" i="5" s="1"/>
  <c r="J57" i="5"/>
  <c r="K57" i="5" s="1"/>
  <c r="J56" i="5"/>
  <c r="K56" i="5" s="1"/>
  <c r="I54" i="5"/>
  <c r="I52" i="5"/>
  <c r="I51" i="5"/>
  <c r="J50" i="5"/>
  <c r="K50" i="5" s="1"/>
  <c r="I49" i="5"/>
  <c r="J35" i="5"/>
  <c r="K35" i="5" s="1"/>
  <c r="J32" i="5"/>
  <c r="K32" i="5" s="1"/>
  <c r="J31" i="5"/>
  <c r="K31" i="5" s="1"/>
  <c r="J30" i="5"/>
  <c r="K30" i="5" s="1"/>
  <c r="I29" i="5"/>
  <c r="J28" i="5"/>
  <c r="K28" i="5" s="1"/>
  <c r="J27" i="5"/>
  <c r="K27" i="5" s="1"/>
  <c r="I26" i="5"/>
  <c r="J25" i="5"/>
  <c r="K25" i="5" s="1"/>
  <c r="J24" i="5"/>
  <c r="K24" i="5" s="1"/>
  <c r="J23" i="5"/>
  <c r="K23" i="5" s="1"/>
  <c r="J51" i="5" l="1"/>
  <c r="K51" i="5" s="1"/>
  <c r="J35" i="9"/>
  <c r="I23" i="5"/>
  <c r="I31" i="5"/>
  <c r="I27" i="5"/>
  <c r="I28" i="5"/>
  <c r="I24" i="5"/>
  <c r="I32" i="5"/>
  <c r="J52" i="5"/>
  <c r="K52" i="5" s="1"/>
  <c r="J29" i="5"/>
  <c r="K29" i="5" s="1"/>
  <c r="J26" i="5"/>
  <c r="K26" i="5" s="1"/>
  <c r="I50" i="5"/>
  <c r="I25" i="5"/>
  <c r="J49" i="5"/>
  <c r="K49" i="5" s="1"/>
  <c r="I30" i="5"/>
  <c r="I35" i="5"/>
  <c r="J54" i="5"/>
  <c r="K54" i="5" s="1"/>
  <c r="I69" i="9"/>
  <c r="I70" i="9"/>
  <c r="I46" i="9"/>
  <c r="I37" i="9"/>
  <c r="I38" i="9"/>
  <c r="I17" i="9"/>
  <c r="I16" i="9"/>
  <c r="I72" i="5"/>
  <c r="I56" i="5"/>
  <c r="I57" i="5"/>
  <c r="I74" i="9"/>
  <c r="E66" i="9"/>
  <c r="I35" i="9"/>
  <c r="E15" i="9"/>
  <c r="E46" i="5"/>
  <c r="E7" i="9" l="1"/>
  <c r="I8" i="5"/>
  <c r="J55" i="5"/>
  <c r="K55" i="5" s="1"/>
  <c r="J48" i="5"/>
  <c r="K48" i="5" s="1"/>
  <c r="J45" i="5"/>
  <c r="J34" i="5"/>
  <c r="K34" i="5" s="1"/>
  <c r="I33" i="5"/>
  <c r="J20" i="5"/>
  <c r="K20" i="5" s="1"/>
  <c r="I47" i="5" l="1"/>
  <c r="J46" i="5"/>
  <c r="I7" i="9"/>
  <c r="I55" i="5"/>
  <c r="D6" i="5"/>
  <c r="I45" i="5"/>
  <c r="I48" i="5"/>
  <c r="I34" i="5"/>
  <c r="J47" i="5"/>
  <c r="K47" i="5" s="1"/>
  <c r="I20" i="5"/>
  <c r="J33" i="5"/>
  <c r="K33" i="5" s="1"/>
  <c r="J8" i="5"/>
  <c r="C17" i="11"/>
  <c r="I46" i="5" l="1"/>
  <c r="D17" i="11"/>
  <c r="E17" i="11" s="1"/>
  <c r="J87" i="5"/>
  <c r="K87" i="5" s="1"/>
  <c r="J43" i="5"/>
  <c r="J42" i="5"/>
  <c r="J41" i="5"/>
  <c r="K41" i="5" s="1"/>
  <c r="J40" i="5"/>
  <c r="K40" i="5" s="1"/>
  <c r="J39" i="5"/>
  <c r="K39" i="5" s="1"/>
  <c r="J38" i="5"/>
  <c r="K38" i="5" s="1"/>
  <c r="J37" i="5"/>
  <c r="K37" i="5" s="1"/>
  <c r="J36" i="5"/>
  <c r="K36" i="5" s="1"/>
  <c r="J9" i="5"/>
  <c r="K9" i="5" s="1"/>
  <c r="I11" i="9"/>
  <c r="I10" i="9"/>
  <c r="D7" i="9"/>
  <c r="J7" i="9" s="1"/>
  <c r="E6" i="5"/>
  <c r="D20" i="11" l="1"/>
  <c r="J10" i="9"/>
  <c r="K10" i="9" s="1"/>
  <c r="I36" i="5"/>
  <c r="I40" i="5"/>
  <c r="J11" i="9"/>
  <c r="K11" i="9" s="1"/>
  <c r="I9" i="5"/>
  <c r="I37" i="5"/>
  <c r="I41" i="5"/>
  <c r="I87" i="5"/>
  <c r="I38" i="5"/>
  <c r="I42" i="5"/>
  <c r="I39" i="5"/>
  <c r="I43" i="5"/>
  <c r="J13" i="9"/>
  <c r="K13" i="9" s="1"/>
  <c r="I8" i="9"/>
  <c r="E20" i="9"/>
  <c r="I81" i="9"/>
  <c r="I80" i="9"/>
  <c r="I73" i="9"/>
  <c r="I71" i="9"/>
  <c r="J65" i="9"/>
  <c r="K65" i="9" s="1"/>
  <c r="J51" i="9"/>
  <c r="K51" i="9" s="1"/>
  <c r="J48" i="9"/>
  <c r="K48" i="9" s="1"/>
  <c r="J47" i="9"/>
  <c r="K47" i="9" s="1"/>
  <c r="I44" i="9"/>
  <c r="J43" i="9"/>
  <c r="K43" i="9" s="1"/>
  <c r="D41" i="9"/>
  <c r="J40" i="9"/>
  <c r="K40" i="9" s="1"/>
  <c r="I34" i="9"/>
  <c r="E33" i="9"/>
  <c r="D33" i="9"/>
  <c r="I30" i="9"/>
  <c r="J23" i="9"/>
  <c r="K23" i="9" s="1"/>
  <c r="I22" i="9"/>
  <c r="J19" i="9"/>
  <c r="K19" i="9" s="1"/>
  <c r="J18" i="9"/>
  <c r="K18" i="9" s="1"/>
  <c r="C20" i="11"/>
  <c r="J9" i="9"/>
  <c r="K9" i="9" s="1"/>
  <c r="C19" i="11"/>
  <c r="I86" i="5"/>
  <c r="J85" i="5"/>
  <c r="K85" i="5" s="1"/>
  <c r="J84" i="5"/>
  <c r="K84" i="5" s="1"/>
  <c r="J83" i="5"/>
  <c r="K83" i="5" s="1"/>
  <c r="J82" i="5"/>
  <c r="K82" i="5" s="1"/>
  <c r="J81" i="5"/>
  <c r="K81" i="5" s="1"/>
  <c r="J80" i="5"/>
  <c r="K80" i="5" s="1"/>
  <c r="I79" i="5"/>
  <c r="J78" i="5"/>
  <c r="K78" i="5" s="1"/>
  <c r="J77" i="5"/>
  <c r="K77" i="5" s="1"/>
  <c r="I76" i="5"/>
  <c r="J75" i="5"/>
  <c r="K75" i="5" s="1"/>
  <c r="J74" i="5"/>
  <c r="C18" i="11"/>
  <c r="J44" i="5"/>
  <c r="I22" i="5"/>
  <c r="J19" i="5"/>
  <c r="K19" i="5" s="1"/>
  <c r="J18" i="5"/>
  <c r="K18" i="5" s="1"/>
  <c r="I17" i="5"/>
  <c r="J16" i="5"/>
  <c r="K16" i="5" s="1"/>
  <c r="I15" i="5"/>
  <c r="J14" i="5"/>
  <c r="K14" i="5" s="1"/>
  <c r="J13" i="5"/>
  <c r="K13" i="5" s="1"/>
  <c r="J12" i="5"/>
  <c r="K12" i="5" s="1"/>
  <c r="J11" i="5"/>
  <c r="K11" i="5" s="1"/>
  <c r="D45" i="9"/>
  <c r="E45" i="9"/>
  <c r="D62" i="9"/>
  <c r="E62" i="9"/>
  <c r="D39" i="9"/>
  <c r="E39" i="9"/>
  <c r="J66" i="9"/>
  <c r="D14" i="9" l="1"/>
  <c r="D6" i="9" s="1"/>
  <c r="E14" i="9"/>
  <c r="C21" i="11" s="1"/>
  <c r="I65" i="9"/>
  <c r="J81" i="9"/>
  <c r="K81" i="9" s="1"/>
  <c r="J71" i="9"/>
  <c r="I49" i="9"/>
  <c r="I51" i="9"/>
  <c r="I23" i="9"/>
  <c r="I47" i="9"/>
  <c r="I33" i="9"/>
  <c r="J8" i="9"/>
  <c r="J45" i="9"/>
  <c r="I62" i="9"/>
  <c r="J73" i="9"/>
  <c r="K73" i="9" s="1"/>
  <c r="I19" i="9"/>
  <c r="J49" i="9"/>
  <c r="I48" i="9"/>
  <c r="J44" i="9"/>
  <c r="K44" i="9" s="1"/>
  <c r="J34" i="9"/>
  <c r="K34" i="9" s="1"/>
  <c r="I9" i="9"/>
  <c r="I82" i="5"/>
  <c r="I24" i="9"/>
  <c r="J30" i="9"/>
  <c r="K30" i="9" s="1"/>
  <c r="J80" i="9"/>
  <c r="J62" i="9"/>
  <c r="I43" i="9"/>
  <c r="I39" i="9"/>
  <c r="I66" i="9"/>
  <c r="I20" i="9"/>
  <c r="I41" i="9"/>
  <c r="I15" i="9"/>
  <c r="I12" i="9"/>
  <c r="J12" i="9"/>
  <c r="J22" i="9"/>
  <c r="K22" i="9" s="1"/>
  <c r="I78" i="5"/>
  <c r="I80" i="5"/>
  <c r="I74" i="5"/>
  <c r="J15" i="5"/>
  <c r="K15" i="5" s="1"/>
  <c r="I85" i="5"/>
  <c r="I19" i="5"/>
  <c r="I75" i="5"/>
  <c r="I44" i="5"/>
  <c r="I18" i="5"/>
  <c r="I12" i="5"/>
  <c r="I13" i="5"/>
  <c r="E20" i="11"/>
  <c r="J24" i="9"/>
  <c r="I84" i="5"/>
  <c r="D19" i="11"/>
  <c r="E19" i="11" s="1"/>
  <c r="I40" i="9"/>
  <c r="J86" i="5"/>
  <c r="K86" i="5" s="1"/>
  <c r="I81" i="5"/>
  <c r="J79" i="5"/>
  <c r="K79" i="5" s="1"/>
  <c r="I77" i="5"/>
  <c r="J76" i="5"/>
  <c r="K76" i="5" s="1"/>
  <c r="I11" i="5"/>
  <c r="J17" i="5"/>
  <c r="K17" i="5" s="1"/>
  <c r="I14" i="5"/>
  <c r="I83" i="5"/>
  <c r="J22" i="5"/>
  <c r="K22" i="5" s="1"/>
  <c r="I16" i="5"/>
  <c r="J32" i="9"/>
  <c r="K32" i="9" s="1"/>
  <c r="I32" i="9"/>
  <c r="I64" i="9"/>
  <c r="J64" i="9"/>
  <c r="J21" i="5"/>
  <c r="K21" i="5" s="1"/>
  <c r="I21" i="5"/>
  <c r="I21" i="9"/>
  <c r="J21" i="9"/>
  <c r="K21" i="9" s="1"/>
  <c r="I63" i="9"/>
  <c r="J63" i="9"/>
  <c r="K63" i="9" s="1"/>
  <c r="J67" i="9"/>
  <c r="C16" i="11"/>
  <c r="C15" i="11" s="1"/>
  <c r="I18" i="9"/>
  <c r="I13" i="9"/>
  <c r="I45" i="9" l="1"/>
  <c r="J33" i="9"/>
  <c r="J15" i="9"/>
  <c r="J20" i="9"/>
  <c r="J41" i="9"/>
  <c r="J39" i="9"/>
  <c r="C14" i="11"/>
  <c r="E6" i="9"/>
  <c r="I73" i="5"/>
  <c r="J73" i="5"/>
  <c r="D18" i="11"/>
  <c r="E18" i="11" s="1"/>
  <c r="D21" i="11" l="1"/>
  <c r="E21" i="11" s="1"/>
  <c r="J14" i="9"/>
  <c r="I14" i="9"/>
  <c r="I6" i="9" l="1"/>
  <c r="J6" i="9"/>
  <c r="J10" i="5" l="1"/>
  <c r="K10" i="5" s="1"/>
  <c r="I10" i="5" l="1"/>
  <c r="J6" i="5" l="1"/>
  <c r="I6" i="5"/>
  <c r="J7" i="5"/>
  <c r="D16" i="11"/>
  <c r="I7" i="5"/>
  <c r="E16" i="11" l="1"/>
  <c r="D15" i="11"/>
  <c r="E15" i="11" l="1"/>
  <c r="D14" i="11"/>
  <c r="E14" i="11" l="1"/>
</calcChain>
</file>

<file path=xl/sharedStrings.xml><?xml version="1.0" encoding="utf-8"?>
<sst xmlns="http://schemas.openxmlformats.org/spreadsheetml/2006/main" count="214" uniqueCount="195">
  <si>
    <t>Código SNIP</t>
  </si>
  <si>
    <t>Denominación del Proyecto</t>
  </si>
  <si>
    <t>2056337: MEJORAMIENTO DE LA ATENCION DE LAS PERSONAS CON DISCAPACIDAD DE ALTA COMPLEJIDAD EN EL INSTITUTO NACIONAL DE REHABILITACION</t>
  </si>
  <si>
    <t>Cód. SNIP</t>
  </si>
  <si>
    <t>Ppto. Total del Proyecto</t>
  </si>
  <si>
    <t>Sector 11: SALUD</t>
  </si>
  <si>
    <t>Pliego</t>
  </si>
  <si>
    <t>PIM</t>
  </si>
  <si>
    <t>011: M. DE SALUD</t>
  </si>
  <si>
    <t>131: INSTITUTO NACIONAL DE SALUD</t>
  </si>
  <si>
    <r>
      <t xml:space="preserve">Incluye: </t>
    </r>
    <r>
      <rPr>
        <b/>
        <sz val="10"/>
        <rFont val="Arial"/>
        <family val="2"/>
      </rPr>
      <t>Sólo Proyectos</t>
    </r>
  </si>
  <si>
    <t>123-1315: PROGRAMA DE APOYO A LA REFORMA DEL SECTOR SALUD - PARSALUD</t>
  </si>
  <si>
    <t>Unidad Ejecutora / Nombre del Proyecto</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</si>
  <si>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</si>
  <si>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</si>
  <si>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</si>
  <si>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</si>
  <si>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</si>
  <si>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</si>
  <si>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</si>
  <si>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2088624: MEJORAMIENTO DE LA CAPACIDAD RESOLUTIVA DE LOS SERVICIOS DE SALUD PARA BRINDAR ATENCION INTEGRAL A LAS MUJERES (GESTANTES, PARTURIENTAS Y MADRES LACTANTES) Y DE NIÑOS Y NIÑAS MENORES DE 3 AÑOS EN LA REGION DEL CUSCO</t>
  </si>
  <si>
    <t>Pliego 131: INSTITUTO NACIONAL DE SALUD</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</si>
  <si>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</si>
  <si>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</si>
  <si>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</si>
  <si>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</si>
  <si>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 xml:space="preserve">                     http://ofi.mef.gob.pe/transparencia</t>
  </si>
  <si>
    <t>2112720: FORTALECIMIENTO DE LA CAPACIDAD RESOLUTIVA DEL CENTRO DE SALUD I-4 CESAR LOPEZ SILVA DE LA DISA II LIMA SUR</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</si>
  <si>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</si>
  <si>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</si>
  <si>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</si>
  <si>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2086393: IMPLEMENTACION DEL SERVICIO MATERNO INFANTIL EN EL CENTRO DE SALUD MEXICO DEL DISTRITO DE SAN MARTIN DE PORRES - LIMA</t>
  </si>
  <si>
    <t>2045646: CONSOLIDACION DE LOS SERVICIOS ASISTENCIALES DEL C.S. EL PROGRESO DISTRITO DE CARABAYLLO PROVINCIA DE LIMA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</si>
  <si>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</si>
  <si>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</si>
  <si>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2146655: IMPLEMENTACION DE PROGRAMA DE COMUNICACION Y EDUCACION EN SALUD</t>
  </si>
  <si>
    <t>2146656: IMPLEMENTACION DE MEJORAS DE LA CALIDAD TECNICA DE LA ATENCION EN ESTABLECIMIENTOS DE SALUD QUE REALIZAN FUNCIONES OBSTETRICAS Y NEONATALES INTENSIVAS, ESENCIALES Y BASICAS (FONI, FONE Y FONB)</t>
  </si>
  <si>
    <t>2062692: MEJORA DE LA PRESTACION DE SERVICIOS DE SALUD EN EL P.S. PAGAY DE LA MICRORED MORROPON DE LA RED MORROPON CHULUCANAS DE LA DIRESA PIURA I EN EL MARCO DEL PLAN MEDICO DE LA FAMILIA</t>
  </si>
  <si>
    <t>2063067: NUEVO INSTITUTO NACIONAL DE SALUD DEL NIÑO, INSN, TERCER NIVEL DE ATENCION, 8VO NIVEL DE COMPLEJIDAD, CATEGORIA III-2, LIMA -PERU</t>
  </si>
  <si>
    <t>2063552: FORTALECIMIENTO DE LA CAPACIDAD RESOLUTIVA DE LOS SERVICIOS DE SALUD DEL HOSPITAL SAN JUAN DE DIOS DE PISCO - DIRESA ICA</t>
  </si>
  <si>
    <t>2078218: FORTALECIMIENTO DE LA CAPACIDAD RESOLUTIVA DE LOS SERVICIOS DE SALUD DEL HOSPITAL REGIONAL DE ICA - DIRESA ICA</t>
  </si>
  <si>
    <t>CONSOLIDADO GENERAL DE LAS EJECUCIONES DEL SECTOR 11: SALUD</t>
  </si>
  <si>
    <t>Pliego 136: INSTITUTO NACIONAL DE ENFERMEDADES NEOPLASICAS - INEN</t>
  </si>
  <si>
    <t>2062678: MEJORA DE LA PRESTACION DE SERVICIOS DE SALUD EN EL P.S. CABEZA DE TORO LATERAL V DE LA MICRORED SAN CLEMENTE DE LA RED CHINCHA PISCO - DIRESA ICA EN EL MARCO DEL PLAN MEDICO DE LA FAMILIA</t>
  </si>
  <si>
    <t>2062683: MEJORA DE LA PRESTACION DE SERVICIOS DE SALUD EN EL PS TINGO PACCHA DE LA MICRORED VALLE DE YANAMARCA RED DE JAUJA DE LA DIRESA JUNIN EN EL MARCO DEL PLAN MEDICO DE LA FAMILIA</t>
  </si>
  <si>
    <t>2062685: MEJORA DE LA PRESTACION DE SERVICIOS DE SALUD EN EL P.S. PACHASCUCHO DE LA MICRORED VALLE DE YANAMARCA RED DE JAUJA DE LA DIRESA JUNIN EN EL MARCO DEL PLAN MEDICO DE LA FAMILIA</t>
  </si>
  <si>
    <t>2062691: MEJORA DE LA PRESTACION DE SERVICIOS DE SALUD EN EL P.S. PISCAN DE LA MICRORED MORROPON DE LA RED MORROPON CHULUCANAS DE LA DIRESA PIURA I EN EL MARCO DEL PLAN MEDICO DE LA FAMILIA</t>
  </si>
  <si>
    <t>2062693: MEJORA DE LA PRESTACION DE SERVICIOS DE SALUD EN EL P.S. TAMBOYA DE LA MICRORED MORROPON DE LA RED MORROPON CHULUCANAS DE LA DIRESA PIURA I EN EL MARCO DEL PLAN MEDICO DE LA FAMILIA</t>
  </si>
  <si>
    <t>2062695: MEJORA DE LA PRESTACION DE SERVICIOS DE SALUD EN EL P.S. PORVENIR DE LA MICRORED LLATA RED MARAÑON DE LA DIRESA HUANUCO EN EL MARCO DEL PLAN MEDICO DE LA FAMILIA</t>
  </si>
  <si>
    <t>136: INSTITUTO NACIONAL DE ENFERMEDADES NEOPLASICAS - INEN</t>
  </si>
  <si>
    <t>2001621: ESTUDIOS DE PRE-INVERSION</t>
  </si>
  <si>
    <t>2172722: MEJORAMIENTO Y AMPLIACION DEL LABORATORIO QUIMICO TOXICOLOGICO OCUPACIONAL Y AMBIENTAL DEL CENSOPAS-INS, SEDE CHORRILLOS</t>
  </si>
  <si>
    <t>Ejecución Total Acumulada del PIP</t>
  </si>
  <si>
    <t>%
Avance  Ejecución respecto al Ppto. Total del Proyecto</t>
  </si>
  <si>
    <t>Nivel de Ejecución     Mes Nov. (Devengado)</t>
  </si>
  <si>
    <t>2183980: CONSTRUCCION DE ESTABLECIMIENTOS DE SALUD ESTRATEGICOS</t>
  </si>
  <si>
    <t>Nivel de Ejecución     Mes Noviembre  (Devengado)</t>
  </si>
  <si>
    <t>2160769: EQUIPAMIENTO ESTRATEGICO DE LOS DEPARTAMENTOS DE CIRUGIA Y GINECO - OBSTETRICIA DEL HOSPITAL NACIONAL HIPOLITO UNANUE, EL AGUSTINO, LIMA, LIMA</t>
  </si>
  <si>
    <t>2144037: ANALISIS DE LA VARIACION GENETICA DEL POBLADOR PERUANO UTILIZANDO LA TECNOLOGIA DE MICROARRAY</t>
  </si>
  <si>
    <t>2092092: MEJORAMIENTO DE LA PRESTACION DE SERVICIOS DE SALUD DEL PUESTO DE SALUD JESUS PODEROSO, MICRORED LEONOR SAAVEDRA - VILLA SAN LUIS, DRS SAN JUAN DE MIRAFLORES - VILLA MARIA DEL TRIUNFO - DISA II LIMA SUR</t>
  </si>
  <si>
    <t>2113092: FORTALECIMIENTO DE LA CAPACIDAD OPERATIVA DEL CENTRO DE SALUD MANCHAY ALTO - MICRORED PACHACAMAC DRS VILLA EL SALVADOR LURIN PACHACAMAC PUCUSANA - DISA II LIMA SUR</t>
  </si>
  <si>
    <t>2131911: MEJORAMIENTO DE LA PRESTACION DE LOS SERVICIOS DE SALUD DEL CENTRO DE SALUD VILLA SAN LUIS DE LA MICRORED LEONOR SAAVEDRA - VILLA SAN LUIS, DE LA RED SAN JUAN DE MIRAFLORES - VILLA MARIA DEL TRIUNFO - DISA II LIMA SUR</t>
  </si>
  <si>
    <t>2160766: NUEVA UNIDAD DE DIALISIS DEL HOSPITAL NACIONAL HIPOLITO UNANUE - EL AGUSTINO - LIMA</t>
  </si>
  <si>
    <t>2112851: CONSTRUCCION DEL ALMACEN PARA VACUNAS DE LA DIRECCION DE SALUD II LIMA SUR</t>
  </si>
  <si>
    <t>2154122: MEJORAMIENTO DE LOS SERVICIOS DE SALUD DEL ESTABLECIMIENTO DE SALUD VILLA LOS ANGELES - MICRORED RIMAC - RED RIMAC SAN MARTIN DE PORRES LOS OLIVOS - DISA V LIMA CIUDAD</t>
  </si>
  <si>
    <t>2178583: MEJORAMIENTO DE LA CAPACIDAD RESOLUTIVA DEL SERVICIO DE NEUROCIRUGIA Y DE LA SALA DE OPERACIONES DEL HOSPITAL DOS DE MAYO</t>
  </si>
  <si>
    <t>Pliego 137: INSTITUTO DE GESTION DE SERVICIOS DE SALUD</t>
  </si>
  <si>
    <t>137: INSTITUTO DE GESTION DE SERVICIOS DE SALUD</t>
  </si>
  <si>
    <t>http://ofi.mef.gob.pe/transparencia</t>
  </si>
  <si>
    <t>Ppto. Ejecución Acumulada al 2014</t>
  </si>
  <si>
    <t>Ppto. Ejecución acumulada 2015</t>
  </si>
  <si>
    <t>AÑO 2015</t>
  </si>
  <si>
    <t>Ppto. 2015                     (PIM)</t>
  </si>
  <si>
    <t>001-117 ADMINISTRACION CENTRAL - MINSA</t>
  </si>
  <si>
    <t>TOTAL PLIEGO 011: MINISTERIO DE SALUD</t>
  </si>
  <si>
    <t xml:space="preserve">       001-117    ADMINISTRACION CENTRAL - MINSA</t>
  </si>
  <si>
    <t xml:space="preserve">       123-1315  PROGRAMA DE APOYO A LA REFORMA DEL SECTOR 
                         SALUD - PARSALUD </t>
  </si>
  <si>
    <t>Ejecución acumulada al 2015  (Devengado)</t>
  </si>
  <si>
    <r>
      <t xml:space="preserve">Año de Ejecución: </t>
    </r>
    <r>
      <rPr>
        <b/>
        <sz val="10"/>
        <rFont val="Arial"/>
        <family val="2"/>
      </rPr>
      <t>2015</t>
    </r>
  </si>
  <si>
    <t>Unidad Ejecutora 009-1562: INSTITUTO NACIONAL DE REHABILITACION - IGSS</t>
  </si>
  <si>
    <t>Unidad Ejecutora 012-1565: HOSPITAL NACIONAL HIPOLITO UNANUE - IGSS</t>
  </si>
  <si>
    <t>Unidad Ejecutora 004-1553: IGSS - HOSPITAL CAYETANO HEREDIA</t>
  </si>
  <si>
    <t>Unidad Ejecutora 002-1551: HOSPITAL NACIONAL ARZOBISPO LOAYZA</t>
  </si>
  <si>
    <t>Unidad Ejecutora 003-1552: HOSPITAL NACIONAL DOS DE MAYO</t>
  </si>
  <si>
    <t>Unidad Ejecutora 016-1569: HOSPITAL DE EMERGENCIAS CASIMIRO ULLOA - IGSS</t>
  </si>
  <si>
    <t>Unidad Ejecutora 019-1572: HOSPITAL NACIONAL DOCENTE MADRE NIÑO - SAN BARTOLOME - IGSS</t>
  </si>
  <si>
    <t>Unidad Ejecutora 022-1575: RED. DE SALUD SAN JUAN DE LURIGANCHO - IGSS</t>
  </si>
  <si>
    <t>Unidad Ejecutora 023-1576: RED. DE SALUD RIMAC - SAN MARTIN DE PORRES - LOS OLIVOS - IGSS</t>
  </si>
  <si>
    <t>028-1581: HOSPITAL SAN JUAN DE LURIGANCHO - IGSS</t>
  </si>
  <si>
    <t>2135032: MEJORAMIENTO DE LA COBERTURA DE ATENCION EN LOS SERVICIOS DEL DPTO. DE ODONTO-ESTOMATOLOGIA DEL HOSPITAL NACIONAL CAYETANO HEREDIA</t>
  </si>
  <si>
    <t>2199207: MEJORAMIENTO DE LA PROVISION DE LOS SERVICIOS DE LA ESN DE PREVENCION Y CONTROL DE INFECCIONES DE TRANSMISION SEXUAL Y VIH-SIDA Y DE LOS SERVICIOS DE DERMATOLOGIA DEL HOSPITAL NACIONAL CAYETANO HEREDIA - SMP - LIMA - LIMA</t>
  </si>
  <si>
    <t>2170440: EQUIPAMIENTO DEL DEPARTAMENTO DE ANESTESIOLOGIA Y CENTRO QUIRURGICO DEL HOSPITAL NACIONAL ARZOBISPO LOAYZA</t>
  </si>
  <si>
    <t>2172430: MEJORAMIENTO DEL SERVICIO DE NEFROLOGIA DEL HOSPITAL NACIONAL ARZOBISPO LOAYZA - LIMA - LIMA</t>
  </si>
  <si>
    <t>2196449: MEJORAMIENTO DE LA CAPACIDAD RESOLUTIVA DEL SERVICIO DE UROLOGIA DEL HOSPITAL NACIONAL DOS DE MAYO</t>
  </si>
  <si>
    <t>2197491: MEJORAMIENTO DE LA CAPACIDAD RESOLUTIVA DEL SERVICIO DE OFTALMOLOGIA DEL HOSPITAL NACIONAL DOS DE MAYO.</t>
  </si>
  <si>
    <t>Unidad Ejecutora 005-1554: IGSS-HOSPITAL SERGIO BERNALES</t>
  </si>
  <si>
    <t>2184865: MEJORAMIENTO DE LA CAPACIDAD DE LOS SERVICIOS DE SALUD EN EL MARCO DEL PROGRAMA ESTRATEGICO DE PREVENCIN Y CONTROL DE CANCER EN EL HOSPITAL NACIONAL SERGIO E. BERNALES DISTRITO DE COMAS, LIMA</t>
  </si>
  <si>
    <t>Ppto 2015 (PIM)</t>
  </si>
  <si>
    <t>Unidad Ejecutora 010-1563: INSTITUTO NACIONAL DE SALUD DEL NIÑO - IGSS</t>
  </si>
  <si>
    <t>2171299: MEJORAMIENTO COBERTURA DE LA ATENCION EN EL SERVICIO DE HEMATOLOGIA CLINICA DEL INSN BREÑA, LIMA, LIMA</t>
  </si>
  <si>
    <t>2171363: MEJORAMIENTO DE LA CAPACIDAD RESOLUTIVA DEL SERVICIO DE MEDICINA DE FISICA Y REHABILITACION DEL INSTITUTO DE SALUD DEL NIÑO BREÑA- LIMA</t>
  </si>
  <si>
    <t>Unidad Ejecutora 014-1567: HOSPITAL DE APOYO DEPARTAMENTAL MARIA AUXILIADORA - IGSS</t>
  </si>
  <si>
    <t>2197542: MEJORAMIENTO DEL EQUIPAMIENTO Y ATENCION DEL SERVICIO DE OFTALMOLOGIA DEL HOSPITAL MARIA AUXILIADORA SAN JUAN DE MIRAFLORES - LIMA</t>
  </si>
  <si>
    <t>2144046: MODERNIZACION DEL SISTEMA INFORMATICO DEL HOSPITAL MARIA AUXILIADORA</t>
  </si>
  <si>
    <t>2197543: MEJORAMIENTO DEL EQUIPAMIENTO QUIRURGICO ESPECIALIZADO EN EL SERVICIO DE TORAX Y CARDIOVASCULAR DEL HOSPITAL MARIA AUXILIADORA UBICADO EN EL DISTRITO DE SAN JUAN DE MIRAFLORES, PROVINCIA Y DEPARTAMENTO DE LIMA</t>
  </si>
  <si>
    <t>2148228: AMPLIACION, REMODELACION Y EQUIPAMIENTO DE LOS SERVICIOS DEL DEPARTAMENTO DE PATOLOGIA CLINICA DEL HOSPITAL DE EMERGENCIAS JOSE CASIMIRO ULLOA</t>
  </si>
  <si>
    <t>2197490: INSTALACION DEL MODULO DE ATENCION DE URGENCIAS (MAU) EN EL SERVICIO DE EMERGENCIA DEL HOSPITAL NACIONAL DOCENTE MADRE NIÑO SAN BARTOLOME, LIMA -PERU</t>
  </si>
  <si>
    <t>2149082: MEJORAMIENTO DE LOS SERVICIOS DE SALUD PARA EL PROGRAMA ESTRATEGICO DE PREVENCION Y CONTROL DEL CANCER EN EL HOSPITAL SAN JUAN DE LURIGANCHO, DISA IV LIMA ESTE</t>
  </si>
  <si>
    <t>2193990: AMPLIACION DE LA CAPACIDAD DE RESPUESTA EN EL TRATAMIENTO AMBULATORIO DEL CANCER DEL INSTITUTO NACIONAL DE ENFERMEDADES NEOPLASICAS, LIMA - PERU</t>
  </si>
  <si>
    <t>2062622: MEJORAMIENTO DE LA CAPACIDAD RESOLUTIVA DE LOS SERVICIOS DE SALUD DEL CENTRO DE SALUD SAN CLEMENTE DE LA MICRORED SAN CLEMENTE, RED Nº 2 CHINCHA-PISCO, DIRESA ICA</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</si>
  <si>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</si>
  <si>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</si>
  <si>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</si>
  <si>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</si>
  <si>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</si>
  <si>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</si>
  <si>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</si>
  <si>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</si>
  <si>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2178584: MEJORAMIENTO DE LAS AREAS TECNICAS Y AREAS DE INVESTIGACION DEL CENTRO NACIONAL DE SALUD PUBLICA DEL INSTITUTO NACIONAL DE SALUD SEDE CHORRILLOS</t>
  </si>
  <si>
    <t>2172673: MEJORAMIENTO EQUIPAMIENTO DE LOS LABORATORIOS REFERENCIALES E INTERMEDIOS PARA LA EXPANSION DEL DIAGNOSTICO RAPIDO DE TB MDR LIMA Y PROVINCIAS</t>
  </si>
  <si>
    <t>2078555: RECONSTRUCCION DE LA INFRAESTRUCTURA Y MEJORAMIENTO DE LA CAPACIDAD RESOLUTIVA DE LOS SERVICIOS DE SALUD DEL HOSPITAL SANTA MARIA DEL SOCORRO-ICA</t>
  </si>
  <si>
    <t>2164566: MEJORAMIENTO DEL SISTEMA DE REFERENCIA Y CONTRAREFERENCIA DE LOS ESTABLECIMIENTOS DE SALUD DE LA REGION PASCO</t>
  </si>
  <si>
    <t>2171174: MEJORA DE LAS CONDICIONES PARA LA CALIDAD DE ATENCION EN LOS NUEVOS ESTABLECIMIENTOS HOSPITALARIOS DEL MINSA BASADA EN TECNOLOGIAS DE INFORMACION</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</si>
  <si>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</si>
  <si>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</si>
  <si>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</si>
  <si>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2046172: MEJORAMIENTO DE LA CAPACIDAD RESOLUTIVA EN LA ATENCION GINECO OBSTETRICA Y DE LA ATENCION DE URGENCIAS Y EMERGENCIAS MEDICAS DEL CENTRO MATERNO INFANTIL JUAN PABLO II - VILLA EL SALVADOR</t>
  </si>
  <si>
    <t xml:space="preserve">       022-138: DIRECCION DE SALUD II LIMA SUR</t>
  </si>
  <si>
    <t>TOTAL UE ADSCRITAS AL PLIEGO MINSA</t>
  </si>
  <si>
    <t>EJECUCIONES DE LAS UNIDADES EJECUTORAS DEL PLIEGO 011 DEL MINISTERIO DE SALUD</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</si>
  <si>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</si>
  <si>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</si>
  <si>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</si>
  <si>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</si>
  <si>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</si>
  <si>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</si>
  <si>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</si>
  <si>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</si>
  <si>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</si>
  <si>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</si>
  <si>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</si>
  <si>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</si>
  <si>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</si>
  <si>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</si>
  <si>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2062734: EQUIPAMIENTO DEL AREA FUNCIONAL DE ADMISION DE LOS ESTABLECIMIENTOS DE SALUD DE LA MICRORED DE SALUD ATE 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</si>
  <si>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</si>
  <si>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2094806: MEJORAMIENTO DE LA CAPACIDAD RESOLUTIVA DE ATENCION A LOS PACIENTES CON TUBERCULOSIS EN EL HOSPITAL DE HUAYCAN - DISA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</si>
  <si>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</si>
  <si>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</si>
  <si>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</si>
  <si>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</si>
  <si>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</si>
  <si>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</si>
  <si>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</si>
  <si>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</si>
  <si>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</si>
  <si>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</si>
  <si>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2112978: EQUIPAMIENTO DEL SERVICIO DE OBSTETRICIA DEL HOSPITAL NACIONAL ARZOBISPO LOAYZA</t>
  </si>
  <si>
    <t>2134963: EQUIPAMIENTO DE LA UNIDAD DE CUIDADOS INTENSIVOS CORONARIOS DEL HOSPITAL NACIONAL ARZOBISPO LOAYZA</t>
  </si>
  <si>
    <t>Unidad Ejecutora 007-1560: INSTITUTO NACIONAL DE CIENCIAS NEUROLOGICAS - IGSS</t>
  </si>
  <si>
    <t>2108103: MEJORAMIENTO DE LA CAPACIDAD RESOLUTIVA DE LA UNIDAD DE CUIDADOS INTENSIVOS DEL INSTITUTO NACIONAL DE CIENCIAS NEUROLOGICAS</t>
  </si>
  <si>
    <t>2108104: MEJORAMIENTO DE LA CAPACIDAD RESOLUTIVA DEL DEPARTAMENTO DE DIAGNOSTICO POR IMAGENES DEL INSTITUTO NACIONAL DE CIENCIAS NEUROLOGICAS</t>
  </si>
  <si>
    <t>2160763: MEJORAMIENTO DEL MONITOREO Y TRATAMIENTO EN LOS PACIENTES DE LOS DEPARTAMENTOS DE MEDICINA Y PEDIATRIA DEL HOSPITAL NACIONAL HIPOLITO UNANUE AGUSTINO, LIMA, LIMA</t>
  </si>
  <si>
    <t>2160765: MEJORAMIENTO Y AMPLIACION DE LA OFERTA DE SERVICIOS EN EL MARCO DE LA ATENCION INTEGRAL - INDIVIDUAL, FAMILIAR Y COMUNITARIA- RED DE SALUD SAN JUAN DE LURIGANCHO</t>
  </si>
  <si>
    <t>2198131: MEJORAMIENTO DEL SISTEMA DE REFERENCIA Y CONTRARREFERENCIA DE LA RED DE SALUD SAN JUAN DE LURIGANCHO, DISA IV LIMA ESTE</t>
  </si>
  <si>
    <t>Unidad Ejecutora 024-1577: RED. DE SALUD TUPAC AMARU - IGSS</t>
  </si>
  <si>
    <t>2112824: MEJORAMIENTO DE LA CAPACIDAD RESOLUTIVA DEL CENTRO DE SALUD LAURA RODRIGUEZ MICRORED COLLIQUE - PROVINCIA DE LIMA</t>
  </si>
  <si>
    <t>2171360: MEJORAMIENTO DE LA CAPACIDAD RESOLUTIVA DEL CENTRO DE SALUD SANTA LUZMILA II DE LA RED TUPAC AMARU DE LA DISA V LIMA CIUDAD</t>
  </si>
  <si>
    <t>136250</t>
  </si>
  <si>
    <t>147464</t>
  </si>
  <si>
    <t>2133722: CONSTRUCCION DE NUEVA INFRAESTRUCTURA E IMPLEMENTACION DEL ESTABLECIMIENTO DE SALUD CHACARILLA DE OTERO DE LA MICRORED DE SALUD PIEDRA LIZA, DIRECCION DE RED DE SALUD SAN JUAN DE LURIGANCHO, DIRECCION DE SALUD IV LIMA ESTE</t>
  </si>
  <si>
    <t>2271707: CREACION DE LA RED REGIONAL DE TELESALUD PARA LA ATENCION ESPECIALIZADA EN SALUD MATERNA NEONATAL EN LA DIRECCION REGIONAL DE SALUD HUANCAVELICA - REGION HUANCAVELICA</t>
  </si>
  <si>
    <t>2078514: OPTIMIZACION DE LA CAPACIDAD DE ATENCION DEL CENTRO MATERNO INFANTIL Y EMERGENCIA TABLADA DE LURIN</t>
  </si>
  <si>
    <t>2057356: REUBICACION Y CONSTRUCCION DEL NUEVO DEPARTAMENTO DE MEDICINA FISICA Y REHABILITACION DEL HOSPITAL NACIONAL CAYETANO HEREDIA</t>
  </si>
  <si>
    <t>2058266: INFRAESTRUCTURA Y REUBICACION DEL ARCHIVO DE HISTORIAS CLINICAS DEL HOSPITAL CAYETANO HEREDIA</t>
  </si>
  <si>
    <t>2058267: MEJORAMIENTO DE LOS PROCEDIMIENTOS Y CENTRALIZACIION EN LOS SERVICIOS DE CAJA, ESTADISTICA, COMUNICACION, SEGUROS Y ADMISION DEL HOSPITAL CAYETANO HEREDIA</t>
  </si>
  <si>
    <t>2114045: MEJORAMIENTO DE LA CAPACIDAD DEL ALMACEN ESPECIALIZADO DE MEDICAMENTOS DEL DEPARTAMENTO DE FARMACIA DEL HOSPITAL NACIONAL CAYETANO HEREDIA</t>
  </si>
  <si>
    <t>2114095: IMPLEMENTACION DE LAS UNIDADES DE PREPARADO GALENICOS NUTRICION PARENTERAL Y MEZCLAS INTRAVENOSAS EN EL DEPARTAMENTO DE FARMACIA DEL HOSPITAL CAYETANO HEREDIA</t>
  </si>
  <si>
    <t>2135176: MEJORAMIENTO DE LA CAPACIDAD RESOLUTIVA DEL DEPARTAMENTO DE DIAGNOSTICO POR IMAGENES DEL HOSPITAL NACIONAL CAYETANO HEREDIA</t>
  </si>
  <si>
    <t>2251577: MEJORAMIENTO DE LOS SERVICIOS EN SALUD PUESTO DE SALUD LUIS ENRIQUE, CARABAYLLO, RED DE SALUD VI TUPAC AMARU, LIMA</t>
  </si>
  <si>
    <t>304009</t>
  </si>
  <si>
    <t xml:space="preserve">                                                                                                                                                                                                                                                                                             </t>
  </si>
  <si>
    <t>2186714: MEJORAMIENTO DEL SERVICIO DE PREVENCION Y TRATAMIENTO DEL CANCER DE CUELLO UTERINO, EN EL MARCO DEL PROGRAMA ESTRATEGICO DE PREVENCION Y CONTROL DEL CANCER EN LA DISA II LIMA SUR PROVINCIA Y DEPARTAMENTO DE LIMA</t>
  </si>
  <si>
    <t>25249</t>
  </si>
  <si>
    <t>2288617: MEJORAMIENTO DE LA ATENCION EN EL SERVICIO DE EMERGENCIA DEL HOSPITAL MARIA AUXILIADORA - SAN JUAN DE MIRAFLORES, LIMA</t>
  </si>
  <si>
    <t>2290463: MEJORAMIENTO DE LA ATENCION EN EL SERVICIO DE CUIDADOS NTERMEDIOS DEL HOSPITAL MARIA AUXILIADORA SAN JUAN DE MIRAFLORES, LIMA</t>
  </si>
  <si>
    <t>2290805: MEJORAMIENTO DE LA ATENCION EN EL SERVICIO DE CUIDADOS INTENSIVOS DEL HOSPITAL MARIA AUXILIADORA</t>
  </si>
  <si>
    <t>MINISTERIO DE SALUD - MES DE NOVIEMBRE 2015</t>
  </si>
  <si>
    <t>AL MES DE NOVIEMBRE 2015</t>
  </si>
  <si>
    <t>Ejecución acumulada al mes de
 Octubre (Devengado)</t>
  </si>
  <si>
    <t>2186096: MEJORAMIENTO DEL SERVICIO DE DIAGNOSTICO MEDIANTE EL PROGRAMA PRESUPUESTAL DE PREVENCION Y CONTROL DEL CANCER EN EL HOSPITAL MARIA AUXILIADORA DISTRITO DE SAN JUAN DE MIRAFLORES, PROVINCIA DE LIMA, DEPARTAMENTO DE LIMA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</si>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</sst>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b/>
      <sz val="9"/>
      <color theme="3"/>
      <name val="Arial"/>
      <family val="2"/>
    </font>
    <font>
      <b/>
      <sz val="9"/>
      <color rgb="FF002060"/>
      <name val="Arial"/>
      <family val="2"/>
    </font>
    <font>
      <sz val="20"/>
      <name val="Arial"/>
      <family val="2"/>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s>
  <cellStyleXfs count="11">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cellStyleXfs>
  <cellXfs count="207">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0" fillId="5" borderId="2" xfId="9" applyNumberFormat="1" applyFont="1" applyFill="1" applyBorder="1" applyAlignment="1">
      <alignment horizontal="right"/>
    </xf>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0" fontId="10" fillId="5" borderId="5" xfId="9" applyFont="1" applyFill="1" applyBorder="1" applyAlignment="1">
      <alignment horizontal="left" wrapText="1"/>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4" fillId="0" borderId="0" xfId="0" applyNumberFormat="1" applyFont="1" applyFill="1" applyBorder="1" applyAlignment="1">
      <alignment vertical="center" wrapText="1"/>
    </xf>
    <xf numFmtId="0" fontId="11" fillId="3" borderId="26" xfId="10" applyFont="1" applyFill="1" applyBorder="1" applyAlignment="1">
      <alignment horizontal="center" vertical="center" wrapText="1"/>
    </xf>
    <xf numFmtId="0" fontId="21" fillId="0" borderId="0" xfId="0" applyFont="1" applyAlignment="1">
      <alignment horizontal="center" vertical="center" wrapText="1"/>
    </xf>
    <xf numFmtId="0" fontId="27" fillId="0" borderId="0" xfId="0" applyFont="1"/>
    <xf numFmtId="0" fontId="21" fillId="0" borderId="0" xfId="0" applyFont="1" applyAlignment="1">
      <alignment vertical="center" wrapText="1"/>
    </xf>
    <xf numFmtId="0" fontId="21" fillId="0" borderId="0" xfId="0" applyFont="1"/>
    <xf numFmtId="0" fontId="27" fillId="0" borderId="0" xfId="0" applyFont="1" applyBorder="1"/>
    <xf numFmtId="167" fontId="19" fillId="6" borderId="4" xfId="2" applyNumberFormat="1" applyFont="1" applyFill="1" applyBorder="1" applyAlignment="1">
      <alignment horizontal="right" vertical="center" wrapText="1"/>
    </xf>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167" fontId="22" fillId="0" borderId="12" xfId="2"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3" fontId="22" fillId="0" borderId="13" xfId="0" applyNumberFormat="1" applyFont="1" applyBorder="1" applyAlignment="1">
      <alignment horizontal="right" vertical="center" wrapText="1"/>
    </xf>
    <xf numFmtId="0" fontId="20" fillId="5" borderId="2" xfId="0" applyFont="1" applyFill="1" applyBorder="1" applyAlignment="1">
      <alignment horizontal="center" vertical="center" wrapText="1"/>
    </xf>
    <xf numFmtId="0" fontId="19" fillId="6" borderId="13" xfId="0" applyFont="1" applyFill="1" applyBorder="1" applyAlignment="1">
      <alignment horizontal="left" vertical="center" wrapText="1"/>
    </xf>
    <xf numFmtId="165" fontId="19" fillId="6" borderId="13" xfId="2" applyNumberFormat="1" applyFont="1" applyFill="1" applyBorder="1" applyAlignment="1">
      <alignment horizontal="right" vertical="center" wrapText="1"/>
    </xf>
    <xf numFmtId="0" fontId="22" fillId="0" borderId="14" xfId="0" applyFont="1" applyBorder="1" applyAlignment="1">
      <alignment horizontal="justify" vertical="center" wrapText="1"/>
    </xf>
    <xf numFmtId="49" fontId="20" fillId="2" borderId="2" xfId="0" applyNumberFormat="1" applyFont="1" applyFill="1" applyBorder="1" applyAlignment="1">
      <alignment vertical="center" wrapText="1"/>
    </xf>
    <xf numFmtId="167" fontId="27" fillId="0" borderId="0" xfId="0" applyNumberFormat="1" applyFont="1"/>
    <xf numFmtId="4" fontId="27" fillId="0" borderId="0" xfId="0" applyNumberFormat="1" applyFont="1"/>
    <xf numFmtId="0" fontId="14" fillId="0" borderId="0" xfId="0" applyFont="1" applyAlignment="1">
      <alignment vertical="center" wrapText="1"/>
    </xf>
    <xf numFmtId="0" fontId="14" fillId="0" borderId="0" xfId="0" applyFont="1" applyAlignment="1">
      <alignment horizontal="left" vertical="center"/>
    </xf>
    <xf numFmtId="0" fontId="21" fillId="5" borderId="0" xfId="0" applyFont="1" applyFill="1" applyAlignment="1">
      <alignment vertical="center" wrapText="1"/>
    </xf>
    <xf numFmtId="0" fontId="14" fillId="5" borderId="0" xfId="0" applyFont="1" applyFill="1" applyAlignment="1">
      <alignment horizontal="left" vertical="center"/>
    </xf>
    <xf numFmtId="3" fontId="27" fillId="0" borderId="0" xfId="0" applyNumberFormat="1" applyFont="1"/>
    <xf numFmtId="3" fontId="22" fillId="5" borderId="0" xfId="0" applyNumberFormat="1" applyFont="1" applyFill="1" applyBorder="1" applyAlignment="1">
      <alignment horizontal="right" vertical="center" wrapText="1"/>
    </xf>
    <xf numFmtId="0" fontId="25" fillId="0" borderId="0" xfId="0" applyFont="1" applyAlignment="1">
      <alignment horizontal="center" vertical="center" wrapText="1"/>
    </xf>
    <xf numFmtId="0" fontId="14" fillId="2" borderId="0" xfId="10" applyFont="1" applyFill="1"/>
    <xf numFmtId="0" fontId="14" fillId="0" borderId="0" xfId="10" applyFont="1" applyAlignment="1">
      <alignment vertical="center"/>
    </xf>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0" fontId="27" fillId="0" borderId="13" xfId="0" applyFont="1" applyBorder="1" applyAlignment="1"/>
    <xf numFmtId="165" fontId="19" fillId="6" borderId="13" xfId="1" applyNumberFormat="1" applyFont="1" applyFill="1" applyBorder="1" applyAlignment="1">
      <alignment horizontal="right" vertical="center" wrapText="1"/>
    </xf>
    <xf numFmtId="3" fontId="19" fillId="6" borderId="13" xfId="1" applyNumberFormat="1" applyFont="1" applyFill="1" applyBorder="1" applyAlignment="1">
      <alignment horizontal="right" vertical="center" wrapText="1"/>
    </xf>
    <xf numFmtId="167" fontId="19" fillId="6" borderId="13" xfId="1" applyNumberFormat="1" applyFont="1" applyFill="1" applyBorder="1" applyAlignment="1">
      <alignment horizontal="right" vertical="center" wrapText="1"/>
    </xf>
    <xf numFmtId="167" fontId="22" fillId="0" borderId="13" xfId="0" applyNumberFormat="1" applyFont="1" applyBorder="1" applyAlignment="1">
      <alignment horizontal="right" vertical="center" wrapText="1"/>
    </xf>
    <xf numFmtId="167" fontId="22" fillId="0" borderId="2" xfId="0" applyNumberFormat="1" applyFont="1" applyBorder="1" applyAlignment="1">
      <alignment horizontal="right" vertical="center" wrapText="1"/>
    </xf>
    <xf numFmtId="0" fontId="28" fillId="0" borderId="0" xfId="0" applyFont="1" applyAlignment="1">
      <alignment horizontal="center" vertical="center" wrapText="1"/>
    </xf>
    <xf numFmtId="167" fontId="29" fillId="0" borderId="0" xfId="10" applyNumberFormat="1" applyFont="1" applyFill="1" applyBorder="1"/>
    <xf numFmtId="167" fontId="29" fillId="0" borderId="0" xfId="10" applyNumberFormat="1" applyFont="1" applyFill="1" applyBorder="1" applyAlignment="1">
      <alignment vertical="center"/>
    </xf>
    <xf numFmtId="3" fontId="19" fillId="0" borderId="2" xfId="10" applyNumberFormat="1" applyFont="1" applyBorder="1" applyAlignment="1">
      <alignment horizontal="right" vertical="center" wrapText="1"/>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4" fillId="2" borderId="0" xfId="10" applyFont="1" applyFill="1" applyAlignment="1">
      <alignment horizontal="right" wrapText="1"/>
    </xf>
    <xf numFmtId="0" fontId="19" fillId="2" borderId="0" xfId="10" applyFont="1" applyFill="1" applyAlignment="1">
      <alignment horizontal="right" wrapText="1"/>
    </xf>
    <xf numFmtId="0" fontId="11" fillId="3" borderId="26" xfId="10" applyFont="1" applyFill="1" applyBorder="1" applyAlignment="1">
      <alignment horizontal="center" vertical="center" wrapText="1"/>
    </xf>
    <xf numFmtId="3" fontId="23" fillId="0" borderId="2" xfId="0" applyNumberFormat="1" applyFont="1" applyBorder="1" applyAlignment="1">
      <alignment horizontal="right" vertical="center" wrapText="1"/>
    </xf>
    <xf numFmtId="0" fontId="20" fillId="0" borderId="2" xfId="0" applyFont="1" applyFill="1" applyBorder="1" applyAlignment="1">
      <alignment horizontal="center" vertical="center"/>
    </xf>
    <xf numFmtId="167" fontId="29" fillId="0" borderId="0" xfId="0" applyNumberFormat="1" applyFont="1" applyAlignment="1">
      <alignment horizontal="center" vertical="center" wrapText="1"/>
    </xf>
    <xf numFmtId="0" fontId="14" fillId="2" borderId="0" xfId="10" applyFont="1" applyFill="1" applyAlignment="1">
      <alignment horizontal="justify" vertical="top"/>
    </xf>
    <xf numFmtId="0" fontId="14" fillId="0" borderId="0" xfId="10" applyFont="1" applyAlignment="1">
      <alignment horizontal="justify" vertical="top"/>
    </xf>
    <xf numFmtId="3" fontId="22" fillId="5" borderId="13" xfId="0" applyNumberFormat="1" applyFont="1" applyFill="1" applyBorder="1" applyAlignment="1">
      <alignment horizontal="right" vertical="center" wrapText="1"/>
    </xf>
    <xf numFmtId="166" fontId="10" fillId="2" borderId="17" xfId="9" applyNumberFormat="1" applyFont="1" applyFill="1" applyBorder="1" applyAlignment="1">
      <alignment horizontal="right"/>
    </xf>
    <xf numFmtId="3" fontId="10" fillId="5" borderId="0" xfId="9" applyNumberFormat="1" applyFont="1" applyFill="1" applyBorder="1" applyAlignment="1">
      <alignment horizontal="right"/>
    </xf>
    <xf numFmtId="0" fontId="10" fillId="5" borderId="18" xfId="9" applyFont="1" applyFill="1" applyBorder="1" applyAlignment="1">
      <alignment horizontal="left" wrapText="1"/>
    </xf>
    <xf numFmtId="3" fontId="10" fillId="5" borderId="19" xfId="9" applyNumberFormat="1" applyFont="1" applyFill="1" applyBorder="1" applyAlignment="1">
      <alignment horizontal="right"/>
    </xf>
    <xf numFmtId="0" fontId="20" fillId="5" borderId="13" xfId="10" applyFont="1" applyFill="1" applyBorder="1" applyAlignment="1">
      <alignment horizontal="center" vertical="center" wrapText="1"/>
    </xf>
    <xf numFmtId="0" fontId="31" fillId="7" borderId="0" xfId="0" applyFont="1" applyFill="1" applyBorder="1" applyAlignment="1">
      <alignment horizontal="left" wrapText="1"/>
    </xf>
    <xf numFmtId="165" fontId="29"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167" fontId="19" fillId="5" borderId="20" xfId="9" applyNumberFormat="1" applyFont="1" applyFill="1" applyBorder="1" applyAlignment="1">
      <alignment horizontal="right"/>
    </xf>
    <xf numFmtId="3" fontId="10" fillId="5" borderId="3" xfId="9" applyNumberFormat="1" applyFont="1" applyFill="1" applyBorder="1" applyAlignment="1">
      <alignment horizontal="right"/>
    </xf>
    <xf numFmtId="167" fontId="19" fillId="5" borderId="17" xfId="9" applyNumberFormat="1" applyFont="1" applyFill="1" applyBorder="1" applyAlignment="1">
      <alignment horizontal="right"/>
    </xf>
    <xf numFmtId="0" fontId="11" fillId="3" borderId="26" xfId="10" applyFont="1" applyFill="1" applyBorder="1" applyAlignment="1">
      <alignment horizontal="center" vertical="center" wrapText="1"/>
    </xf>
    <xf numFmtId="3" fontId="29"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28" fillId="0" borderId="0" xfId="0" applyNumberFormat="1" applyFont="1" applyAlignment="1">
      <alignment horizontal="center" vertical="center" wrapText="1"/>
    </xf>
    <xf numFmtId="3" fontId="22" fillId="0" borderId="15" xfId="0" applyNumberFormat="1" applyFont="1" applyBorder="1" applyAlignment="1">
      <alignment horizontal="right"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30"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2"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5" fontId="4" fillId="6" borderId="2" xfId="2" applyNumberFormat="1" applyFont="1" applyFill="1" applyBorder="1" applyAlignment="1">
      <alignment horizontal="right" vertical="center"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5" fillId="4" borderId="2" xfId="0" applyNumberFormat="1" applyFont="1" applyFill="1" applyBorder="1" applyAlignment="1">
      <alignment horizontal="right" vertical="center"/>
    </xf>
    <xf numFmtId="167" fontId="25"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5" fillId="4" borderId="2" xfId="0" applyFont="1" applyFill="1" applyBorder="1" applyAlignment="1">
      <alignment horizontal="right" vertical="center"/>
    </xf>
    <xf numFmtId="0" fontId="14" fillId="0" borderId="0" xfId="10" applyFont="1" applyAlignment="1">
      <alignment horizontal="right"/>
    </xf>
    <xf numFmtId="0" fontId="14" fillId="2" borderId="5" xfId="9" applyFont="1" applyFill="1" applyBorder="1" applyAlignment="1">
      <alignment wrapText="1"/>
    </xf>
    <xf numFmtId="0" fontId="25" fillId="4" borderId="13" xfId="0" applyFont="1" applyFill="1" applyBorder="1" applyAlignment="1">
      <alignment horizontal="left" vertical="center"/>
    </xf>
    <xf numFmtId="0" fontId="20" fillId="0" borderId="4" xfId="0" applyFont="1" applyFill="1" applyBorder="1" applyAlignment="1">
      <alignment horizontal="center" vertical="center"/>
    </xf>
    <xf numFmtId="0" fontId="19" fillId="4" borderId="22" xfId="0"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14" fillId="0" borderId="0" xfId="0" applyFont="1" applyAlignment="1">
      <alignment horizontal="center" vertical="center"/>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0" fontId="19" fillId="8" borderId="2" xfId="0" applyFont="1" applyFill="1" applyBorder="1" applyAlignment="1">
      <alignment horizontal="right" vertical="center" wrapText="1"/>
    </xf>
    <xf numFmtId="167" fontId="19" fillId="8" borderId="2" xfId="0" applyNumberFormat="1" applyFont="1" applyFill="1" applyBorder="1" applyAlignment="1">
      <alignment horizontal="right" vertical="center" wrapText="1"/>
    </xf>
    <xf numFmtId="3" fontId="33" fillId="0" borderId="2" xfId="0" applyNumberFormat="1" applyFont="1" applyBorder="1" applyAlignment="1">
      <alignment horizontal="right" vertical="center" wrapText="1"/>
    </xf>
    <xf numFmtId="3" fontId="34" fillId="0" borderId="2" xfId="0" applyNumberFormat="1" applyFont="1" applyBorder="1" applyAlignment="1">
      <alignment horizontal="right" vertical="center" wrapText="1"/>
    </xf>
    <xf numFmtId="167" fontId="34" fillId="0" borderId="2" xfId="0" applyNumberFormat="1" applyFont="1" applyBorder="1" applyAlignment="1">
      <alignment horizontal="right" vertical="center" wrapText="1"/>
    </xf>
    <xf numFmtId="3" fontId="34" fillId="8" borderId="2" xfId="0" applyNumberFormat="1" applyFont="1" applyFill="1" applyBorder="1" applyAlignment="1">
      <alignment horizontal="right" vertical="center" wrapText="1"/>
    </xf>
    <xf numFmtId="0" fontId="34" fillId="8" borderId="2" xfId="0" applyFont="1" applyFill="1" applyBorder="1" applyAlignment="1">
      <alignment horizontal="right" vertical="center" wrapText="1"/>
    </xf>
    <xf numFmtId="166" fontId="19" fillId="4" borderId="22" xfId="0" applyNumberFormat="1" applyFont="1" applyFill="1" applyBorder="1" applyAlignment="1">
      <alignment vertical="center" wrapText="1"/>
    </xf>
    <xf numFmtId="0" fontId="19" fillId="4" borderId="22" xfId="0" applyFont="1" applyFill="1" applyBorder="1" applyAlignment="1">
      <alignment vertical="center" wrapText="1"/>
    </xf>
    <xf numFmtId="0" fontId="32" fillId="6" borderId="2" xfId="0" applyFont="1" applyFill="1" applyBorder="1" applyAlignment="1">
      <alignment horizontal="left" wrapText="1"/>
    </xf>
    <xf numFmtId="0" fontId="27" fillId="6" borderId="2" xfId="0" applyFont="1" applyFill="1" applyBorder="1" applyAlignment="1">
      <alignment horizontal="left" wrapText="1"/>
    </xf>
    <xf numFmtId="0" fontId="27" fillId="7" borderId="0" xfId="0" applyFont="1" applyFill="1" applyBorder="1" applyAlignment="1">
      <alignment horizontal="left" wrapText="1"/>
    </xf>
    <xf numFmtId="167" fontId="19" fillId="4" borderId="22" xfId="0" applyNumberFormat="1" applyFont="1" applyFill="1" applyBorder="1" applyAlignment="1">
      <alignment horizontal="right" vertical="center"/>
    </xf>
    <xf numFmtId="3" fontId="19" fillId="4" borderId="21" xfId="0" applyNumberFormat="1" applyFont="1" applyFill="1" applyBorder="1" applyAlignment="1">
      <alignment horizontal="right" vertical="center"/>
    </xf>
    <xf numFmtId="0" fontId="18" fillId="0" borderId="2" xfId="0" applyFont="1" applyFill="1" applyBorder="1" applyAlignment="1">
      <alignment horizontal="center" vertical="center"/>
    </xf>
    <xf numFmtId="3" fontId="32" fillId="6" borderId="2" xfId="0" applyNumberFormat="1" applyFont="1" applyFill="1" applyBorder="1" applyAlignment="1">
      <alignment horizontal="right" vertical="center" wrapText="1"/>
    </xf>
    <xf numFmtId="167" fontId="32" fillId="6" borderId="2" xfId="0" applyNumberFormat="1" applyFont="1" applyFill="1" applyBorder="1" applyAlignment="1">
      <alignment horizontal="right" vertical="center" wrapText="1"/>
    </xf>
    <xf numFmtId="3" fontId="22" fillId="0" borderId="4" xfId="0" applyNumberFormat="1" applyFont="1" applyBorder="1" applyAlignment="1">
      <alignment horizontal="right" vertical="center" wrapText="1"/>
    </xf>
    <xf numFmtId="0" fontId="14" fillId="0" borderId="0" xfId="0" applyFont="1" applyAlignment="1">
      <alignment horizontal="left" vertical="center"/>
    </xf>
    <xf numFmtId="4" fontId="0" fillId="0" borderId="0" xfId="0" applyNumberFormat="1" applyAlignment="1">
      <alignment vertical="center" wrapText="1"/>
    </xf>
    <xf numFmtId="0" fontId="0" fillId="0" borderId="0" xfId="0" applyAlignment="1">
      <alignment vertical="center" wrapText="1"/>
    </xf>
    <xf numFmtId="3" fontId="0" fillId="0" borderId="0" xfId="0" applyNumberFormat="1" applyAlignment="1">
      <alignment vertical="center" wrapText="1"/>
    </xf>
    <xf numFmtId="4" fontId="27" fillId="0" borderId="0" xfId="0" applyNumberFormat="1" applyFont="1" applyBorder="1"/>
    <xf numFmtId="49" fontId="20" fillId="2" borderId="4" xfId="0" applyNumberFormat="1" applyFont="1" applyFill="1" applyBorder="1" applyAlignment="1">
      <alignment horizontal="center" vertical="center" wrapText="1"/>
    </xf>
    <xf numFmtId="43" fontId="35" fillId="2" borderId="0" xfId="1" applyFont="1" applyFill="1"/>
    <xf numFmtId="167" fontId="14" fillId="8" borderId="2" xfId="0" applyNumberFormat="1" applyFont="1" applyFill="1" applyBorder="1" applyAlignment="1">
      <alignment horizontal="right" vertical="center" wrapText="1"/>
    </xf>
    <xf numFmtId="3" fontId="27" fillId="0" borderId="0" xfId="0" applyNumberFormat="1" applyFont="1" applyBorder="1"/>
    <xf numFmtId="0" fontId="10" fillId="6" borderId="23" xfId="9" applyFont="1" applyFill="1" applyBorder="1" applyAlignment="1">
      <alignment horizontal="center" vertical="center" wrapText="1"/>
    </xf>
    <xf numFmtId="0" fontId="10" fillId="6" borderId="23" xfId="9" applyFont="1" applyFill="1" applyBorder="1" applyAlignment="1">
      <alignment horizontal="center" vertical="center"/>
    </xf>
    <xf numFmtId="0" fontId="10" fillId="6" borderId="24" xfId="9" applyFont="1" applyFill="1" applyBorder="1" applyAlignment="1">
      <alignment horizontal="center" vertical="center" wrapText="1"/>
    </xf>
    <xf numFmtId="0" fontId="10" fillId="6" borderId="25"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0" fontId="11" fillId="3" borderId="26" xfId="10" applyFont="1" applyFill="1" applyBorder="1" applyAlignment="1">
      <alignment horizontal="center" vertical="center" wrapText="1"/>
    </xf>
    <xf numFmtId="0" fontId="16" fillId="3" borderId="27" xfId="10" applyFont="1" applyFill="1" applyBorder="1" applyAlignment="1">
      <alignment horizontal="center" vertical="center" wrapText="1"/>
    </xf>
    <xf numFmtId="0" fontId="16" fillId="3" borderId="40"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8" xfId="10" applyFont="1" applyFill="1" applyBorder="1" applyAlignment="1">
      <alignment horizontal="center" vertical="center" wrapText="1"/>
    </xf>
    <xf numFmtId="0" fontId="11" fillId="3" borderId="29" xfId="10"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7" fontId="11" fillId="3" borderId="31" xfId="10" applyNumberFormat="1"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167" fontId="11" fillId="3" borderId="34" xfId="10" applyNumberFormat="1" applyFont="1" applyFill="1" applyBorder="1" applyAlignment="1">
      <alignment horizontal="center" vertical="center" wrapText="1"/>
    </xf>
    <xf numFmtId="167" fontId="11" fillId="3" borderId="35" xfId="10" applyNumberFormat="1" applyFont="1" applyFill="1" applyBorder="1" applyAlignment="1">
      <alignment horizontal="center" vertical="center" wrapText="1"/>
    </xf>
    <xf numFmtId="0" fontId="14" fillId="0" borderId="0" xfId="0" applyFont="1" applyAlignment="1">
      <alignment horizontal="left" vertical="center"/>
    </xf>
    <xf numFmtId="164" fontId="11" fillId="3" borderId="34" xfId="2"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0" fontId="11" fillId="3" borderId="36" xfId="10" applyFont="1" applyFill="1" applyBorder="1" applyAlignment="1">
      <alignment horizontal="center" vertical="center" wrapText="1"/>
    </xf>
    <xf numFmtId="0" fontId="11" fillId="3" borderId="37" xfId="10" applyFont="1" applyFill="1" applyBorder="1" applyAlignment="1">
      <alignment horizontal="center" vertical="center" wrapText="1"/>
    </xf>
    <xf numFmtId="0" fontId="11" fillId="3" borderId="38" xfId="10" applyFont="1" applyFill="1" applyBorder="1" applyAlignment="1">
      <alignment horizontal="center" vertical="center" wrapText="1"/>
    </xf>
    <xf numFmtId="0" fontId="3" fillId="0" borderId="0" xfId="0" applyFont="1" applyAlignment="1">
      <alignment horizontal="center" vertical="top" wrapText="1"/>
    </xf>
    <xf numFmtId="0" fontId="11" fillId="3" borderId="3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7" xfId="0" applyFont="1" applyFill="1" applyBorder="1" applyAlignment="1">
      <alignment horizontal="center" vertical="center" wrapText="1"/>
    </xf>
    <xf numFmtId="4" fontId="11" fillId="3" borderId="28" xfId="10" applyNumberFormat="1" applyFont="1" applyFill="1" applyBorder="1" applyAlignment="1">
      <alignment horizontal="center" vertical="center" wrapText="1"/>
    </xf>
    <xf numFmtId="4" fontId="11" fillId="3" borderId="29" xfId="10" applyNumberFormat="1" applyFont="1" applyFill="1" applyBorder="1" applyAlignment="1">
      <alignment horizontal="center" vertical="center" wrapText="1"/>
    </xf>
    <xf numFmtId="3" fontId="19" fillId="4" borderId="16" xfId="0" applyNumberFormat="1" applyFont="1" applyFill="1" applyBorder="1" applyAlignment="1">
      <alignment horizontal="right" vertical="center"/>
    </xf>
    <xf numFmtId="0" fontId="32" fillId="0" borderId="0" xfId="0" applyFont="1" applyBorder="1" applyAlignment="1">
      <alignment vertical="center"/>
    </xf>
    <xf numFmtId="1" fontId="19" fillId="6" borderId="15" xfId="2" applyNumberFormat="1" applyFont="1" applyFill="1" applyBorder="1" applyAlignment="1">
      <alignment horizontal="right" vertical="center" wrapText="1"/>
    </xf>
  </cellXfs>
  <cellStyles count="11">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fi.mef.gob.pe/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showGridLines="0" workbookViewId="0">
      <selection activeCell="C21" sqref="C21"/>
    </sheetView>
  </sheetViews>
  <sheetFormatPr baseColWidth="10"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9" customWidth="1"/>
    <col min="9" max="9" width="29.140625" style="1" bestFit="1" customWidth="1"/>
    <col min="10" max="16384" width="11.42578125" style="1"/>
  </cols>
  <sheetData>
    <row r="1" spans="2:11" ht="15" x14ac:dyDescent="0.2">
      <c r="B1" s="174"/>
      <c r="C1" s="174"/>
      <c r="D1" s="174"/>
    </row>
    <row r="2" spans="2:11" ht="15.75" customHeight="1" x14ac:dyDescent="0.15">
      <c r="B2" s="175" t="s">
        <v>41</v>
      </c>
      <c r="C2" s="175"/>
      <c r="D2" s="175"/>
      <c r="E2" s="175"/>
      <c r="F2" s="5"/>
      <c r="G2" s="10"/>
      <c r="H2" s="40"/>
    </row>
    <row r="3" spans="2:11" ht="15" customHeight="1" x14ac:dyDescent="0.2">
      <c r="B3" s="175" t="s">
        <v>188</v>
      </c>
      <c r="C3" s="175"/>
      <c r="D3" s="175"/>
      <c r="E3" s="175"/>
    </row>
    <row r="4" spans="2:11" x14ac:dyDescent="0.2">
      <c r="B4" s="176"/>
      <c r="C4" s="176"/>
      <c r="D4" s="176"/>
    </row>
    <row r="5" spans="2:11" x14ac:dyDescent="0.2">
      <c r="B5" s="2"/>
      <c r="C5" s="2"/>
      <c r="D5" s="2"/>
    </row>
    <row r="6" spans="2:11" x14ac:dyDescent="0.2">
      <c r="B6" s="2"/>
      <c r="C6" s="2"/>
      <c r="D6" s="2"/>
    </row>
    <row r="7" spans="2:11" ht="12.75" customHeight="1" x14ac:dyDescent="0.2">
      <c r="B7" s="177" t="s">
        <v>78</v>
      </c>
      <c r="C7" s="177"/>
      <c r="D7" s="177"/>
      <c r="F7" s="26"/>
    </row>
    <row r="8" spans="2:11" ht="12.75" customHeight="1" x14ac:dyDescent="0.2">
      <c r="B8" s="177" t="s">
        <v>10</v>
      </c>
      <c r="C8" s="177"/>
      <c r="D8" s="177"/>
      <c r="F8" s="26"/>
    </row>
    <row r="9" spans="2:11" ht="12.75" customHeight="1" x14ac:dyDescent="0.2">
      <c r="B9" s="3"/>
      <c r="C9" s="3"/>
      <c r="D9" s="3"/>
      <c r="F9" s="26"/>
    </row>
    <row r="10" spans="2:11" x14ac:dyDescent="0.2">
      <c r="B10" s="1" t="s">
        <v>181</v>
      </c>
      <c r="F10" s="27"/>
    </row>
    <row r="11" spans="2:11" ht="13.5" thickBot="1" x14ac:dyDescent="0.25">
      <c r="C11" s="25"/>
    </row>
    <row r="12" spans="2:11" ht="13.5" customHeight="1" thickBot="1" x14ac:dyDescent="0.25">
      <c r="B12" s="170" t="s">
        <v>6</v>
      </c>
      <c r="C12" s="171" t="s">
        <v>7</v>
      </c>
      <c r="D12" s="172" t="s">
        <v>77</v>
      </c>
      <c r="E12" s="170" t="s">
        <v>24</v>
      </c>
      <c r="G12" s="9"/>
    </row>
    <row r="13" spans="2:11" ht="39" customHeight="1" thickBot="1" x14ac:dyDescent="0.25">
      <c r="B13" s="170"/>
      <c r="C13" s="171"/>
      <c r="D13" s="173"/>
      <c r="E13" s="170"/>
      <c r="G13" s="9"/>
    </row>
    <row r="14" spans="2:11" s="14" customFormat="1" ht="24" customHeight="1" thickBot="1" x14ac:dyDescent="0.25">
      <c r="B14" s="6" t="s">
        <v>5</v>
      </c>
      <c r="C14" s="13">
        <f>+C15+C19+C20+C21</f>
        <v>373478150</v>
      </c>
      <c r="D14" s="13">
        <f>+D15+D19+D20+D21</f>
        <v>203380433</v>
      </c>
      <c r="E14" s="100">
        <f t="shared" ref="E14:E21" si="0">D14/C14%</f>
        <v>54.455778202821236</v>
      </c>
      <c r="F14" s="24"/>
      <c r="G14" s="15"/>
      <c r="H14" s="39"/>
      <c r="K14" s="15"/>
    </row>
    <row r="15" spans="2:11" ht="23.25" customHeight="1" x14ac:dyDescent="0.2">
      <c r="B15" s="16" t="s">
        <v>8</v>
      </c>
      <c r="C15" s="17">
        <f>SUM(C16:C18)</f>
        <v>247010285</v>
      </c>
      <c r="D15" s="17">
        <f>SUM(D16:D18)</f>
        <v>170487942</v>
      </c>
      <c r="E15" s="108">
        <f t="shared" si="0"/>
        <v>69.020584304819536</v>
      </c>
      <c r="F15" s="22"/>
      <c r="G15" s="9"/>
      <c r="I15" s="23"/>
    </row>
    <row r="16" spans="2:11" ht="18.75" customHeight="1" x14ac:dyDescent="0.2">
      <c r="B16" s="18" t="s">
        <v>75</v>
      </c>
      <c r="C16" s="19">
        <f>'PLIEGO MINSA'!E7</f>
        <v>139812092</v>
      </c>
      <c r="D16" s="19">
        <f>'PLIEGO MINSA'!H7</f>
        <v>97391294</v>
      </c>
      <c r="E16" s="20">
        <f t="shared" si="0"/>
        <v>69.658705915079224</v>
      </c>
      <c r="F16" s="22"/>
      <c r="G16" s="9"/>
    </row>
    <row r="17" spans="2:9" ht="18.75" customHeight="1" x14ac:dyDescent="0.2">
      <c r="B17" s="18" t="s">
        <v>127</v>
      </c>
      <c r="C17" s="19">
        <f>'PLIEGO MINSA'!E46</f>
        <v>11387026</v>
      </c>
      <c r="D17" s="19">
        <f>'PLIEGO MINSA'!H46</f>
        <v>4530979</v>
      </c>
      <c r="E17" s="20">
        <f t="shared" si="0"/>
        <v>39.790714449936274</v>
      </c>
      <c r="F17" s="22"/>
      <c r="G17" s="9"/>
    </row>
    <row r="18" spans="2:9" ht="26.25" customHeight="1" x14ac:dyDescent="0.2">
      <c r="B18" s="135" t="s">
        <v>76</v>
      </c>
      <c r="C18" s="19">
        <f>'PLIEGO MINSA'!E73</f>
        <v>95811167</v>
      </c>
      <c r="D18" s="19">
        <f>'PLIEGO MINSA'!H73</f>
        <v>68565669</v>
      </c>
      <c r="E18" s="20">
        <f t="shared" si="0"/>
        <v>71.563337705718581</v>
      </c>
      <c r="F18" s="22"/>
      <c r="G18" s="9"/>
    </row>
    <row r="19" spans="2:9" ht="19.5" customHeight="1" x14ac:dyDescent="0.2">
      <c r="B19" s="21" t="s">
        <v>9</v>
      </c>
      <c r="C19" s="8">
        <f>'UE ADSCRITAS AL PLIEGO MINSA'!E7</f>
        <v>8132068</v>
      </c>
      <c r="D19" s="8">
        <f>'UE ADSCRITAS AL PLIEGO MINSA'!H7</f>
        <v>7114384</v>
      </c>
      <c r="E19" s="108">
        <f t="shared" si="0"/>
        <v>87.485544882310393</v>
      </c>
      <c r="F19" s="23"/>
      <c r="G19" s="9"/>
    </row>
    <row r="20" spans="2:9" ht="26.25" thickBot="1" x14ac:dyDescent="0.25">
      <c r="B20" s="102" t="s">
        <v>49</v>
      </c>
      <c r="C20" s="103">
        <f>'UE ADSCRITAS AL PLIEGO MINSA'!E12</f>
        <v>59900000</v>
      </c>
      <c r="D20" s="103">
        <f>'UE ADSCRITAS AL PLIEGO MINSA'!H12</f>
        <v>0</v>
      </c>
      <c r="E20" s="109">
        <f t="shared" si="0"/>
        <v>0</v>
      </c>
      <c r="G20" s="9"/>
    </row>
    <row r="21" spans="2:9" ht="27.75" customHeight="1" thickBot="1" x14ac:dyDescent="0.4">
      <c r="B21" s="102" t="s">
        <v>67</v>
      </c>
      <c r="C21" s="103">
        <f>'UE ADSCRITAS AL PLIEGO MINSA'!E14</f>
        <v>58435797</v>
      </c>
      <c r="D21" s="110">
        <f>'UE ADSCRITAS AL PLIEGO MINSA'!H14</f>
        <v>25778107</v>
      </c>
      <c r="E21" s="111">
        <f t="shared" si="0"/>
        <v>44.113554231150474</v>
      </c>
      <c r="G21" s="9"/>
      <c r="I21" s="167"/>
    </row>
    <row r="22" spans="2:9" ht="25.5" x14ac:dyDescent="0.35">
      <c r="C22" s="7"/>
      <c r="D22" s="101"/>
      <c r="I22" s="167"/>
    </row>
    <row r="23" spans="2:9" ht="25.5" x14ac:dyDescent="0.35">
      <c r="D23" s="7"/>
      <c r="I23" s="167"/>
    </row>
    <row r="24" spans="2:9" ht="33" customHeight="1" x14ac:dyDescent="0.2">
      <c r="D24" s="7"/>
      <c r="E24" s="7"/>
    </row>
    <row r="25" spans="2:9" x14ac:dyDescent="0.2">
      <c r="D25" s="7"/>
      <c r="E25" s="12"/>
    </row>
    <row r="26" spans="2:9" ht="18" x14ac:dyDescent="0.25">
      <c r="D26" s="7"/>
      <c r="G26" s="11"/>
    </row>
    <row r="28" spans="2:9" x14ac:dyDescent="0.2">
      <c r="D28" s="7"/>
      <c r="E28" s="12"/>
    </row>
    <row r="29" spans="2:9" x14ac:dyDescent="0.2">
      <c r="D29" s="7"/>
    </row>
    <row r="30" spans="2:9" x14ac:dyDescent="0.2">
      <c r="E30" s="12"/>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936"/>
  <sheetViews>
    <sheetView zoomScaleNormal="100" zoomScaleSheetLayoutView="100" workbookViewId="0">
      <pane xSplit="2" ySplit="7" topLeftCell="C88" activePane="bottomRight" state="frozen"/>
      <selection pane="topRight" activeCell="C1" sqref="C1"/>
      <selection pane="bottomLeft" activeCell="A8" sqref="A8"/>
      <selection pane="bottomRight" sqref="A1:K92"/>
    </sheetView>
  </sheetViews>
  <sheetFormatPr baseColWidth="10" defaultRowHeight="5.65" customHeight="1" x14ac:dyDescent="0.2"/>
  <cols>
    <col min="1" max="1" width="8.5703125" style="73" customWidth="1"/>
    <col min="2" max="2" width="41.42578125" style="98" customWidth="1"/>
    <col min="3" max="3" width="10.5703125" style="74" customWidth="1" collapsed="1"/>
    <col min="4" max="4" width="12.28515625" style="74" customWidth="1"/>
    <col min="5" max="5" width="13" style="75" customWidth="1"/>
    <col min="6" max="6" width="11.7109375" style="75" customWidth="1"/>
    <col min="7" max="7" width="11.7109375" style="37" customWidth="1"/>
    <col min="8" max="8" width="11.28515625" style="37" customWidth="1"/>
    <col min="9" max="9" width="8.7109375" style="76" customWidth="1"/>
    <col min="10" max="10" width="12.28515625" style="72" customWidth="1"/>
    <col min="11" max="11" width="10.5703125" style="77" customWidth="1"/>
    <col min="12" max="16384" width="11.42578125" style="37"/>
  </cols>
  <sheetData>
    <row r="1" spans="1:11" s="34" customFormat="1" ht="18.75" customHeight="1" x14ac:dyDescent="0.2">
      <c r="A1" s="181" t="s">
        <v>129</v>
      </c>
      <c r="B1" s="181"/>
      <c r="C1" s="181"/>
      <c r="D1" s="181"/>
      <c r="E1" s="181"/>
      <c r="F1" s="181"/>
      <c r="G1" s="181"/>
      <c r="H1" s="181"/>
      <c r="I1" s="181"/>
      <c r="J1" s="181"/>
      <c r="K1" s="181"/>
    </row>
    <row r="2" spans="1:11" s="34" customFormat="1" ht="18.75" customHeight="1" x14ac:dyDescent="0.2">
      <c r="A2" s="182" t="s">
        <v>188</v>
      </c>
      <c r="B2" s="182"/>
      <c r="C2" s="182"/>
      <c r="D2" s="182"/>
      <c r="E2" s="182"/>
      <c r="F2" s="182"/>
      <c r="G2" s="182"/>
      <c r="H2" s="182"/>
      <c r="I2" s="182"/>
      <c r="J2" s="182"/>
      <c r="K2" s="182"/>
    </row>
    <row r="3" spans="1:11" s="34" customFormat="1" ht="18.75" customHeight="1" x14ac:dyDescent="0.2">
      <c r="A3" s="84"/>
      <c r="B3" s="107"/>
      <c r="C3" s="84"/>
      <c r="D3" s="84"/>
      <c r="E3" s="84"/>
      <c r="F3" s="84"/>
      <c r="G3" s="69"/>
      <c r="H3" s="117"/>
      <c r="I3" s="84"/>
      <c r="J3" s="85"/>
      <c r="K3" s="86"/>
    </row>
    <row r="4" spans="1:11" s="34" customFormat="1" ht="13.5" customHeight="1" x14ac:dyDescent="0.2">
      <c r="A4" s="179" t="s">
        <v>0</v>
      </c>
      <c r="B4" s="179" t="s">
        <v>1</v>
      </c>
      <c r="C4" s="187" t="s">
        <v>4</v>
      </c>
      <c r="D4" s="187" t="s">
        <v>69</v>
      </c>
      <c r="E4" s="178" t="s">
        <v>71</v>
      </c>
      <c r="F4" s="178"/>
      <c r="G4" s="178"/>
      <c r="H4" s="178"/>
      <c r="I4" s="178"/>
      <c r="J4" s="183" t="s">
        <v>52</v>
      </c>
      <c r="K4" s="185" t="s">
        <v>53</v>
      </c>
    </row>
    <row r="5" spans="1:11" s="35" customFormat="1" ht="75.75" customHeight="1" thickBot="1" x14ac:dyDescent="0.3">
      <c r="A5" s="180"/>
      <c r="B5" s="179"/>
      <c r="C5" s="188"/>
      <c r="D5" s="188"/>
      <c r="E5" s="112" t="s">
        <v>72</v>
      </c>
      <c r="F5" s="30" t="s">
        <v>189</v>
      </c>
      <c r="G5" s="93" t="s">
        <v>56</v>
      </c>
      <c r="H5" s="41" t="s">
        <v>70</v>
      </c>
      <c r="I5" s="33" t="s">
        <v>24</v>
      </c>
      <c r="J5" s="184"/>
      <c r="K5" s="186"/>
    </row>
    <row r="6" spans="1:11" s="134" customFormat="1" ht="21.75" customHeight="1" x14ac:dyDescent="0.2">
      <c r="A6" s="132"/>
      <c r="B6" s="133" t="s">
        <v>74</v>
      </c>
      <c r="C6" s="133"/>
      <c r="D6" s="130">
        <f>D7+D46+D73</f>
        <v>1291744659.49</v>
      </c>
      <c r="E6" s="130">
        <f>E7+E46+E73</f>
        <v>247010285</v>
      </c>
      <c r="F6" s="130">
        <f>F7+F46+F73</f>
        <v>159062611</v>
      </c>
      <c r="G6" s="130">
        <f>G7+G46+G73</f>
        <v>11425331</v>
      </c>
      <c r="H6" s="130">
        <f>F6+G6</f>
        <v>170487942</v>
      </c>
      <c r="I6" s="131">
        <f>H6/E6%</f>
        <v>69.020584304819536</v>
      </c>
      <c r="J6" s="130">
        <f>D6+H6</f>
        <v>1462232601.49</v>
      </c>
      <c r="K6" s="133"/>
    </row>
    <row r="7" spans="1:11" ht="26.25" customHeight="1" x14ac:dyDescent="0.2">
      <c r="A7" s="36"/>
      <c r="B7" s="128" t="s">
        <v>73</v>
      </c>
      <c r="C7" s="54"/>
      <c r="D7" s="54">
        <f>SUM(D8:D45)</f>
        <v>867632446.41999996</v>
      </c>
      <c r="E7" s="54">
        <f>SUM(E8:E45)</f>
        <v>139812092</v>
      </c>
      <c r="F7" s="54">
        <f>SUM(F8:F45)</f>
        <v>93288501</v>
      </c>
      <c r="G7" s="54">
        <f>SUM(G8:G45)</f>
        <v>4102793</v>
      </c>
      <c r="H7" s="54">
        <f t="shared" ref="H7:H45" si="0">F7+G7</f>
        <v>97391294</v>
      </c>
      <c r="I7" s="129">
        <f>H7/E7%</f>
        <v>69.658705915079224</v>
      </c>
      <c r="J7" s="54">
        <f>D7+H7</f>
        <v>965023740.41999996</v>
      </c>
      <c r="K7" s="54"/>
    </row>
    <row r="8" spans="1:11" ht="22.5" customHeight="1" x14ac:dyDescent="0.2">
      <c r="A8" s="49"/>
      <c r="B8" s="48" t="s">
        <v>50</v>
      </c>
      <c r="C8" s="49"/>
      <c r="D8" s="49"/>
      <c r="E8" s="49">
        <v>255000</v>
      </c>
      <c r="F8" s="49">
        <v>0</v>
      </c>
      <c r="G8" s="87"/>
      <c r="H8" s="87">
        <f t="shared" si="0"/>
        <v>0</v>
      </c>
      <c r="I8" s="83">
        <f>H8/E8%</f>
        <v>0</v>
      </c>
      <c r="J8" s="49">
        <f>D8+H8</f>
        <v>0</v>
      </c>
      <c r="K8" s="83"/>
    </row>
    <row r="9" spans="1:11" ht="60" x14ac:dyDescent="0.2">
      <c r="A9" s="38">
        <v>74531</v>
      </c>
      <c r="B9" s="48" t="s">
        <v>109</v>
      </c>
      <c r="C9" s="49">
        <v>4245500.71</v>
      </c>
      <c r="D9" s="49">
        <v>3251033</v>
      </c>
      <c r="E9" s="49">
        <v>706041</v>
      </c>
      <c r="F9" s="49">
        <v>252199</v>
      </c>
      <c r="G9" s="49"/>
      <c r="H9" s="49">
        <f t="shared" si="0"/>
        <v>252199</v>
      </c>
      <c r="I9" s="83">
        <f>H9/E9%</f>
        <v>35.720163559906581</v>
      </c>
      <c r="J9" s="49">
        <f>D9+H9</f>
        <v>3503232</v>
      </c>
      <c r="K9" s="83">
        <f>J9/C9%</f>
        <v>82.516344697537448</v>
      </c>
    </row>
    <row r="10" spans="1:11" ht="72" x14ac:dyDescent="0.2">
      <c r="A10" s="38">
        <v>83236</v>
      </c>
      <c r="B10" s="48" t="s">
        <v>43</v>
      </c>
      <c r="C10" s="49">
        <v>198303.19</v>
      </c>
      <c r="D10" s="49">
        <v>186625</v>
      </c>
      <c r="E10" s="49">
        <v>1899</v>
      </c>
      <c r="F10" s="49">
        <v>1899</v>
      </c>
      <c r="G10" s="49"/>
      <c r="H10" s="49">
        <f t="shared" si="0"/>
        <v>1899</v>
      </c>
      <c r="I10" s="83">
        <f>H10/E10%</f>
        <v>100.00000000000001</v>
      </c>
      <c r="J10" s="49">
        <f>D10+H10</f>
        <v>188524</v>
      </c>
      <c r="K10" s="83">
        <f>J10/C10%</f>
        <v>95.06856647137144</v>
      </c>
    </row>
    <row r="11" spans="1:11" ht="60" x14ac:dyDescent="0.2">
      <c r="A11" s="38">
        <v>83356</v>
      </c>
      <c r="B11" s="48" t="s">
        <v>44</v>
      </c>
      <c r="C11" s="49">
        <v>197343</v>
      </c>
      <c r="D11" s="49">
        <v>185806</v>
      </c>
      <c r="E11" s="49">
        <v>1899</v>
      </c>
      <c r="F11" s="49">
        <v>1899</v>
      </c>
      <c r="G11" s="49"/>
      <c r="H11" s="49">
        <f t="shared" si="0"/>
        <v>1899</v>
      </c>
      <c r="I11" s="83">
        <f>H11/E11%</f>
        <v>100.00000000000001</v>
      </c>
      <c r="J11" s="49">
        <f>D11+H11</f>
        <v>187705</v>
      </c>
      <c r="K11" s="83">
        <f>J11/C11%</f>
        <v>95.116117622616457</v>
      </c>
    </row>
    <row r="12" spans="1:11" ht="60" x14ac:dyDescent="0.2">
      <c r="A12" s="38">
        <v>83335</v>
      </c>
      <c r="B12" s="48" t="s">
        <v>45</v>
      </c>
      <c r="C12" s="49">
        <v>209462.83</v>
      </c>
      <c r="D12" s="49">
        <v>198143</v>
      </c>
      <c r="E12" s="49">
        <v>1899</v>
      </c>
      <c r="F12" s="49">
        <v>1899</v>
      </c>
      <c r="G12" s="49"/>
      <c r="H12" s="49">
        <f t="shared" si="0"/>
        <v>1899</v>
      </c>
      <c r="I12" s="83">
        <f>H12/E12%</f>
        <v>100.00000000000001</v>
      </c>
      <c r="J12" s="49">
        <f>D12+H12</f>
        <v>200042</v>
      </c>
      <c r="K12" s="83">
        <f>J12/C12%</f>
        <v>95.502385793221649</v>
      </c>
    </row>
    <row r="13" spans="1:11" ht="60" x14ac:dyDescent="0.2">
      <c r="A13" s="38">
        <v>83405</v>
      </c>
      <c r="B13" s="48" t="s">
        <v>46</v>
      </c>
      <c r="C13" s="49">
        <v>177935.88</v>
      </c>
      <c r="D13" s="49">
        <v>169630</v>
      </c>
      <c r="E13" s="49">
        <v>1899</v>
      </c>
      <c r="F13" s="49">
        <v>1899</v>
      </c>
      <c r="G13" s="49"/>
      <c r="H13" s="49">
        <f t="shared" si="0"/>
        <v>1899</v>
      </c>
      <c r="I13" s="83">
        <f>H13/E13%</f>
        <v>100.00000000000001</v>
      </c>
      <c r="J13" s="49">
        <f>D13+H13</f>
        <v>171529</v>
      </c>
      <c r="K13" s="83">
        <f>J13/C13%</f>
        <v>96.399332163923319</v>
      </c>
    </row>
    <row r="14" spans="1:11" ht="60" x14ac:dyDescent="0.2">
      <c r="A14" s="38">
        <v>83403</v>
      </c>
      <c r="B14" s="48" t="s">
        <v>37</v>
      </c>
      <c r="C14" s="49">
        <v>319341.98</v>
      </c>
      <c r="D14" s="49">
        <v>305148</v>
      </c>
      <c r="E14" s="49">
        <v>1899</v>
      </c>
      <c r="F14" s="49">
        <v>1899</v>
      </c>
      <c r="G14" s="49"/>
      <c r="H14" s="49">
        <f t="shared" si="0"/>
        <v>1899</v>
      </c>
      <c r="I14" s="83">
        <f>H14/E14%</f>
        <v>100.00000000000001</v>
      </c>
      <c r="J14" s="49">
        <f>D14+H14</f>
        <v>307047</v>
      </c>
      <c r="K14" s="83">
        <f>J14/C14%</f>
        <v>96.149901744831681</v>
      </c>
    </row>
    <row r="15" spans="1:11" ht="60" x14ac:dyDescent="0.2">
      <c r="A15" s="38">
        <v>83401</v>
      </c>
      <c r="B15" s="48" t="s">
        <v>47</v>
      </c>
      <c r="C15" s="49">
        <v>122931.55</v>
      </c>
      <c r="D15" s="49">
        <v>117369</v>
      </c>
      <c r="E15" s="49">
        <v>1899</v>
      </c>
      <c r="F15" s="49">
        <v>1899</v>
      </c>
      <c r="G15" s="49"/>
      <c r="H15" s="49">
        <f t="shared" si="0"/>
        <v>1899</v>
      </c>
      <c r="I15" s="83">
        <f>H15/E15%</f>
        <v>100.00000000000001</v>
      </c>
      <c r="J15" s="49">
        <f>D15+H15</f>
        <v>119268</v>
      </c>
      <c r="K15" s="83">
        <f>J15/C15%</f>
        <v>97.019845597000938</v>
      </c>
    </row>
    <row r="16" spans="1:11" ht="60" x14ac:dyDescent="0.2">
      <c r="A16" s="38">
        <v>83395</v>
      </c>
      <c r="B16" s="48" t="s">
        <v>48</v>
      </c>
      <c r="C16" s="49">
        <v>89384.11</v>
      </c>
      <c r="D16" s="49">
        <v>84010</v>
      </c>
      <c r="E16" s="49">
        <v>1899</v>
      </c>
      <c r="F16" s="49">
        <v>1899</v>
      </c>
      <c r="G16" s="49"/>
      <c r="H16" s="49">
        <f t="shared" si="0"/>
        <v>1899</v>
      </c>
      <c r="I16" s="83">
        <f>H16/E16%</f>
        <v>100.00000000000001</v>
      </c>
      <c r="J16" s="49">
        <f>D16+H16</f>
        <v>85909</v>
      </c>
      <c r="K16" s="83">
        <f>J16/C16%</f>
        <v>96.112161322633298</v>
      </c>
    </row>
    <row r="17" spans="1:11" ht="48" x14ac:dyDescent="0.2">
      <c r="A17" s="38">
        <v>66253</v>
      </c>
      <c r="B17" s="48" t="s">
        <v>38</v>
      </c>
      <c r="C17" s="49">
        <v>309614383.63</v>
      </c>
      <c r="D17" s="49">
        <v>293926345</v>
      </c>
      <c r="E17" s="49">
        <v>8399156</v>
      </c>
      <c r="F17" s="49">
        <v>6437408</v>
      </c>
      <c r="G17" s="49">
        <v>90194</v>
      </c>
      <c r="H17" s="49">
        <f t="shared" si="0"/>
        <v>6527602</v>
      </c>
      <c r="I17" s="83">
        <f>H17/E17%</f>
        <v>77.717356362948848</v>
      </c>
      <c r="J17" s="49">
        <f>D17+H17</f>
        <v>300453947</v>
      </c>
      <c r="K17" s="83">
        <f>J17/C17%</f>
        <v>97.041340094539322</v>
      </c>
    </row>
    <row r="18" spans="1:11" ht="48" x14ac:dyDescent="0.2">
      <c r="A18" s="38">
        <v>76065</v>
      </c>
      <c r="B18" s="48" t="s">
        <v>39</v>
      </c>
      <c r="C18" s="49">
        <v>56221186</v>
      </c>
      <c r="D18" s="49">
        <v>95717919</v>
      </c>
      <c r="E18" s="49">
        <v>687971</v>
      </c>
      <c r="F18" s="49">
        <v>289041</v>
      </c>
      <c r="G18" s="49">
        <v>87000</v>
      </c>
      <c r="H18" s="49">
        <f t="shared" si="0"/>
        <v>376041</v>
      </c>
      <c r="I18" s="83">
        <f>H18/E18%</f>
        <v>54.659426051388792</v>
      </c>
      <c r="J18" s="49">
        <f>D18+H18</f>
        <v>96093960</v>
      </c>
      <c r="K18" s="83">
        <f>J18/C18%</f>
        <v>170.92126089264642</v>
      </c>
    </row>
    <row r="19" spans="1:11" ht="36" x14ac:dyDescent="0.2">
      <c r="A19" s="38">
        <v>72056</v>
      </c>
      <c r="B19" s="48" t="s">
        <v>40</v>
      </c>
      <c r="C19" s="49">
        <v>157104618</v>
      </c>
      <c r="D19" s="49">
        <v>155313553</v>
      </c>
      <c r="E19" s="49">
        <v>1427940</v>
      </c>
      <c r="F19" s="49">
        <v>398568</v>
      </c>
      <c r="G19" s="49">
        <v>289610</v>
      </c>
      <c r="H19" s="49">
        <f t="shared" si="0"/>
        <v>688178</v>
      </c>
      <c r="I19" s="83">
        <f>H19/E19%</f>
        <v>48.193761642646052</v>
      </c>
      <c r="J19" s="49">
        <f>D19+H19</f>
        <v>156001731</v>
      </c>
      <c r="K19" s="83">
        <f>J19/C19%</f>
        <v>99.297991991553047</v>
      </c>
    </row>
    <row r="20" spans="1:11" ht="66.75" customHeight="1" x14ac:dyDescent="0.2">
      <c r="A20" s="38">
        <v>74505</v>
      </c>
      <c r="B20" s="48" t="s">
        <v>120</v>
      </c>
      <c r="C20" s="49">
        <v>78610205.049999997</v>
      </c>
      <c r="D20" s="49">
        <v>70678256</v>
      </c>
      <c r="E20" s="49">
        <v>4849238</v>
      </c>
      <c r="F20" s="49">
        <v>3884719</v>
      </c>
      <c r="G20" s="49"/>
      <c r="H20" s="49">
        <f t="shared" si="0"/>
        <v>3884719</v>
      </c>
      <c r="I20" s="83">
        <f>H20/E20%</f>
        <v>80.109885305691336</v>
      </c>
      <c r="J20" s="49">
        <f>D20+H20</f>
        <v>74562975</v>
      </c>
      <c r="K20" s="83">
        <f>J20/C20%</f>
        <v>94.85152080773004</v>
      </c>
    </row>
    <row r="21" spans="1:11" ht="48" x14ac:dyDescent="0.2">
      <c r="A21" s="38">
        <v>58330</v>
      </c>
      <c r="B21" s="48" t="s">
        <v>30</v>
      </c>
      <c r="C21" s="49">
        <v>255270770.75</v>
      </c>
      <c r="D21" s="49">
        <v>168949020</v>
      </c>
      <c r="E21" s="49">
        <v>68785429</v>
      </c>
      <c r="F21" s="49">
        <v>54207558</v>
      </c>
      <c r="G21" s="49">
        <v>1967324</v>
      </c>
      <c r="H21" s="49">
        <f t="shared" si="0"/>
        <v>56174882</v>
      </c>
      <c r="I21" s="83">
        <f>H21/E21%</f>
        <v>81.666833829007587</v>
      </c>
      <c r="J21" s="49">
        <f>D21+H21</f>
        <v>225123902</v>
      </c>
      <c r="K21" s="83">
        <f>J21/C21%</f>
        <v>88.190238678158579</v>
      </c>
    </row>
    <row r="22" spans="1:11" ht="48" x14ac:dyDescent="0.2">
      <c r="A22" s="38">
        <v>57894</v>
      </c>
      <c r="B22" s="48" t="s">
        <v>25</v>
      </c>
      <c r="C22" s="49">
        <v>159384974</v>
      </c>
      <c r="D22" s="49">
        <v>78549589.420000002</v>
      </c>
      <c r="E22" s="49">
        <v>48963748</v>
      </c>
      <c r="F22" s="49">
        <v>27723115</v>
      </c>
      <c r="G22" s="49">
        <v>1544765</v>
      </c>
      <c r="H22" s="49">
        <f t="shared" si="0"/>
        <v>29267880</v>
      </c>
      <c r="I22" s="83">
        <f>H22/E22%</f>
        <v>59.774590785002815</v>
      </c>
      <c r="J22" s="49">
        <f>D22+H22</f>
        <v>107817469.42</v>
      </c>
      <c r="K22" s="83">
        <f>J22/C22%</f>
        <v>67.645943475198607</v>
      </c>
    </row>
    <row r="23" spans="1:11" ht="72" x14ac:dyDescent="0.2">
      <c r="A23" s="38">
        <v>211959</v>
      </c>
      <c r="B23" s="48" t="s">
        <v>130</v>
      </c>
      <c r="C23" s="49">
        <v>228407.43</v>
      </c>
      <c r="D23" s="49">
        <v>0</v>
      </c>
      <c r="E23" s="49">
        <v>228408</v>
      </c>
      <c r="F23" s="49">
        <v>0</v>
      </c>
      <c r="G23" s="49"/>
      <c r="H23" s="49">
        <f t="shared" si="0"/>
        <v>0</v>
      </c>
      <c r="I23" s="83">
        <f>H23/E23%</f>
        <v>0</v>
      </c>
      <c r="J23" s="49">
        <f>D23+H23</f>
        <v>0</v>
      </c>
      <c r="K23" s="83">
        <f>J23/C23%</f>
        <v>0</v>
      </c>
    </row>
    <row r="24" spans="1:11" ht="60" x14ac:dyDescent="0.2">
      <c r="A24" s="38">
        <v>212025</v>
      </c>
      <c r="B24" s="48" t="s">
        <v>131</v>
      </c>
      <c r="C24" s="49">
        <v>228407.43</v>
      </c>
      <c r="D24" s="49">
        <v>0</v>
      </c>
      <c r="E24" s="49">
        <v>228408</v>
      </c>
      <c r="F24" s="49">
        <v>0</v>
      </c>
      <c r="G24" s="49"/>
      <c r="H24" s="49">
        <f t="shared" si="0"/>
        <v>0</v>
      </c>
      <c r="I24" s="83">
        <f>H24/E24%</f>
        <v>0</v>
      </c>
      <c r="J24" s="49">
        <f>D24+H24</f>
        <v>0</v>
      </c>
      <c r="K24" s="83">
        <f>J24/C24%</f>
        <v>0</v>
      </c>
    </row>
    <row r="25" spans="1:11" ht="60" x14ac:dyDescent="0.2">
      <c r="A25" s="38">
        <v>212030</v>
      </c>
      <c r="B25" s="48" t="s">
        <v>132</v>
      </c>
      <c r="C25" s="49">
        <v>228407.43</v>
      </c>
      <c r="D25" s="49">
        <v>0</v>
      </c>
      <c r="E25" s="49">
        <v>228408</v>
      </c>
      <c r="F25" s="49">
        <v>0</v>
      </c>
      <c r="G25" s="49"/>
      <c r="H25" s="49">
        <f t="shared" si="0"/>
        <v>0</v>
      </c>
      <c r="I25" s="83">
        <f>H25/E25%</f>
        <v>0</v>
      </c>
      <c r="J25" s="49">
        <f>D25+H25</f>
        <v>0</v>
      </c>
      <c r="K25" s="83">
        <f>J25/C25%</f>
        <v>0</v>
      </c>
    </row>
    <row r="26" spans="1:11" ht="60" x14ac:dyDescent="0.2">
      <c r="A26" s="38">
        <v>211942</v>
      </c>
      <c r="B26" s="48" t="s">
        <v>133</v>
      </c>
      <c r="C26" s="49">
        <v>228407.43</v>
      </c>
      <c r="D26" s="49">
        <v>0</v>
      </c>
      <c r="E26" s="49">
        <v>228408</v>
      </c>
      <c r="F26" s="49">
        <v>0</v>
      </c>
      <c r="G26" s="49"/>
      <c r="H26" s="49">
        <f t="shared" si="0"/>
        <v>0</v>
      </c>
      <c r="I26" s="83">
        <f>H26/E26%</f>
        <v>0</v>
      </c>
      <c r="J26" s="49">
        <f>D26+H26</f>
        <v>0</v>
      </c>
      <c r="K26" s="83">
        <f>J26/C26%</f>
        <v>0</v>
      </c>
    </row>
    <row r="27" spans="1:11" ht="72" x14ac:dyDescent="0.2">
      <c r="A27" s="38">
        <v>212032</v>
      </c>
      <c r="B27" s="48" t="s">
        <v>134</v>
      </c>
      <c r="C27" s="49">
        <v>228407.43</v>
      </c>
      <c r="D27" s="49">
        <v>0</v>
      </c>
      <c r="E27" s="49">
        <v>228408</v>
      </c>
      <c r="F27" s="49">
        <v>0</v>
      </c>
      <c r="G27" s="49"/>
      <c r="H27" s="49">
        <f t="shared" si="0"/>
        <v>0</v>
      </c>
      <c r="I27" s="83">
        <f>H27/E27%</f>
        <v>0</v>
      </c>
      <c r="J27" s="49">
        <f>D27+H27</f>
        <v>0</v>
      </c>
      <c r="K27" s="83">
        <f>J27/C27%</f>
        <v>0</v>
      </c>
    </row>
    <row r="28" spans="1:11" ht="72" x14ac:dyDescent="0.2">
      <c r="A28" s="38">
        <v>211985</v>
      </c>
      <c r="B28" s="48" t="s">
        <v>135</v>
      </c>
      <c r="C28" s="49">
        <v>228407.43</v>
      </c>
      <c r="D28" s="49">
        <v>0</v>
      </c>
      <c r="E28" s="49">
        <v>228408</v>
      </c>
      <c r="F28" s="49">
        <v>0</v>
      </c>
      <c r="G28" s="49"/>
      <c r="H28" s="49">
        <f t="shared" si="0"/>
        <v>0</v>
      </c>
      <c r="I28" s="83">
        <f>H28/E28%</f>
        <v>0</v>
      </c>
      <c r="J28" s="49">
        <f>D28+H28</f>
        <v>0</v>
      </c>
      <c r="K28" s="83">
        <f>J28/C28%</f>
        <v>0</v>
      </c>
    </row>
    <row r="29" spans="1:11" ht="60" x14ac:dyDescent="0.2">
      <c r="A29" s="38">
        <v>212018</v>
      </c>
      <c r="B29" s="48" t="s">
        <v>136</v>
      </c>
      <c r="C29" s="49">
        <v>228407.43</v>
      </c>
      <c r="D29" s="49">
        <v>0</v>
      </c>
      <c r="E29" s="49">
        <v>228408</v>
      </c>
      <c r="F29" s="49">
        <v>0</v>
      </c>
      <c r="G29" s="49"/>
      <c r="H29" s="49">
        <f t="shared" si="0"/>
        <v>0</v>
      </c>
      <c r="I29" s="83">
        <f>H29/E29%</f>
        <v>0</v>
      </c>
      <c r="J29" s="49">
        <f>D29+H29</f>
        <v>0</v>
      </c>
      <c r="K29" s="83">
        <f>J29/C29%</f>
        <v>0</v>
      </c>
    </row>
    <row r="30" spans="1:11" ht="60" x14ac:dyDescent="0.2">
      <c r="A30" s="38">
        <v>212042</v>
      </c>
      <c r="B30" s="48" t="s">
        <v>137</v>
      </c>
      <c r="C30" s="49">
        <v>228407.43</v>
      </c>
      <c r="D30" s="49">
        <v>0</v>
      </c>
      <c r="E30" s="49">
        <v>228408</v>
      </c>
      <c r="F30" s="49">
        <v>0</v>
      </c>
      <c r="G30" s="49"/>
      <c r="H30" s="49">
        <f t="shared" si="0"/>
        <v>0</v>
      </c>
      <c r="I30" s="83">
        <f>H30/E30%</f>
        <v>0</v>
      </c>
      <c r="J30" s="49">
        <f>D30+H30</f>
        <v>0</v>
      </c>
      <c r="K30" s="83">
        <f>J30/C30%</f>
        <v>0</v>
      </c>
    </row>
    <row r="31" spans="1:11" ht="60" x14ac:dyDescent="0.2">
      <c r="A31" s="38">
        <v>212045</v>
      </c>
      <c r="B31" s="48" t="s">
        <v>138</v>
      </c>
      <c r="C31" s="49">
        <v>228407.43</v>
      </c>
      <c r="D31" s="49">
        <v>0</v>
      </c>
      <c r="E31" s="49">
        <v>228408</v>
      </c>
      <c r="F31" s="49">
        <v>0</v>
      </c>
      <c r="G31" s="49"/>
      <c r="H31" s="49">
        <f t="shared" si="0"/>
        <v>0</v>
      </c>
      <c r="I31" s="83">
        <f>H31/E31%</f>
        <v>0</v>
      </c>
      <c r="J31" s="49">
        <f>D31+H31</f>
        <v>0</v>
      </c>
      <c r="K31" s="83">
        <f>J31/C31%</f>
        <v>0</v>
      </c>
    </row>
    <row r="32" spans="1:11" ht="72" x14ac:dyDescent="0.2">
      <c r="A32" s="38">
        <v>212047</v>
      </c>
      <c r="B32" s="48" t="s">
        <v>139</v>
      </c>
      <c r="C32" s="49">
        <v>228407.43</v>
      </c>
      <c r="D32" s="49">
        <v>0</v>
      </c>
      <c r="E32" s="49">
        <v>228408</v>
      </c>
      <c r="F32" s="49">
        <v>0</v>
      </c>
      <c r="G32" s="49"/>
      <c r="H32" s="49">
        <f t="shared" si="0"/>
        <v>0</v>
      </c>
      <c r="I32" s="83">
        <f>H32/E32%</f>
        <v>0</v>
      </c>
      <c r="J32" s="49">
        <f>D32+H32</f>
        <v>0</v>
      </c>
      <c r="K32" s="83">
        <f>J32/C32%</f>
        <v>0</v>
      </c>
    </row>
    <row r="33" spans="1:11" ht="54" customHeight="1" x14ac:dyDescent="0.2">
      <c r="A33" s="38">
        <v>220499</v>
      </c>
      <c r="B33" s="48" t="s">
        <v>121</v>
      </c>
      <c r="C33" s="49">
        <v>8326052.8300000001</v>
      </c>
      <c r="D33" s="49">
        <v>0</v>
      </c>
      <c r="E33" s="49">
        <v>85001</v>
      </c>
      <c r="F33" s="49">
        <v>0</v>
      </c>
      <c r="G33" s="49"/>
      <c r="H33" s="49">
        <f t="shared" si="0"/>
        <v>0</v>
      </c>
      <c r="I33" s="83">
        <f>H33/E33%</f>
        <v>0</v>
      </c>
      <c r="J33" s="49">
        <f>D33+H33</f>
        <v>0</v>
      </c>
      <c r="K33" s="83">
        <f>J33/C33%</f>
        <v>0</v>
      </c>
    </row>
    <row r="34" spans="1:11" ht="64.5" customHeight="1" x14ac:dyDescent="0.2">
      <c r="A34" s="38">
        <v>174933</v>
      </c>
      <c r="B34" s="48" t="s">
        <v>122</v>
      </c>
      <c r="C34" s="49">
        <v>56156096</v>
      </c>
      <c r="D34" s="49">
        <v>0</v>
      </c>
      <c r="E34" s="49">
        <v>826000</v>
      </c>
      <c r="F34" s="49">
        <v>82600</v>
      </c>
      <c r="G34" s="49">
        <v>123900</v>
      </c>
      <c r="H34" s="49">
        <f t="shared" si="0"/>
        <v>206500</v>
      </c>
      <c r="I34" s="83">
        <f>H34/E34%</f>
        <v>25</v>
      </c>
      <c r="J34" s="49">
        <f>D34+H34</f>
        <v>206500</v>
      </c>
      <c r="K34" s="83">
        <f>J34/C34%</f>
        <v>0.36772499284850574</v>
      </c>
    </row>
    <row r="35" spans="1:11" ht="64.5" customHeight="1" x14ac:dyDescent="0.2">
      <c r="A35" s="38">
        <v>227712</v>
      </c>
      <c r="B35" s="48" t="s">
        <v>140</v>
      </c>
      <c r="C35" s="49">
        <v>228407.43</v>
      </c>
      <c r="D35" s="49">
        <v>0</v>
      </c>
      <c r="E35" s="49">
        <v>228408</v>
      </c>
      <c r="F35" s="49">
        <v>0</v>
      </c>
      <c r="G35" s="49"/>
      <c r="H35" s="49">
        <f t="shared" si="0"/>
        <v>0</v>
      </c>
      <c r="I35" s="83">
        <f>H35/E35%</f>
        <v>0</v>
      </c>
      <c r="J35" s="49">
        <f>D35+H35</f>
        <v>0</v>
      </c>
      <c r="K35" s="83">
        <f>J35/C35%</f>
        <v>0</v>
      </c>
    </row>
    <row r="36" spans="1:11" ht="87.75" customHeight="1" x14ac:dyDescent="0.2">
      <c r="A36" s="104">
        <v>236791</v>
      </c>
      <c r="B36" s="48" t="s">
        <v>110</v>
      </c>
      <c r="C36" s="49">
        <v>228407.43</v>
      </c>
      <c r="D36" s="49">
        <v>0</v>
      </c>
      <c r="E36" s="49">
        <v>456815</v>
      </c>
      <c r="F36" s="49">
        <v>0</v>
      </c>
      <c r="G36" s="49"/>
      <c r="H36" s="49">
        <f t="shared" si="0"/>
        <v>0</v>
      </c>
      <c r="I36" s="83">
        <f>H36/E36%</f>
        <v>0</v>
      </c>
      <c r="J36" s="49">
        <f>D36+H36</f>
        <v>0</v>
      </c>
      <c r="K36" s="83">
        <f>J36/C36%</f>
        <v>0</v>
      </c>
    </row>
    <row r="37" spans="1:11" ht="90" customHeight="1" x14ac:dyDescent="0.2">
      <c r="A37" s="104">
        <v>233952</v>
      </c>
      <c r="B37" s="48" t="s">
        <v>111</v>
      </c>
      <c r="C37" s="49">
        <v>244395.49</v>
      </c>
      <c r="D37" s="49">
        <v>0</v>
      </c>
      <c r="E37" s="49">
        <v>228408</v>
      </c>
      <c r="F37" s="49">
        <v>0</v>
      </c>
      <c r="G37" s="49"/>
      <c r="H37" s="49">
        <f t="shared" si="0"/>
        <v>0</v>
      </c>
      <c r="I37" s="83">
        <f>H37/E37%</f>
        <v>0</v>
      </c>
      <c r="J37" s="49">
        <f>D37+H37</f>
        <v>0</v>
      </c>
      <c r="K37" s="83">
        <f>J37/C37%</f>
        <v>0</v>
      </c>
    </row>
    <row r="38" spans="1:11" ht="81.75" customHeight="1" x14ac:dyDescent="0.2">
      <c r="A38" s="104">
        <v>236784</v>
      </c>
      <c r="B38" s="48" t="s">
        <v>112</v>
      </c>
      <c r="C38" s="49">
        <v>244395.49</v>
      </c>
      <c r="D38" s="49">
        <v>0</v>
      </c>
      <c r="E38" s="49">
        <v>228408</v>
      </c>
      <c r="F38" s="49">
        <v>0</v>
      </c>
      <c r="G38" s="49"/>
      <c r="H38" s="49">
        <f t="shared" si="0"/>
        <v>0</v>
      </c>
      <c r="I38" s="83">
        <f>H38/E38%</f>
        <v>0</v>
      </c>
      <c r="J38" s="49">
        <f>D38+H38</f>
        <v>0</v>
      </c>
      <c r="K38" s="83">
        <f>J38/C38%</f>
        <v>0</v>
      </c>
    </row>
    <row r="39" spans="1:11" ht="88.5" customHeight="1" x14ac:dyDescent="0.2">
      <c r="A39" s="104">
        <v>236787</v>
      </c>
      <c r="B39" s="48" t="s">
        <v>113</v>
      </c>
      <c r="C39" s="49">
        <v>244395.49</v>
      </c>
      <c r="D39" s="49">
        <v>0</v>
      </c>
      <c r="E39" s="49">
        <v>228408</v>
      </c>
      <c r="F39" s="49">
        <v>0</v>
      </c>
      <c r="G39" s="49"/>
      <c r="H39" s="49">
        <f t="shared" si="0"/>
        <v>0</v>
      </c>
      <c r="I39" s="83">
        <f>H39/E39%</f>
        <v>0</v>
      </c>
      <c r="J39" s="49">
        <f>D39+H39</f>
        <v>0</v>
      </c>
      <c r="K39" s="83">
        <f>J39/C39%</f>
        <v>0</v>
      </c>
    </row>
    <row r="40" spans="1:11" ht="89.25" customHeight="1" x14ac:dyDescent="0.2">
      <c r="A40" s="104">
        <v>234050</v>
      </c>
      <c r="B40" s="48" t="s">
        <v>114</v>
      </c>
      <c r="C40" s="49">
        <v>244395.49</v>
      </c>
      <c r="D40" s="49">
        <v>0</v>
      </c>
      <c r="E40" s="49">
        <v>228408</v>
      </c>
      <c r="F40" s="49">
        <v>0</v>
      </c>
      <c r="G40" s="49"/>
      <c r="H40" s="49">
        <f t="shared" si="0"/>
        <v>0</v>
      </c>
      <c r="I40" s="83">
        <f>H40/E40%</f>
        <v>0</v>
      </c>
      <c r="J40" s="49">
        <f>D40+H40</f>
        <v>0</v>
      </c>
      <c r="K40" s="83">
        <f>J40/C40%</f>
        <v>0</v>
      </c>
    </row>
    <row r="41" spans="1:11" ht="89.25" customHeight="1" x14ac:dyDescent="0.2">
      <c r="A41" s="104">
        <v>236788</v>
      </c>
      <c r="B41" s="48" t="s">
        <v>115</v>
      </c>
      <c r="C41" s="49">
        <v>244395.49</v>
      </c>
      <c r="D41" s="49">
        <v>0</v>
      </c>
      <c r="E41" s="49">
        <v>228408</v>
      </c>
      <c r="F41" s="49">
        <v>0</v>
      </c>
      <c r="G41" s="49"/>
      <c r="H41" s="49">
        <f t="shared" si="0"/>
        <v>0</v>
      </c>
      <c r="I41" s="83">
        <f>H41/E41%</f>
        <v>0</v>
      </c>
      <c r="J41" s="49">
        <f>D41+H41</f>
        <v>0</v>
      </c>
      <c r="K41" s="83">
        <f>J41/C41%</f>
        <v>0</v>
      </c>
    </row>
    <row r="42" spans="1:11" ht="92.25" customHeight="1" x14ac:dyDescent="0.2">
      <c r="A42" s="104">
        <v>236793</v>
      </c>
      <c r="B42" s="48" t="s">
        <v>116</v>
      </c>
      <c r="C42" s="49">
        <v>244395.49</v>
      </c>
      <c r="D42" s="49">
        <v>0</v>
      </c>
      <c r="E42" s="49">
        <v>228408</v>
      </c>
      <c r="F42" s="49">
        <v>0</v>
      </c>
      <c r="G42" s="49"/>
      <c r="H42" s="49">
        <f t="shared" si="0"/>
        <v>0</v>
      </c>
      <c r="I42" s="83">
        <f>H42/E42%</f>
        <v>0</v>
      </c>
      <c r="J42" s="49">
        <f>D42+H42</f>
        <v>0</v>
      </c>
      <c r="K42" s="83">
        <f t="shared" ref="K42:K45" si="1">J42/C42%</f>
        <v>0</v>
      </c>
    </row>
    <row r="43" spans="1:11" ht="89.25" customHeight="1" x14ac:dyDescent="0.2">
      <c r="A43" s="104">
        <v>234064</v>
      </c>
      <c r="B43" s="48" t="s">
        <v>117</v>
      </c>
      <c r="C43" s="49">
        <v>244395.49</v>
      </c>
      <c r="D43" s="49">
        <v>0</v>
      </c>
      <c r="E43" s="49">
        <v>228408</v>
      </c>
      <c r="F43" s="49">
        <v>0</v>
      </c>
      <c r="G43" s="49"/>
      <c r="H43" s="49">
        <f t="shared" si="0"/>
        <v>0</v>
      </c>
      <c r="I43" s="83">
        <f>H43/E43%</f>
        <v>0</v>
      </c>
      <c r="J43" s="49">
        <f>D43+H43</f>
        <v>0</v>
      </c>
      <c r="K43" s="83">
        <f t="shared" si="1"/>
        <v>0</v>
      </c>
    </row>
    <row r="44" spans="1:11" ht="29.25" customHeight="1" x14ac:dyDescent="0.2">
      <c r="A44" s="104"/>
      <c r="B44" s="48" t="s">
        <v>55</v>
      </c>
      <c r="C44" s="49"/>
      <c r="D44" s="49">
        <v>0</v>
      </c>
      <c r="E44" s="49">
        <v>235568</v>
      </c>
      <c r="F44" s="49">
        <v>0</v>
      </c>
      <c r="G44" s="49"/>
      <c r="H44" s="49">
        <f t="shared" si="0"/>
        <v>0</v>
      </c>
      <c r="I44" s="83">
        <f>H44/E44%</f>
        <v>0</v>
      </c>
      <c r="J44" s="49">
        <f>D44+H44</f>
        <v>0</v>
      </c>
      <c r="K44" s="83"/>
    </row>
    <row r="45" spans="1:11" ht="54" customHeight="1" x14ac:dyDescent="0.2">
      <c r="A45" s="38">
        <v>256053</v>
      </c>
      <c r="B45" s="48" t="s">
        <v>123</v>
      </c>
      <c r="C45" s="49">
        <v>1095260.19</v>
      </c>
      <c r="D45" s="49">
        <v>0</v>
      </c>
      <c r="E45" s="49">
        <v>9548</v>
      </c>
      <c r="F45" s="49">
        <v>0</v>
      </c>
      <c r="G45" s="49"/>
      <c r="H45" s="49">
        <f t="shared" si="0"/>
        <v>0</v>
      </c>
      <c r="I45" s="83">
        <f>H45/E45%</f>
        <v>0</v>
      </c>
      <c r="J45" s="49">
        <f>D45+H45</f>
        <v>0</v>
      </c>
      <c r="K45" s="83">
        <f t="shared" si="1"/>
        <v>0</v>
      </c>
    </row>
    <row r="46" spans="1:11" ht="26.25" customHeight="1" x14ac:dyDescent="0.2">
      <c r="A46" s="48"/>
      <c r="B46" s="128" t="s">
        <v>124</v>
      </c>
      <c r="C46" s="54"/>
      <c r="D46" s="54">
        <f>SUM(D47:D72)</f>
        <v>20432689.719999999</v>
      </c>
      <c r="E46" s="54">
        <f>SUM(E47:E72)</f>
        <v>11387026</v>
      </c>
      <c r="F46" s="54">
        <f>SUM(F47:F72)</f>
        <v>1950176</v>
      </c>
      <c r="G46" s="54">
        <f t="shared" ref="G46" si="2">SUM(G47:G72)</f>
        <v>2580803</v>
      </c>
      <c r="H46" s="54">
        <f t="shared" ref="H46:H88" si="3">F46+G46</f>
        <v>4530979</v>
      </c>
      <c r="I46" s="129">
        <f>H46/E46%</f>
        <v>39.790714449936274</v>
      </c>
      <c r="J46" s="54">
        <f>D46+H46</f>
        <v>24963668.719999999</v>
      </c>
      <c r="K46" s="54"/>
    </row>
    <row r="47" spans="1:11" ht="60" x14ac:dyDescent="0.2">
      <c r="A47" s="38">
        <v>37802</v>
      </c>
      <c r="B47" s="48" t="s">
        <v>126</v>
      </c>
      <c r="C47" s="49">
        <v>1813577.38</v>
      </c>
      <c r="D47" s="49">
        <v>1764472</v>
      </c>
      <c r="E47" s="49">
        <v>12101</v>
      </c>
      <c r="F47" s="49">
        <v>12101</v>
      </c>
      <c r="G47" s="49"/>
      <c r="H47" s="49">
        <f t="shared" si="3"/>
        <v>12101</v>
      </c>
      <c r="I47" s="83">
        <f>H47/E47%</f>
        <v>100</v>
      </c>
      <c r="J47" s="49">
        <f>D47+H47</f>
        <v>1776573</v>
      </c>
      <c r="K47" s="83">
        <f>J47/C47%</f>
        <v>97.959591886837501</v>
      </c>
    </row>
    <row r="48" spans="1:11" ht="60" x14ac:dyDescent="0.2">
      <c r="A48" s="38">
        <v>66385</v>
      </c>
      <c r="B48" s="48" t="s">
        <v>125</v>
      </c>
      <c r="C48" s="49">
        <v>11574362</v>
      </c>
      <c r="D48" s="49">
        <v>5492132</v>
      </c>
      <c r="E48" s="49">
        <v>3002409</v>
      </c>
      <c r="F48" s="49">
        <v>0</v>
      </c>
      <c r="G48" s="49">
        <v>2554800</v>
      </c>
      <c r="H48" s="49">
        <f t="shared" si="3"/>
        <v>2554800</v>
      </c>
      <c r="I48" s="83">
        <f>H48/E48%</f>
        <v>85.091671387875536</v>
      </c>
      <c r="J48" s="49">
        <f>D48+H48</f>
        <v>8046932</v>
      </c>
      <c r="K48" s="83">
        <f>J48/C48%</f>
        <v>69.523762951253815</v>
      </c>
    </row>
    <row r="49" spans="1:11" ht="72" x14ac:dyDescent="0.2">
      <c r="A49" s="38">
        <v>67889</v>
      </c>
      <c r="B49" s="48" t="s">
        <v>141</v>
      </c>
      <c r="C49" s="49">
        <v>150190</v>
      </c>
      <c r="D49" s="49">
        <v>125798</v>
      </c>
      <c r="E49" s="49">
        <v>4626</v>
      </c>
      <c r="F49" s="49">
        <v>0</v>
      </c>
      <c r="G49" s="49">
        <v>1677</v>
      </c>
      <c r="H49" s="49">
        <f t="shared" si="3"/>
        <v>1677</v>
      </c>
      <c r="I49" s="83">
        <f>H49/E49%</f>
        <v>36.251621271076523</v>
      </c>
      <c r="J49" s="49">
        <f>D49+H49</f>
        <v>127475</v>
      </c>
      <c r="K49" s="83">
        <f>J49/C49%</f>
        <v>84.87582395632198</v>
      </c>
    </row>
    <row r="50" spans="1:11" ht="72" x14ac:dyDescent="0.2">
      <c r="A50" s="38">
        <v>59728</v>
      </c>
      <c r="B50" s="48" t="s">
        <v>142</v>
      </c>
      <c r="C50" s="49">
        <v>103421</v>
      </c>
      <c r="D50" s="49">
        <v>88051</v>
      </c>
      <c r="E50" s="49">
        <v>10781</v>
      </c>
      <c r="F50" s="49">
        <v>0</v>
      </c>
      <c r="G50" s="49">
        <v>3718</v>
      </c>
      <c r="H50" s="49">
        <f t="shared" si="3"/>
        <v>3718</v>
      </c>
      <c r="I50" s="83">
        <f>H50/E50%</f>
        <v>34.486596790650218</v>
      </c>
      <c r="J50" s="49">
        <f>D50+H50</f>
        <v>91769</v>
      </c>
      <c r="K50" s="83">
        <f>J50/C50%</f>
        <v>88.733429380880082</v>
      </c>
    </row>
    <row r="51" spans="1:11" ht="72" x14ac:dyDescent="0.2">
      <c r="A51" s="38">
        <v>59911</v>
      </c>
      <c r="B51" s="48" t="s">
        <v>143</v>
      </c>
      <c r="C51" s="49">
        <v>109005</v>
      </c>
      <c r="D51" s="49">
        <v>82791</v>
      </c>
      <c r="E51" s="49">
        <v>1520</v>
      </c>
      <c r="F51" s="49">
        <v>0</v>
      </c>
      <c r="G51" s="49"/>
      <c r="H51" s="49">
        <f t="shared" si="3"/>
        <v>0</v>
      </c>
      <c r="I51" s="83">
        <f>H51/E51%</f>
        <v>0</v>
      </c>
      <c r="J51" s="49">
        <f>D51+H51</f>
        <v>82791</v>
      </c>
      <c r="K51" s="83">
        <f>J51/C51%</f>
        <v>75.951561854960786</v>
      </c>
    </row>
    <row r="52" spans="1:11" ht="72" x14ac:dyDescent="0.2">
      <c r="A52" s="38">
        <v>60517</v>
      </c>
      <c r="B52" s="48" t="s">
        <v>144</v>
      </c>
      <c r="C52" s="49">
        <v>85829</v>
      </c>
      <c r="D52" s="49">
        <v>74433</v>
      </c>
      <c r="E52" s="49">
        <v>3585</v>
      </c>
      <c r="F52" s="49">
        <v>309</v>
      </c>
      <c r="G52" s="49">
        <v>904</v>
      </c>
      <c r="H52" s="49">
        <f t="shared" si="3"/>
        <v>1213</v>
      </c>
      <c r="I52" s="83">
        <f>H52/E52%</f>
        <v>33.835425383542535</v>
      </c>
      <c r="J52" s="49">
        <f>D52+H52</f>
        <v>75646</v>
      </c>
      <c r="K52" s="83">
        <f>J52/C52%</f>
        <v>88.1357117058337</v>
      </c>
    </row>
    <row r="53" spans="1:11" ht="36" x14ac:dyDescent="0.2">
      <c r="A53" s="38">
        <v>68489</v>
      </c>
      <c r="B53" s="48" t="s">
        <v>172</v>
      </c>
      <c r="C53" s="49">
        <v>5969055.0099999998</v>
      </c>
      <c r="D53" s="49">
        <v>5152923</v>
      </c>
      <c r="E53" s="49">
        <v>491</v>
      </c>
      <c r="F53" s="49">
        <v>181</v>
      </c>
      <c r="G53" s="49"/>
      <c r="H53" s="49">
        <f t="shared" si="3"/>
        <v>181</v>
      </c>
      <c r="I53" s="83">
        <f>H53/E53%</f>
        <v>36.863543788187371</v>
      </c>
      <c r="J53" s="49">
        <f>D53+H53</f>
        <v>5153104</v>
      </c>
      <c r="K53" s="83">
        <f>J53/C53%</f>
        <v>86.330315123029834</v>
      </c>
    </row>
    <row r="54" spans="1:11" ht="72" x14ac:dyDescent="0.2">
      <c r="A54" s="38">
        <v>38633</v>
      </c>
      <c r="B54" s="48" t="s">
        <v>145</v>
      </c>
      <c r="C54" s="49">
        <v>2390191</v>
      </c>
      <c r="D54" s="49">
        <v>2220967.52</v>
      </c>
      <c r="E54" s="49">
        <v>126780</v>
      </c>
      <c r="F54" s="49">
        <v>0</v>
      </c>
      <c r="G54" s="49"/>
      <c r="H54" s="49">
        <f t="shared" si="3"/>
        <v>0</v>
      </c>
      <c r="I54" s="83">
        <f>H54/E54%</f>
        <v>0</v>
      </c>
      <c r="J54" s="49">
        <f>D54+H54</f>
        <v>2220967.52</v>
      </c>
      <c r="K54" s="83">
        <f>J54/C54%</f>
        <v>92.920085465973216</v>
      </c>
    </row>
    <row r="55" spans="1:11" ht="72" x14ac:dyDescent="0.2">
      <c r="A55" s="38">
        <v>108527</v>
      </c>
      <c r="B55" s="48" t="s">
        <v>59</v>
      </c>
      <c r="C55" s="49">
        <v>2373624.48</v>
      </c>
      <c r="D55" s="49">
        <v>69074</v>
      </c>
      <c r="E55" s="49">
        <v>2326136</v>
      </c>
      <c r="F55" s="49">
        <v>1908758</v>
      </c>
      <c r="G55" s="49">
        <v>19704</v>
      </c>
      <c r="H55" s="49">
        <f t="shared" si="3"/>
        <v>1928462</v>
      </c>
      <c r="I55" s="83">
        <f>H55/E55%</f>
        <v>82.904095031416901</v>
      </c>
      <c r="J55" s="49">
        <f>D55+H55</f>
        <v>1997536</v>
      </c>
      <c r="K55" s="83">
        <f>J55/C55%</f>
        <v>84.155518989254773</v>
      </c>
    </row>
    <row r="56" spans="1:11" ht="48" x14ac:dyDescent="0.2">
      <c r="A56" s="38">
        <v>104216</v>
      </c>
      <c r="B56" s="48" t="s">
        <v>146</v>
      </c>
      <c r="C56" s="49">
        <v>3145519</v>
      </c>
      <c r="D56" s="49">
        <v>2669747</v>
      </c>
      <c r="E56" s="49">
        <v>475772</v>
      </c>
      <c r="F56" s="49">
        <v>0</v>
      </c>
      <c r="G56" s="49"/>
      <c r="H56" s="49">
        <f t="shared" si="3"/>
        <v>0</v>
      </c>
      <c r="I56" s="83">
        <f>H56/E56%</f>
        <v>0</v>
      </c>
      <c r="J56" s="49">
        <f>D56+H56</f>
        <v>2669747</v>
      </c>
      <c r="K56" s="83">
        <f>J56/C56%</f>
        <v>84.87461051737408</v>
      </c>
    </row>
    <row r="57" spans="1:11" ht="60" x14ac:dyDescent="0.2">
      <c r="A57" s="38">
        <v>142233</v>
      </c>
      <c r="B57" s="48" t="s">
        <v>147</v>
      </c>
      <c r="C57" s="49">
        <v>347526</v>
      </c>
      <c r="D57" s="49">
        <v>272460</v>
      </c>
      <c r="E57" s="49">
        <v>43405</v>
      </c>
      <c r="F57" s="49">
        <v>0</v>
      </c>
      <c r="G57" s="49"/>
      <c r="H57" s="49">
        <f t="shared" si="3"/>
        <v>0</v>
      </c>
      <c r="I57" s="83">
        <f>H57/E57%</f>
        <v>0</v>
      </c>
      <c r="J57" s="49">
        <f>D57+H57</f>
        <v>272460</v>
      </c>
      <c r="K57" s="83">
        <f>J57/C57%</f>
        <v>78.399889504670156</v>
      </c>
    </row>
    <row r="58" spans="1:11" ht="44.25" customHeight="1" x14ac:dyDescent="0.2">
      <c r="A58" s="38">
        <v>111221</v>
      </c>
      <c r="B58" s="48" t="s">
        <v>27</v>
      </c>
      <c r="C58" s="49">
        <v>3865203</v>
      </c>
      <c r="D58" s="49">
        <v>89540.59</v>
      </c>
      <c r="E58" s="49">
        <v>49116</v>
      </c>
      <c r="F58" s="49">
        <v>0</v>
      </c>
      <c r="G58" s="49"/>
      <c r="H58" s="49">
        <f t="shared" si="3"/>
        <v>0</v>
      </c>
      <c r="I58" s="83">
        <f>H58/E58%</f>
        <v>0</v>
      </c>
      <c r="J58" s="49">
        <f>D58+H58</f>
        <v>89540.59</v>
      </c>
      <c r="K58" s="83">
        <f>J58/C58%</f>
        <v>2.3165818198940649</v>
      </c>
    </row>
    <row r="59" spans="1:11" ht="54" customHeight="1" x14ac:dyDescent="0.2">
      <c r="A59" s="38">
        <v>111234</v>
      </c>
      <c r="B59" s="48" t="s">
        <v>28</v>
      </c>
      <c r="C59" s="49">
        <v>14669819.58</v>
      </c>
      <c r="D59" s="49">
        <v>232817</v>
      </c>
      <c r="E59" s="49">
        <v>1967398</v>
      </c>
      <c r="F59" s="49">
        <v>0</v>
      </c>
      <c r="G59" s="49"/>
      <c r="H59" s="49">
        <f t="shared" si="3"/>
        <v>0</v>
      </c>
      <c r="I59" s="83">
        <f>H59/E59%</f>
        <v>0</v>
      </c>
      <c r="J59" s="49">
        <f>D59+H59</f>
        <v>232817</v>
      </c>
      <c r="K59" s="83">
        <f>J59/C59%</f>
        <v>1.5870474666055847</v>
      </c>
    </row>
    <row r="60" spans="1:11" ht="54" customHeight="1" x14ac:dyDescent="0.2">
      <c r="A60" s="38">
        <v>135106</v>
      </c>
      <c r="B60" s="48" t="s">
        <v>63</v>
      </c>
      <c r="C60" s="49">
        <v>1187524.8500000001</v>
      </c>
      <c r="D60" s="49">
        <v>21350.62</v>
      </c>
      <c r="E60" s="49">
        <v>48804</v>
      </c>
      <c r="F60" s="49">
        <v>0</v>
      </c>
      <c r="G60" s="49"/>
      <c r="H60" s="49">
        <f t="shared" si="3"/>
        <v>0</v>
      </c>
      <c r="I60" s="83">
        <f>H60/E60%</f>
        <v>0</v>
      </c>
      <c r="J60" s="49">
        <f>D60+H60</f>
        <v>21350.62</v>
      </c>
      <c r="K60" s="83">
        <f>J60/C60%</f>
        <v>1.7979093237501511</v>
      </c>
    </row>
    <row r="61" spans="1:11" ht="54" customHeight="1" x14ac:dyDescent="0.2">
      <c r="A61" s="38">
        <v>141991</v>
      </c>
      <c r="B61" s="48" t="s">
        <v>148</v>
      </c>
      <c r="C61" s="49">
        <v>376318</v>
      </c>
      <c r="D61" s="49">
        <v>306143</v>
      </c>
      <c r="E61" s="49">
        <v>36540</v>
      </c>
      <c r="F61" s="49">
        <v>0</v>
      </c>
      <c r="G61" s="49"/>
      <c r="H61" s="49">
        <f t="shared" si="3"/>
        <v>0</v>
      </c>
      <c r="I61" s="83">
        <f>H61/E61%</f>
        <v>0</v>
      </c>
      <c r="J61" s="49">
        <f>D61+H61</f>
        <v>306143</v>
      </c>
      <c r="K61" s="83">
        <f>J61/C61%</f>
        <v>81.35220744157867</v>
      </c>
    </row>
    <row r="62" spans="1:11" ht="54" customHeight="1" x14ac:dyDescent="0.2">
      <c r="A62" s="38">
        <v>142222</v>
      </c>
      <c r="B62" s="48" t="s">
        <v>149</v>
      </c>
      <c r="C62" s="49">
        <v>412201</v>
      </c>
      <c r="D62" s="49">
        <v>316136</v>
      </c>
      <c r="E62" s="49">
        <v>42950</v>
      </c>
      <c r="F62" s="49">
        <v>0</v>
      </c>
      <c r="G62" s="49"/>
      <c r="H62" s="49">
        <f t="shared" si="3"/>
        <v>0</v>
      </c>
      <c r="I62" s="83">
        <f>H62/E62%</f>
        <v>0</v>
      </c>
      <c r="J62" s="49">
        <f>D62+H62</f>
        <v>316136</v>
      </c>
      <c r="K62" s="83">
        <f>J62/C62%</f>
        <v>76.694622283788732</v>
      </c>
    </row>
    <row r="63" spans="1:11" ht="69" customHeight="1" x14ac:dyDescent="0.2">
      <c r="A63" s="38">
        <v>106725</v>
      </c>
      <c r="B63" s="48" t="s">
        <v>60</v>
      </c>
      <c r="C63" s="49">
        <v>2025773</v>
      </c>
      <c r="D63" s="49">
        <v>59417.79</v>
      </c>
      <c r="E63" s="49">
        <v>41696</v>
      </c>
      <c r="F63" s="49">
        <v>0</v>
      </c>
      <c r="G63" s="49"/>
      <c r="H63" s="49">
        <f t="shared" si="3"/>
        <v>0</v>
      </c>
      <c r="I63" s="83">
        <f>H63/E63%</f>
        <v>0</v>
      </c>
      <c r="J63" s="49">
        <f>D63+H63</f>
        <v>59417.79</v>
      </c>
      <c r="K63" s="83">
        <f>J63/C63%</f>
        <v>2.9330922072710024</v>
      </c>
    </row>
    <row r="64" spans="1:11" ht="54" customHeight="1" x14ac:dyDescent="0.2">
      <c r="A64" s="38">
        <v>141811</v>
      </c>
      <c r="B64" s="48" t="s">
        <v>150</v>
      </c>
      <c r="C64" s="49">
        <v>383115</v>
      </c>
      <c r="D64" s="49">
        <v>313379</v>
      </c>
      <c r="E64" s="49">
        <v>32251</v>
      </c>
      <c r="F64" s="49">
        <v>0</v>
      </c>
      <c r="G64" s="49"/>
      <c r="H64" s="49">
        <f t="shared" si="3"/>
        <v>0</v>
      </c>
      <c r="I64" s="83">
        <f>H64/E64%</f>
        <v>0</v>
      </c>
      <c r="J64" s="49">
        <f>D64+H64</f>
        <v>313379</v>
      </c>
      <c r="K64" s="83">
        <f>J64/C64%</f>
        <v>81.79763256463464</v>
      </c>
    </row>
    <row r="65" spans="1:11" ht="54" customHeight="1" x14ac:dyDescent="0.2">
      <c r="A65" s="38">
        <v>142361</v>
      </c>
      <c r="B65" s="48" t="s">
        <v>151</v>
      </c>
      <c r="C65" s="49">
        <v>337183</v>
      </c>
      <c r="D65" s="49">
        <v>273095</v>
      </c>
      <c r="E65" s="49">
        <v>24360</v>
      </c>
      <c r="F65" s="49">
        <v>0</v>
      </c>
      <c r="G65" s="49"/>
      <c r="H65" s="49">
        <f t="shared" si="3"/>
        <v>0</v>
      </c>
      <c r="I65" s="83">
        <f>H65/E65%</f>
        <v>0</v>
      </c>
      <c r="J65" s="49">
        <f>D65+H65</f>
        <v>273095</v>
      </c>
      <c r="K65" s="83">
        <f>J65/C65%</f>
        <v>80.993110566072431</v>
      </c>
    </row>
    <row r="66" spans="1:11" ht="81.75" customHeight="1" x14ac:dyDescent="0.2">
      <c r="A66" s="38">
        <v>143125</v>
      </c>
      <c r="B66" s="48" t="s">
        <v>61</v>
      </c>
      <c r="C66" s="49">
        <v>11777443.99</v>
      </c>
      <c r="D66" s="49">
        <v>69619.199999999997</v>
      </c>
      <c r="E66" s="49">
        <v>2599028</v>
      </c>
      <c r="F66" s="49">
        <v>28827</v>
      </c>
      <c r="G66" s="49"/>
      <c r="H66" s="49">
        <f t="shared" si="3"/>
        <v>28827</v>
      </c>
      <c r="I66" s="83">
        <f>H66/E66%</f>
        <v>1.109145418979711</v>
      </c>
      <c r="J66" s="49">
        <f>D66+H66</f>
        <v>98446.2</v>
      </c>
      <c r="K66" s="83">
        <f>J66/C66%</f>
        <v>0.8358876517144872</v>
      </c>
    </row>
    <row r="67" spans="1:11" ht="54" customHeight="1" x14ac:dyDescent="0.2">
      <c r="A67" s="38">
        <v>142024</v>
      </c>
      <c r="B67" s="48" t="s">
        <v>152</v>
      </c>
      <c r="C67" s="49">
        <v>248886</v>
      </c>
      <c r="D67" s="49">
        <v>207635</v>
      </c>
      <c r="E67" s="49">
        <v>18270</v>
      </c>
      <c r="F67" s="49">
        <v>0</v>
      </c>
      <c r="G67" s="49"/>
      <c r="H67" s="49">
        <f t="shared" si="3"/>
        <v>0</v>
      </c>
      <c r="I67" s="83">
        <f>H67/E67%</f>
        <v>0</v>
      </c>
      <c r="J67" s="49">
        <f>D67+H67</f>
        <v>207635</v>
      </c>
      <c r="K67" s="83">
        <f>J67/C67%</f>
        <v>83.425745120255854</v>
      </c>
    </row>
    <row r="68" spans="1:11" ht="54" customHeight="1" x14ac:dyDescent="0.2">
      <c r="A68" s="38">
        <v>142316</v>
      </c>
      <c r="B68" s="48" t="s">
        <v>153</v>
      </c>
      <c r="C68" s="49">
        <v>296021</v>
      </c>
      <c r="D68" s="49">
        <v>225191</v>
      </c>
      <c r="E68" s="49">
        <v>44360</v>
      </c>
      <c r="F68" s="49">
        <v>0</v>
      </c>
      <c r="G68" s="49"/>
      <c r="H68" s="49">
        <f t="shared" si="3"/>
        <v>0</v>
      </c>
      <c r="I68" s="83">
        <f>H68/E68%</f>
        <v>0</v>
      </c>
      <c r="J68" s="49">
        <f>D68+H68</f>
        <v>225191</v>
      </c>
      <c r="K68" s="83">
        <f>J68/C68%</f>
        <v>76.072643494887188</v>
      </c>
    </row>
    <row r="69" spans="1:11" ht="54" customHeight="1" x14ac:dyDescent="0.2">
      <c r="A69" s="38">
        <v>142355</v>
      </c>
      <c r="B69" s="48" t="s">
        <v>154</v>
      </c>
      <c r="C69" s="49">
        <v>312351</v>
      </c>
      <c r="D69" s="49">
        <v>241557</v>
      </c>
      <c r="E69" s="49">
        <v>35450</v>
      </c>
      <c r="F69" s="49">
        <v>0</v>
      </c>
      <c r="G69" s="49"/>
      <c r="H69" s="49">
        <f t="shared" si="3"/>
        <v>0</v>
      </c>
      <c r="I69" s="83">
        <f>H69/E69%</f>
        <v>0</v>
      </c>
      <c r="J69" s="49">
        <f>D69+H69</f>
        <v>241557</v>
      </c>
      <c r="K69" s="83">
        <f>J69/C69%</f>
        <v>77.335113382060555</v>
      </c>
    </row>
    <row r="70" spans="1:11" ht="54" customHeight="1" x14ac:dyDescent="0.2">
      <c r="A70" s="38">
        <v>142289</v>
      </c>
      <c r="B70" s="48" t="s">
        <v>155</v>
      </c>
      <c r="C70" s="49">
        <v>354496</v>
      </c>
      <c r="D70" s="49">
        <v>63960</v>
      </c>
      <c r="E70" s="49">
        <v>256317</v>
      </c>
      <c r="F70" s="49">
        <v>0</v>
      </c>
      <c r="G70" s="49"/>
      <c r="H70" s="49">
        <f t="shared" si="3"/>
        <v>0</v>
      </c>
      <c r="I70" s="83">
        <f>H70/E70%</f>
        <v>0</v>
      </c>
      <c r="J70" s="49">
        <f>D70+H70</f>
        <v>63960</v>
      </c>
      <c r="K70" s="83">
        <f>J70/C70%</f>
        <v>18.042516699765301</v>
      </c>
    </row>
    <row r="71" spans="1:11" ht="80.25" customHeight="1" x14ac:dyDescent="0.2">
      <c r="A71" s="38">
        <v>274914</v>
      </c>
      <c r="B71" s="48" t="s">
        <v>182</v>
      </c>
      <c r="C71" s="49">
        <v>129200</v>
      </c>
      <c r="D71" s="49">
        <v>0</v>
      </c>
      <c r="E71" s="49">
        <v>129200</v>
      </c>
      <c r="F71" s="49">
        <v>0</v>
      </c>
      <c r="G71" s="49"/>
      <c r="H71" s="49">
        <f t="shared" si="3"/>
        <v>0</v>
      </c>
      <c r="I71" s="83">
        <f>H71/E71%</f>
        <v>0</v>
      </c>
      <c r="J71" s="49">
        <f>D71+H71</f>
        <v>0</v>
      </c>
      <c r="K71" s="83">
        <f>J71/C71%</f>
        <v>0</v>
      </c>
    </row>
    <row r="72" spans="1:11" ht="54" customHeight="1" x14ac:dyDescent="0.2">
      <c r="A72" s="38">
        <v>153123</v>
      </c>
      <c r="B72" s="48" t="s">
        <v>156</v>
      </c>
      <c r="C72" s="49">
        <v>1069594.81</v>
      </c>
      <c r="D72" s="49">
        <v>0</v>
      </c>
      <c r="E72" s="49">
        <v>53680</v>
      </c>
      <c r="F72" s="49">
        <v>0</v>
      </c>
      <c r="G72" s="49"/>
      <c r="H72" s="49">
        <f t="shared" si="3"/>
        <v>0</v>
      </c>
      <c r="I72" s="83">
        <f>H72/E72%</f>
        <v>0</v>
      </c>
      <c r="J72" s="49">
        <f>D72+H72</f>
        <v>0</v>
      </c>
      <c r="K72" s="83">
        <f>J72/C72%</f>
        <v>0</v>
      </c>
    </row>
    <row r="73" spans="1:11" ht="29.25" customHeight="1" x14ac:dyDescent="0.2">
      <c r="A73" s="60"/>
      <c r="B73" s="52" t="s">
        <v>11</v>
      </c>
      <c r="C73" s="53"/>
      <c r="D73" s="126">
        <f>SUM(D74:D88)</f>
        <v>403679523.35000002</v>
      </c>
      <c r="E73" s="54">
        <f>SUM(E74:E88)</f>
        <v>95811167</v>
      </c>
      <c r="F73" s="54">
        <f>SUM(F74:F88)</f>
        <v>63823934</v>
      </c>
      <c r="G73" s="54">
        <f t="shared" ref="G73" si="4">SUM(G74:G88)</f>
        <v>4741735</v>
      </c>
      <c r="H73" s="54">
        <f t="shared" si="3"/>
        <v>68565669</v>
      </c>
      <c r="I73" s="47">
        <f>H73/E73%</f>
        <v>71.563337705718581</v>
      </c>
      <c r="J73" s="54">
        <f>D73+H73</f>
        <v>472245192.35000002</v>
      </c>
      <c r="K73" s="47"/>
    </row>
    <row r="74" spans="1:11" ht="23.25" customHeight="1" x14ac:dyDescent="0.2">
      <c r="A74" s="56"/>
      <c r="B74" s="48" t="s">
        <v>50</v>
      </c>
      <c r="C74" s="49"/>
      <c r="D74" s="49">
        <v>12236306</v>
      </c>
      <c r="E74" s="49">
        <v>6468264</v>
      </c>
      <c r="F74" s="49">
        <v>3517588</v>
      </c>
      <c r="G74" s="49">
        <v>333467</v>
      </c>
      <c r="H74" s="49">
        <f t="shared" si="3"/>
        <v>3851055</v>
      </c>
      <c r="I74" s="50">
        <f>H74/E74%</f>
        <v>59.537690483876354</v>
      </c>
      <c r="J74" s="49">
        <f>D74+H74</f>
        <v>16087361</v>
      </c>
      <c r="K74" s="127"/>
    </row>
    <row r="75" spans="1:11" ht="36" x14ac:dyDescent="0.2">
      <c r="A75" s="56">
        <v>27954</v>
      </c>
      <c r="B75" s="48" t="s">
        <v>13</v>
      </c>
      <c r="C75" s="49">
        <v>85893125</v>
      </c>
      <c r="D75" s="49">
        <v>77100396</v>
      </c>
      <c r="E75" s="49">
        <v>21321634</v>
      </c>
      <c r="F75" s="49">
        <v>15183840</v>
      </c>
      <c r="G75" s="49">
        <v>928605</v>
      </c>
      <c r="H75" s="49">
        <f t="shared" si="3"/>
        <v>16112445</v>
      </c>
      <c r="I75" s="50">
        <f>H75/E75%</f>
        <v>75.568528190663059</v>
      </c>
      <c r="J75" s="49">
        <f>D75+H75</f>
        <v>93212841</v>
      </c>
      <c r="K75" s="127">
        <f>J75/C75%</f>
        <v>108.52188810222006</v>
      </c>
    </row>
    <row r="76" spans="1:11" ht="72" x14ac:dyDescent="0.2">
      <c r="A76" s="56">
        <v>68162</v>
      </c>
      <c r="B76" s="48" t="s">
        <v>14</v>
      </c>
      <c r="C76" s="49">
        <v>48327512</v>
      </c>
      <c r="D76" s="49">
        <v>41177667</v>
      </c>
      <c r="E76" s="49">
        <v>7039966</v>
      </c>
      <c r="F76" s="49">
        <v>6203812</v>
      </c>
      <c r="G76" s="49">
        <v>157155</v>
      </c>
      <c r="H76" s="49">
        <f t="shared" si="3"/>
        <v>6360967</v>
      </c>
      <c r="I76" s="50">
        <f>H76/E76%</f>
        <v>90.355081260335623</v>
      </c>
      <c r="J76" s="49">
        <f>D76+H76</f>
        <v>47538634</v>
      </c>
      <c r="K76" s="127">
        <f>J76/C76%</f>
        <v>98.367642017242687</v>
      </c>
    </row>
    <row r="77" spans="1:11" ht="72" x14ac:dyDescent="0.2">
      <c r="A77" s="51">
        <v>67776</v>
      </c>
      <c r="B77" s="48" t="s">
        <v>15</v>
      </c>
      <c r="C77" s="49">
        <v>67473062</v>
      </c>
      <c r="D77" s="49">
        <v>61789371</v>
      </c>
      <c r="E77" s="49">
        <v>5242219</v>
      </c>
      <c r="F77" s="49">
        <v>2181513</v>
      </c>
      <c r="G77" s="55">
        <v>581465</v>
      </c>
      <c r="H77" s="55">
        <f t="shared" si="3"/>
        <v>2762978</v>
      </c>
      <c r="I77" s="50">
        <f>H77/E77%</f>
        <v>52.706268089906203</v>
      </c>
      <c r="J77" s="49">
        <f>D77+H77</f>
        <v>64552349</v>
      </c>
      <c r="K77" s="127">
        <f>J77/C77%</f>
        <v>95.671290269885787</v>
      </c>
    </row>
    <row r="78" spans="1:11" ht="72" x14ac:dyDescent="0.2">
      <c r="A78" s="51">
        <v>67514</v>
      </c>
      <c r="B78" s="48" t="s">
        <v>16</v>
      </c>
      <c r="C78" s="49">
        <v>27764085</v>
      </c>
      <c r="D78" s="49">
        <v>25175505</v>
      </c>
      <c r="E78" s="49">
        <v>2151453</v>
      </c>
      <c r="F78" s="49">
        <v>1175102</v>
      </c>
      <c r="G78" s="49">
        <v>96560</v>
      </c>
      <c r="H78" s="49">
        <f t="shared" si="3"/>
        <v>1271662</v>
      </c>
      <c r="I78" s="50">
        <f>H78/E78%</f>
        <v>59.107124348056871</v>
      </c>
      <c r="J78" s="49">
        <f>D78+H78</f>
        <v>26447167</v>
      </c>
      <c r="K78" s="127">
        <f>J78/C78%</f>
        <v>95.25675706582804</v>
      </c>
    </row>
    <row r="79" spans="1:11" ht="72" x14ac:dyDescent="0.2">
      <c r="A79" s="51">
        <v>67623</v>
      </c>
      <c r="B79" s="48" t="s">
        <v>17</v>
      </c>
      <c r="C79" s="49">
        <v>57341870</v>
      </c>
      <c r="D79" s="49">
        <v>32637679</v>
      </c>
      <c r="E79" s="49">
        <v>24347052</v>
      </c>
      <c r="F79" s="49">
        <v>16182153</v>
      </c>
      <c r="G79" s="160">
        <v>678707</v>
      </c>
      <c r="H79" s="160">
        <f t="shared" si="3"/>
        <v>16860860</v>
      </c>
      <c r="I79" s="50">
        <f>H79/E79%</f>
        <v>69.252162438392958</v>
      </c>
      <c r="J79" s="49">
        <f>D79+H79</f>
        <v>49498539</v>
      </c>
      <c r="K79" s="127">
        <f>J79/C79%</f>
        <v>86.32180813077774</v>
      </c>
    </row>
    <row r="80" spans="1:11" ht="72" x14ac:dyDescent="0.2">
      <c r="A80" s="51">
        <v>68101</v>
      </c>
      <c r="B80" s="48" t="s">
        <v>18</v>
      </c>
      <c r="C80" s="49">
        <v>35922461</v>
      </c>
      <c r="D80" s="49">
        <v>34230108</v>
      </c>
      <c r="E80" s="49">
        <v>3042929</v>
      </c>
      <c r="F80" s="49">
        <v>2049397</v>
      </c>
      <c r="G80" s="49">
        <v>120800</v>
      </c>
      <c r="H80" s="49">
        <f t="shared" si="3"/>
        <v>2170197</v>
      </c>
      <c r="I80" s="50">
        <f>H80/E80%</f>
        <v>71.319343961032274</v>
      </c>
      <c r="J80" s="49">
        <f>D80+H80</f>
        <v>36400305</v>
      </c>
      <c r="K80" s="127">
        <f>J80/C80%</f>
        <v>101.33020953102294</v>
      </c>
    </row>
    <row r="81" spans="1:11" ht="72" x14ac:dyDescent="0.2">
      <c r="A81" s="51">
        <v>68060</v>
      </c>
      <c r="B81" s="48" t="s">
        <v>19</v>
      </c>
      <c r="C81" s="49">
        <v>28315336</v>
      </c>
      <c r="D81" s="49">
        <v>22886223</v>
      </c>
      <c r="E81" s="49">
        <v>6269243</v>
      </c>
      <c r="F81" s="49">
        <v>5172269</v>
      </c>
      <c r="G81" s="49">
        <v>65514</v>
      </c>
      <c r="H81" s="49">
        <f t="shared" si="3"/>
        <v>5237783</v>
      </c>
      <c r="I81" s="50">
        <f>H81/E81%</f>
        <v>83.547295901594495</v>
      </c>
      <c r="J81" s="49">
        <f>D81+H81</f>
        <v>28124006</v>
      </c>
      <c r="K81" s="127">
        <f>J81/C81%</f>
        <v>99.324288435072788</v>
      </c>
    </row>
    <row r="82" spans="1:11" ht="72" x14ac:dyDescent="0.2">
      <c r="A82" s="51">
        <v>68102</v>
      </c>
      <c r="B82" s="48" t="s">
        <v>33</v>
      </c>
      <c r="C82" s="49">
        <v>48238994</v>
      </c>
      <c r="D82" s="49">
        <v>41846624</v>
      </c>
      <c r="E82" s="49">
        <v>6104294</v>
      </c>
      <c r="F82" s="49">
        <v>5108391</v>
      </c>
      <c r="G82" s="49">
        <v>137041</v>
      </c>
      <c r="H82" s="49">
        <f t="shared" si="3"/>
        <v>5245432</v>
      </c>
      <c r="I82" s="50">
        <f>H82/E82%</f>
        <v>85.930199299050798</v>
      </c>
      <c r="J82" s="49">
        <f>D82+H82</f>
        <v>47092056</v>
      </c>
      <c r="K82" s="127">
        <f>J82/C82%</f>
        <v>97.622384082056101</v>
      </c>
    </row>
    <row r="83" spans="1:11" ht="72" x14ac:dyDescent="0.2">
      <c r="A83" s="51">
        <v>67932</v>
      </c>
      <c r="B83" s="48" t="s">
        <v>34</v>
      </c>
      <c r="C83" s="49">
        <v>30360496</v>
      </c>
      <c r="D83" s="49">
        <v>26419497</v>
      </c>
      <c r="E83" s="49">
        <v>4046646</v>
      </c>
      <c r="F83" s="49">
        <v>2615555</v>
      </c>
      <c r="G83" s="49">
        <v>15405</v>
      </c>
      <c r="H83" s="49">
        <f t="shared" si="3"/>
        <v>2630960</v>
      </c>
      <c r="I83" s="50">
        <f>H83/E83%</f>
        <v>65.015818037950439</v>
      </c>
      <c r="J83" s="49">
        <f>D83+H83</f>
        <v>29050457</v>
      </c>
      <c r="K83" s="127">
        <f>J83/C83%</f>
        <v>95.685054025467821</v>
      </c>
    </row>
    <row r="84" spans="1:11" ht="72" x14ac:dyDescent="0.2">
      <c r="A84" s="51">
        <v>68114</v>
      </c>
      <c r="B84" s="48" t="s">
        <v>20</v>
      </c>
      <c r="C84" s="49">
        <v>23763327</v>
      </c>
      <c r="D84" s="49">
        <v>22059142</v>
      </c>
      <c r="E84" s="49">
        <v>1785869</v>
      </c>
      <c r="F84" s="49">
        <v>550618</v>
      </c>
      <c r="G84" s="49">
        <v>245648</v>
      </c>
      <c r="H84" s="49">
        <f t="shared" si="3"/>
        <v>796266</v>
      </c>
      <c r="I84" s="50">
        <f>H84/E84%</f>
        <v>44.587032979462663</v>
      </c>
      <c r="J84" s="49">
        <f>D84+H84</f>
        <v>22855408</v>
      </c>
      <c r="K84" s="127">
        <f>J84/C84%</f>
        <v>96.179327078232774</v>
      </c>
    </row>
    <row r="85" spans="1:11" ht="24" x14ac:dyDescent="0.2">
      <c r="A85" s="51">
        <v>173630</v>
      </c>
      <c r="B85" s="48" t="s">
        <v>35</v>
      </c>
      <c r="C85" s="49">
        <v>8318896</v>
      </c>
      <c r="D85" s="49">
        <v>3475971</v>
      </c>
      <c r="E85" s="49">
        <v>5083643</v>
      </c>
      <c r="F85" s="49">
        <v>2188205</v>
      </c>
      <c r="G85" s="49">
        <v>1346368</v>
      </c>
      <c r="H85" s="49">
        <f t="shared" si="3"/>
        <v>3534573</v>
      </c>
      <c r="I85" s="50">
        <f>H85/E85%</f>
        <v>69.528348076369639</v>
      </c>
      <c r="J85" s="49">
        <f>D85+H85</f>
        <v>7010544</v>
      </c>
      <c r="K85" s="127">
        <f>J85/C85%</f>
        <v>84.272528470123916</v>
      </c>
    </row>
    <row r="86" spans="1:11" ht="72" x14ac:dyDescent="0.2">
      <c r="A86" s="51">
        <v>173625</v>
      </c>
      <c r="B86" s="48" t="s">
        <v>36</v>
      </c>
      <c r="C86" s="49">
        <v>3979033</v>
      </c>
      <c r="D86" s="49">
        <v>2486807</v>
      </c>
      <c r="E86" s="49">
        <v>2205938</v>
      </c>
      <c r="F86" s="49">
        <v>1329205</v>
      </c>
      <c r="G86" s="49"/>
      <c r="H86" s="49">
        <f t="shared" si="3"/>
        <v>1329205</v>
      </c>
      <c r="I86" s="127">
        <f>H86/E86%</f>
        <v>60.25577328102603</v>
      </c>
      <c r="J86" s="49">
        <f>D86+H86</f>
        <v>3816012</v>
      </c>
      <c r="K86" s="127">
        <f>J86/C86%</f>
        <v>95.9029995478801</v>
      </c>
    </row>
    <row r="87" spans="1:11" ht="60" x14ac:dyDescent="0.2">
      <c r="A87" s="51">
        <v>217478</v>
      </c>
      <c r="B87" s="48" t="s">
        <v>119</v>
      </c>
      <c r="C87" s="49">
        <v>584246</v>
      </c>
      <c r="D87" s="49">
        <v>158227.35</v>
      </c>
      <c r="E87" s="49">
        <v>322643</v>
      </c>
      <c r="F87" s="49">
        <v>322641</v>
      </c>
      <c r="G87" s="49"/>
      <c r="H87" s="49">
        <f t="shared" si="3"/>
        <v>322641</v>
      </c>
      <c r="I87" s="127">
        <f>H87/E87%</f>
        <v>99.999380119822845</v>
      </c>
      <c r="J87" s="49">
        <f>D87+H87</f>
        <v>480868.35</v>
      </c>
      <c r="K87" s="127">
        <f>J87/C87%</f>
        <v>82.305800981093583</v>
      </c>
    </row>
    <row r="88" spans="1:11" ht="60" x14ac:dyDescent="0.2">
      <c r="A88" s="51">
        <v>319790</v>
      </c>
      <c r="B88" s="48" t="s">
        <v>171</v>
      </c>
      <c r="C88" s="49">
        <v>879374</v>
      </c>
      <c r="D88" s="49">
        <v>0</v>
      </c>
      <c r="E88" s="49">
        <v>379374</v>
      </c>
      <c r="F88" s="49">
        <v>43645</v>
      </c>
      <c r="G88" s="49">
        <v>35000</v>
      </c>
      <c r="H88" s="49">
        <f t="shared" si="3"/>
        <v>78645</v>
      </c>
      <c r="I88" s="127">
        <f>H88/E88%</f>
        <v>20.7302029132202</v>
      </c>
      <c r="J88" s="49">
        <f>D88+H88</f>
        <v>78645</v>
      </c>
      <c r="K88" s="127">
        <f>J88/C88%</f>
        <v>8.9432937521464133</v>
      </c>
    </row>
    <row r="89" spans="1:11" ht="12.75" x14ac:dyDescent="0.2">
      <c r="A89" s="119"/>
      <c r="B89" s="105"/>
      <c r="C89" s="114"/>
      <c r="D89" s="120"/>
      <c r="E89" s="121"/>
      <c r="F89" s="121"/>
      <c r="G89" s="114"/>
      <c r="H89" s="122"/>
      <c r="I89" s="123"/>
      <c r="J89" s="120"/>
      <c r="K89" s="124"/>
    </row>
    <row r="90" spans="1:11" s="70" customFormat="1" ht="12" x14ac:dyDescent="0.2">
      <c r="A90" s="71" t="s">
        <v>29</v>
      </c>
      <c r="B90" s="97"/>
      <c r="C90" s="91"/>
      <c r="D90" s="91"/>
      <c r="E90" s="125"/>
      <c r="F90" s="92"/>
      <c r="G90" s="88"/>
      <c r="H90" s="88"/>
      <c r="I90" s="89"/>
      <c r="J90" s="90"/>
      <c r="K90" s="89"/>
    </row>
    <row r="91" spans="1:11" s="70" customFormat="1" ht="12" x14ac:dyDescent="0.2">
      <c r="A91" s="115" t="s">
        <v>22</v>
      </c>
      <c r="B91" s="116"/>
      <c r="C91" s="91"/>
      <c r="D91" s="91"/>
      <c r="E91" s="125"/>
      <c r="F91" s="92"/>
      <c r="G91" s="88"/>
      <c r="H91" s="88"/>
      <c r="I91" s="89"/>
      <c r="J91" s="90"/>
      <c r="K91" s="89"/>
    </row>
    <row r="92" spans="1:11" s="70" customFormat="1" ht="12" x14ac:dyDescent="0.2">
      <c r="A92" s="114"/>
      <c r="B92" s="116" t="s">
        <v>68</v>
      </c>
      <c r="C92" s="91"/>
      <c r="D92" s="91"/>
      <c r="E92" s="125"/>
      <c r="F92" s="92"/>
      <c r="G92" s="88"/>
      <c r="H92" s="88"/>
      <c r="I92" s="89"/>
      <c r="J92" s="90"/>
      <c r="K92" s="89"/>
    </row>
    <row r="93" spans="1:11" s="70" customFormat="1" ht="12" x14ac:dyDescent="0.2">
      <c r="A93" s="114"/>
      <c r="B93" s="114"/>
      <c r="C93" s="91"/>
      <c r="D93" s="91"/>
      <c r="E93" s="125"/>
      <c r="F93" s="92"/>
      <c r="G93" s="88"/>
      <c r="H93" s="88"/>
      <c r="I93" s="89"/>
      <c r="J93" s="90"/>
      <c r="K93" s="89"/>
    </row>
    <row r="94" spans="1:11" s="70" customFormat="1" ht="12" x14ac:dyDescent="0.2">
      <c r="A94" s="114"/>
      <c r="B94" s="114"/>
      <c r="C94" s="91"/>
      <c r="D94" s="91"/>
      <c r="E94" s="125"/>
      <c r="F94" s="92"/>
      <c r="G94" s="88"/>
      <c r="H94" s="88"/>
      <c r="I94" s="89"/>
      <c r="J94" s="90"/>
      <c r="K94" s="89"/>
    </row>
    <row r="95" spans="1:11" ht="20.25" customHeight="1" x14ac:dyDescent="0.2"/>
    <row r="96" spans="1:11"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sheetData>
  <mergeCells count="9">
    <mergeCell ref="E4:I4"/>
    <mergeCell ref="A4:A5"/>
    <mergeCell ref="B4:B5"/>
    <mergeCell ref="A1:K1"/>
    <mergeCell ref="A2:K2"/>
    <mergeCell ref="J4:J5"/>
    <mergeCell ref="K4:K5"/>
    <mergeCell ref="C4:C5"/>
    <mergeCell ref="D4:D5"/>
  </mergeCells>
  <phoneticPr fontId="6" type="noConversion"/>
  <hyperlinks>
    <hyperlink ref="B92" r:id="rId1"/>
  </hyperlinks>
  <pageMargins left="0.78740157480314965" right="0" top="0.59055118110236227" bottom="0.39370078740157483" header="0" footer="0"/>
  <pageSetup paperSize="9" scale="6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M86"/>
  <sheetViews>
    <sheetView tabSelected="1" zoomScaleNormal="100" zoomScaleSheetLayoutView="100" workbookViewId="0">
      <pane ySplit="5" topLeftCell="A83" activePane="bottomLeft" state="frozen"/>
      <selection pane="bottomLeft" sqref="A1:K85"/>
    </sheetView>
  </sheetViews>
  <sheetFormatPr baseColWidth="10" defaultRowHeight="12" x14ac:dyDescent="0.2"/>
  <cols>
    <col min="1" max="1" width="8.5703125" style="42" customWidth="1"/>
    <col min="2" max="2" width="41.42578125" style="44" customWidth="1"/>
    <col min="3" max="3" width="10.5703125" style="44" customWidth="1"/>
    <col min="4" max="4" width="11.42578125" style="44" customWidth="1"/>
    <col min="5" max="5" width="11.140625" style="44" customWidth="1"/>
    <col min="6" max="6" width="11.7109375" style="44" customWidth="1"/>
    <col min="7" max="7" width="11.7109375" style="43" customWidth="1"/>
    <col min="8" max="8" width="11.28515625" style="43" customWidth="1"/>
    <col min="9" max="9" width="8.7109375" style="61" customWidth="1"/>
    <col min="10" max="10" width="12.28515625" style="62" customWidth="1"/>
    <col min="11" max="11" width="10.5703125" style="61" customWidth="1"/>
    <col min="12" max="15" width="11.42578125" style="43" customWidth="1"/>
    <col min="16" max="16" width="54.7109375" style="43" customWidth="1"/>
    <col min="17" max="22" width="11.42578125" style="43" customWidth="1"/>
    <col min="23" max="16384" width="11.42578125" style="43"/>
  </cols>
  <sheetData>
    <row r="1" spans="1:12" ht="18" customHeight="1" x14ac:dyDescent="0.2">
      <c r="A1" s="197" t="s">
        <v>23</v>
      </c>
      <c r="B1" s="197"/>
      <c r="C1" s="197"/>
      <c r="D1" s="197"/>
      <c r="E1" s="197"/>
      <c r="F1" s="197"/>
      <c r="G1" s="197"/>
      <c r="H1" s="197"/>
      <c r="I1" s="197"/>
      <c r="J1" s="197"/>
      <c r="K1" s="197"/>
    </row>
    <row r="2" spans="1:12" ht="18" customHeight="1" x14ac:dyDescent="0.2">
      <c r="A2" s="182" t="s">
        <v>187</v>
      </c>
      <c r="B2" s="182"/>
      <c r="C2" s="182"/>
      <c r="D2" s="182"/>
      <c r="E2" s="182"/>
      <c r="F2" s="182"/>
      <c r="G2" s="182"/>
      <c r="H2" s="182"/>
      <c r="I2" s="182"/>
      <c r="J2" s="182"/>
      <c r="K2" s="182"/>
    </row>
    <row r="3" spans="1:12" ht="25.5" customHeight="1" x14ac:dyDescent="0.2">
      <c r="B3" s="42"/>
      <c r="C3" s="42"/>
      <c r="D3" s="42"/>
      <c r="E3" s="42"/>
      <c r="F3" s="42"/>
      <c r="G3" s="113"/>
      <c r="H3" s="106"/>
      <c r="I3" s="96"/>
      <c r="J3" s="113"/>
      <c r="K3" s="42"/>
    </row>
    <row r="4" spans="1:12" ht="20.25" customHeight="1" x14ac:dyDescent="0.2">
      <c r="A4" s="200" t="s">
        <v>3</v>
      </c>
      <c r="B4" s="192" t="s">
        <v>12</v>
      </c>
      <c r="C4" s="192" t="s">
        <v>4</v>
      </c>
      <c r="D4" s="198" t="s">
        <v>69</v>
      </c>
      <c r="E4" s="194" t="s">
        <v>71</v>
      </c>
      <c r="F4" s="195"/>
      <c r="G4" s="195"/>
      <c r="H4" s="195"/>
      <c r="I4" s="196"/>
      <c r="J4" s="202" t="s">
        <v>52</v>
      </c>
      <c r="K4" s="189" t="s">
        <v>53</v>
      </c>
    </row>
    <row r="5" spans="1:12" s="45" customFormat="1" ht="65.25" customHeight="1" thickBot="1" x14ac:dyDescent="0.25">
      <c r="A5" s="201"/>
      <c r="B5" s="193"/>
      <c r="C5" s="193"/>
      <c r="D5" s="199"/>
      <c r="E5" s="28" t="s">
        <v>97</v>
      </c>
      <c r="F5" s="30" t="s">
        <v>189</v>
      </c>
      <c r="G5" s="31" t="s">
        <v>54</v>
      </c>
      <c r="H5" s="29" t="s">
        <v>70</v>
      </c>
      <c r="I5" s="32" t="s">
        <v>24</v>
      </c>
      <c r="J5" s="203"/>
      <c r="K5" s="190"/>
    </row>
    <row r="6" spans="1:12" s="205" customFormat="1" ht="18.75" customHeight="1" x14ac:dyDescent="0.25">
      <c r="A6" s="138"/>
      <c r="B6" s="136" t="s">
        <v>128</v>
      </c>
      <c r="C6" s="204"/>
      <c r="D6" s="156">
        <f>D7+D12+D14</f>
        <v>122101177.96000001</v>
      </c>
      <c r="E6" s="156">
        <f>E7+E12+E14</f>
        <v>126467865</v>
      </c>
      <c r="F6" s="156">
        <f>F7+F12+F14</f>
        <v>30302491</v>
      </c>
      <c r="G6" s="156">
        <f t="shared" ref="G6" si="0">G7+G12+G14</f>
        <v>2590000</v>
      </c>
      <c r="H6" s="156">
        <f>F6+G6</f>
        <v>32892491</v>
      </c>
      <c r="I6" s="155">
        <f>H6/E6%</f>
        <v>26.008576170713408</v>
      </c>
      <c r="J6" s="150">
        <f>D6+H6</f>
        <v>154993668.96000001</v>
      </c>
      <c r="K6" s="151"/>
    </row>
    <row r="7" spans="1:12" ht="21.75" customHeight="1" x14ac:dyDescent="0.2">
      <c r="A7" s="78"/>
      <c r="B7" s="57" t="s">
        <v>21</v>
      </c>
      <c r="C7" s="79"/>
      <c r="D7" s="58">
        <f>SUM(D8:D11)</f>
        <v>5842866</v>
      </c>
      <c r="E7" s="80">
        <f>SUM(E8:E11)</f>
        <v>8132068</v>
      </c>
      <c r="F7" s="80">
        <f>SUM(F8:F11)</f>
        <v>7107884</v>
      </c>
      <c r="G7" s="80">
        <f>SUM(G8:G11)</f>
        <v>6500</v>
      </c>
      <c r="H7" s="80">
        <f t="shared" ref="H7:H70" si="1">F7+G7</f>
        <v>7114384</v>
      </c>
      <c r="I7" s="81">
        <f>H7/E7%</f>
        <v>87.485544882310393</v>
      </c>
      <c r="J7" s="80">
        <f>D7+H7</f>
        <v>12957250</v>
      </c>
      <c r="K7" s="81"/>
    </row>
    <row r="8" spans="1:12" ht="24.75" customHeight="1" x14ac:dyDescent="0.2">
      <c r="A8" s="51"/>
      <c r="B8" s="59" t="s">
        <v>50</v>
      </c>
      <c r="C8" s="55"/>
      <c r="D8" s="55">
        <v>0</v>
      </c>
      <c r="E8" s="49">
        <v>60934</v>
      </c>
      <c r="F8" s="49">
        <v>37100</v>
      </c>
      <c r="G8" s="49">
        <v>6500</v>
      </c>
      <c r="H8" s="49">
        <f t="shared" si="1"/>
        <v>43600</v>
      </c>
      <c r="I8" s="82">
        <f>H8/E8%</f>
        <v>71.552827649588082</v>
      </c>
      <c r="J8" s="55">
        <f>D8+H8</f>
        <v>43600</v>
      </c>
      <c r="K8" s="83"/>
    </row>
    <row r="9" spans="1:12" ht="36" x14ac:dyDescent="0.2">
      <c r="A9" s="51">
        <v>169124</v>
      </c>
      <c r="B9" s="59" t="s">
        <v>58</v>
      </c>
      <c r="C9" s="99">
        <v>1486535.38</v>
      </c>
      <c r="D9" s="55">
        <v>1289424</v>
      </c>
      <c r="E9" s="55">
        <v>73324</v>
      </c>
      <c r="F9" s="55">
        <v>73324</v>
      </c>
      <c r="G9" s="55">
        <v>0</v>
      </c>
      <c r="H9" s="55">
        <f t="shared" si="1"/>
        <v>73324</v>
      </c>
      <c r="I9" s="82">
        <f>H9/E9%</f>
        <v>100</v>
      </c>
      <c r="J9" s="55">
        <f>D9+H9</f>
        <v>1362748</v>
      </c>
      <c r="K9" s="83">
        <f>J9/C9%</f>
        <v>91.672759245057463</v>
      </c>
    </row>
    <row r="10" spans="1:12" ht="48" x14ac:dyDescent="0.2">
      <c r="A10" s="51">
        <v>238150</v>
      </c>
      <c r="B10" s="59" t="s">
        <v>51</v>
      </c>
      <c r="C10" s="99">
        <v>6744312</v>
      </c>
      <c r="D10" s="118">
        <v>4553442</v>
      </c>
      <c r="E10" s="55">
        <v>2407548</v>
      </c>
      <c r="F10" s="55">
        <v>2407548</v>
      </c>
      <c r="G10" s="55">
        <v>0</v>
      </c>
      <c r="H10" s="55">
        <f t="shared" si="1"/>
        <v>2407548</v>
      </c>
      <c r="I10" s="82">
        <f>H10/E10%</f>
        <v>100</v>
      </c>
      <c r="J10" s="55">
        <f>D10+H10</f>
        <v>6960990</v>
      </c>
      <c r="K10" s="83">
        <f>J10/C10%</f>
        <v>103.2127517232299</v>
      </c>
    </row>
    <row r="11" spans="1:12" ht="60" x14ac:dyDescent="0.2">
      <c r="A11" s="51">
        <v>227100</v>
      </c>
      <c r="B11" s="59" t="s">
        <v>118</v>
      </c>
      <c r="C11" s="99">
        <v>9910910</v>
      </c>
      <c r="D11" s="118">
        <v>0</v>
      </c>
      <c r="E11" s="55">
        <v>5590262</v>
      </c>
      <c r="F11" s="55">
        <v>4589912</v>
      </c>
      <c r="G11" s="55">
        <v>0</v>
      </c>
      <c r="H11" s="55">
        <f t="shared" si="1"/>
        <v>4589912</v>
      </c>
      <c r="I11" s="82">
        <f>H11/E11%</f>
        <v>82.105489867916745</v>
      </c>
      <c r="J11" s="55">
        <f>D11+H11</f>
        <v>4589912</v>
      </c>
      <c r="K11" s="83">
        <f>J11/C11%</f>
        <v>46.311711033598321</v>
      </c>
    </row>
    <row r="12" spans="1:12" ht="24" x14ac:dyDescent="0.2">
      <c r="A12" s="51"/>
      <c r="B12" s="57" t="s">
        <v>42</v>
      </c>
      <c r="C12" s="79"/>
      <c r="D12" s="206">
        <f>D13</f>
        <v>0</v>
      </c>
      <c r="E12" s="80">
        <f>E13</f>
        <v>59900000</v>
      </c>
      <c r="F12" s="80">
        <f>F13</f>
        <v>0</v>
      </c>
      <c r="G12" s="80">
        <f>G13</f>
        <v>0</v>
      </c>
      <c r="H12" s="80">
        <f t="shared" si="1"/>
        <v>0</v>
      </c>
      <c r="I12" s="81">
        <f>H12/E12%</f>
        <v>0</v>
      </c>
      <c r="J12" s="80">
        <f>D12+H12</f>
        <v>0</v>
      </c>
      <c r="K12" s="81"/>
    </row>
    <row r="13" spans="1:12" ht="51.75" customHeight="1" x14ac:dyDescent="0.2">
      <c r="A13" s="51">
        <v>143957</v>
      </c>
      <c r="B13" s="59" t="s">
        <v>108</v>
      </c>
      <c r="C13" s="99">
        <v>277993156</v>
      </c>
      <c r="D13" s="55">
        <v>0</v>
      </c>
      <c r="E13" s="55">
        <v>59900000</v>
      </c>
      <c r="F13" s="55">
        <v>0</v>
      </c>
      <c r="G13" s="55">
        <v>0</v>
      </c>
      <c r="H13" s="55">
        <f t="shared" si="1"/>
        <v>0</v>
      </c>
      <c r="I13" s="82">
        <f>H13/E13%</f>
        <v>0</v>
      </c>
      <c r="J13" s="145">
        <f>D13+H13</f>
        <v>0</v>
      </c>
      <c r="K13" s="83">
        <f>J13/C13%</f>
        <v>0</v>
      </c>
    </row>
    <row r="14" spans="1:12" s="46" customFormat="1" ht="24" x14ac:dyDescent="0.2">
      <c r="A14" s="139"/>
      <c r="B14" s="152" t="s">
        <v>66</v>
      </c>
      <c r="C14" s="153"/>
      <c r="D14" s="80">
        <f>D15+D20+D24+D33+D35+D39+D41+D45+D49+D62+D64+D66+D71+D74+D80</f>
        <v>116258311.96000001</v>
      </c>
      <c r="E14" s="80">
        <f>+E15+E20+E24+E33+E35+E39+E41+E45+E49+E62+E64+E66+E71+E74+E80</f>
        <v>58435797</v>
      </c>
      <c r="F14" s="80">
        <f>+F15+F20+F24+F33+F35+F39+F41+F45+F49+F62+F64+F66+F71+F74+F80</f>
        <v>23194607</v>
      </c>
      <c r="G14" s="158">
        <f>+G15+G20+G24+G33+G35+G39+G41+G45+G49+G62+G64+G66+G71+G74+G80</f>
        <v>2583500</v>
      </c>
      <c r="H14" s="158">
        <f t="shared" si="1"/>
        <v>25778107</v>
      </c>
      <c r="I14" s="159">
        <f>H14/E14%</f>
        <v>44.113554231150474</v>
      </c>
      <c r="J14" s="158">
        <f>D14+H14</f>
        <v>142036418.96000001</v>
      </c>
      <c r="K14" s="152"/>
      <c r="L14" s="169"/>
    </row>
    <row r="15" spans="1:12" s="46" customFormat="1" ht="24" x14ac:dyDescent="0.2">
      <c r="A15" s="137"/>
      <c r="B15" s="141" t="s">
        <v>82</v>
      </c>
      <c r="C15" s="141"/>
      <c r="D15" s="148">
        <f>SUM(D16:D19)</f>
        <v>2243016</v>
      </c>
      <c r="E15" s="148">
        <f>SUM(E16:E19)</f>
        <v>2610545</v>
      </c>
      <c r="F15" s="148">
        <v>0</v>
      </c>
      <c r="G15" s="142">
        <f>SUM(G16:G19)</f>
        <v>0</v>
      </c>
      <c r="H15" s="142">
        <f t="shared" si="1"/>
        <v>0</v>
      </c>
      <c r="I15" s="144">
        <f>H15/E15%</f>
        <v>0</v>
      </c>
      <c r="J15" s="148">
        <f>D15+H15</f>
        <v>2243016</v>
      </c>
      <c r="K15" s="143"/>
    </row>
    <row r="16" spans="1:12" s="46" customFormat="1" ht="36" x14ac:dyDescent="0.2">
      <c r="A16" s="139" t="s">
        <v>168</v>
      </c>
      <c r="B16" s="48" t="s">
        <v>157</v>
      </c>
      <c r="C16" s="49">
        <v>1343920</v>
      </c>
      <c r="D16" s="49">
        <v>848920</v>
      </c>
      <c r="E16" s="49">
        <v>305000</v>
      </c>
      <c r="F16" s="49">
        <v>0</v>
      </c>
      <c r="G16" s="49"/>
      <c r="H16" s="49">
        <f t="shared" si="1"/>
        <v>0</v>
      </c>
      <c r="I16" s="83">
        <f>H16/E16%</f>
        <v>0</v>
      </c>
      <c r="J16" s="49">
        <f>D16+H16</f>
        <v>848920</v>
      </c>
      <c r="K16" s="83">
        <f>J16/C16%</f>
        <v>63.167450443478778</v>
      </c>
    </row>
    <row r="17" spans="1:27" s="46" customFormat="1" ht="36" x14ac:dyDescent="0.2">
      <c r="A17" s="139" t="s">
        <v>169</v>
      </c>
      <c r="B17" s="48" t="s">
        <v>158</v>
      </c>
      <c r="C17" s="49">
        <v>1466946</v>
      </c>
      <c r="D17" s="49">
        <v>1394096</v>
      </c>
      <c r="E17" s="49">
        <v>72850</v>
      </c>
      <c r="F17" s="49">
        <v>0</v>
      </c>
      <c r="G17" s="49">
        <v>0</v>
      </c>
      <c r="H17" s="49">
        <f t="shared" si="1"/>
        <v>0</v>
      </c>
      <c r="I17" s="83">
        <f>H17/E17%</f>
        <v>0</v>
      </c>
      <c r="J17" s="49">
        <f>D17+H17</f>
        <v>1394096</v>
      </c>
      <c r="K17" s="83">
        <f>J17/C17%</f>
        <v>95.033900361703843</v>
      </c>
    </row>
    <row r="18" spans="1:27" s="46" customFormat="1" ht="36" x14ac:dyDescent="0.2">
      <c r="A18" s="139">
        <v>182070</v>
      </c>
      <c r="B18" s="48" t="s">
        <v>91</v>
      </c>
      <c r="C18" s="49">
        <v>1158211.1599999999</v>
      </c>
      <c r="D18" s="49">
        <v>0</v>
      </c>
      <c r="E18" s="49">
        <v>1158211</v>
      </c>
      <c r="F18" s="49">
        <v>0</v>
      </c>
      <c r="G18" s="49">
        <v>0</v>
      </c>
      <c r="H18" s="49">
        <f t="shared" si="1"/>
        <v>0</v>
      </c>
      <c r="I18" s="83">
        <f>H18/E18%</f>
        <v>0</v>
      </c>
      <c r="J18" s="49">
        <f>D18+H18</f>
        <v>0</v>
      </c>
      <c r="K18" s="83">
        <f>J18/C18%</f>
        <v>0</v>
      </c>
    </row>
    <row r="19" spans="1:27" s="46" customFormat="1" ht="36" x14ac:dyDescent="0.2">
      <c r="A19" s="139">
        <v>206839</v>
      </c>
      <c r="B19" s="48" t="s">
        <v>92</v>
      </c>
      <c r="C19" s="49">
        <v>1106804.2</v>
      </c>
      <c r="D19" s="49">
        <v>0</v>
      </c>
      <c r="E19" s="49">
        <v>1074484</v>
      </c>
      <c r="F19" s="49">
        <v>0</v>
      </c>
      <c r="G19" s="49">
        <v>0</v>
      </c>
      <c r="H19" s="49">
        <f t="shared" si="1"/>
        <v>0</v>
      </c>
      <c r="I19" s="83">
        <f>H19/E19%</f>
        <v>0</v>
      </c>
      <c r="J19" s="49">
        <f>D19+H19</f>
        <v>0</v>
      </c>
      <c r="K19" s="83">
        <f>J19/C19%</f>
        <v>0</v>
      </c>
    </row>
    <row r="20" spans="1:27" s="46" customFormat="1" ht="24" x14ac:dyDescent="0.2">
      <c r="A20" s="137"/>
      <c r="B20" s="141" t="s">
        <v>83</v>
      </c>
      <c r="C20" s="141"/>
      <c r="D20" s="142">
        <f>SUM(D21:D23)</f>
        <v>0</v>
      </c>
      <c r="E20" s="148">
        <f>SUM(E21:E23)</f>
        <v>227118</v>
      </c>
      <c r="F20" s="148">
        <f>SUM(F21:F23)</f>
        <v>45761</v>
      </c>
      <c r="G20" s="142">
        <f>SUM(G21:G23)</f>
        <v>0</v>
      </c>
      <c r="H20" s="142">
        <f t="shared" si="1"/>
        <v>45761</v>
      </c>
      <c r="I20" s="168">
        <f>H20/E20%</f>
        <v>20.148557137699346</v>
      </c>
      <c r="J20" s="148">
        <f>D20+H20</f>
        <v>45761</v>
      </c>
      <c r="K20" s="149"/>
    </row>
    <row r="21" spans="1:27" s="46" customFormat="1" ht="48" x14ac:dyDescent="0.2">
      <c r="A21" s="139">
        <v>220053</v>
      </c>
      <c r="B21" s="48" t="s">
        <v>65</v>
      </c>
      <c r="C21" s="49">
        <v>9951775</v>
      </c>
      <c r="D21" s="49">
        <v>0</v>
      </c>
      <c r="E21" s="49">
        <v>135951</v>
      </c>
      <c r="F21" s="49">
        <v>16500</v>
      </c>
      <c r="G21" s="49"/>
      <c r="H21" s="49">
        <f t="shared" si="1"/>
        <v>16500</v>
      </c>
      <c r="I21" s="147">
        <f>H21/E21%</f>
        <v>12.13672573206523</v>
      </c>
      <c r="J21" s="146">
        <f>D21+H21</f>
        <v>16500</v>
      </c>
      <c r="K21" s="147">
        <f>J21/C21%</f>
        <v>0.16579956841869917</v>
      </c>
    </row>
    <row r="22" spans="1:27" s="46" customFormat="1" ht="36" x14ac:dyDescent="0.2">
      <c r="A22" s="139">
        <v>285368</v>
      </c>
      <c r="B22" s="48" t="s">
        <v>93</v>
      </c>
      <c r="C22" s="49">
        <v>7620542</v>
      </c>
      <c r="D22" s="49">
        <v>0</v>
      </c>
      <c r="E22" s="49">
        <v>57067</v>
      </c>
      <c r="F22" s="49">
        <v>16500</v>
      </c>
      <c r="G22" s="49"/>
      <c r="H22" s="49">
        <f t="shared" si="1"/>
        <v>16500</v>
      </c>
      <c r="I22" s="147">
        <f>H22/E22%</f>
        <v>28.913382515289047</v>
      </c>
      <c r="J22" s="146">
        <f>D22+H22</f>
        <v>16500</v>
      </c>
      <c r="K22" s="147">
        <f>J22/C22%</f>
        <v>0.21652003230216435</v>
      </c>
    </row>
    <row r="23" spans="1:27" s="46" customFormat="1" ht="36" x14ac:dyDescent="0.2">
      <c r="A23" s="139">
        <v>271878</v>
      </c>
      <c r="B23" s="48" t="s">
        <v>94</v>
      </c>
      <c r="C23" s="49">
        <v>3649603</v>
      </c>
      <c r="D23" s="49">
        <v>0</v>
      </c>
      <c r="E23" s="146">
        <v>34100</v>
      </c>
      <c r="F23" s="146">
        <v>12761</v>
      </c>
      <c r="G23" s="49">
        <v>0</v>
      </c>
      <c r="H23" s="49">
        <f t="shared" si="1"/>
        <v>12761</v>
      </c>
      <c r="I23" s="147">
        <f>H23/E23%</f>
        <v>37.422287390029325</v>
      </c>
      <c r="J23" s="146">
        <f>D23+H23</f>
        <v>12761</v>
      </c>
      <c r="K23" s="147">
        <f>J23/C23%</f>
        <v>0.34965446926693122</v>
      </c>
    </row>
    <row r="24" spans="1:27" s="46" customFormat="1" ht="24" x14ac:dyDescent="0.2">
      <c r="A24" s="137"/>
      <c r="B24" s="141" t="s">
        <v>81</v>
      </c>
      <c r="C24" s="141"/>
      <c r="D24" s="148">
        <f>SUM(D25:D32)</f>
        <v>10463476.9</v>
      </c>
      <c r="E24" s="148">
        <f>SUM(E25:E32)</f>
        <v>4165488</v>
      </c>
      <c r="F24" s="148">
        <f>SUM(F25:F32)</f>
        <v>2909851</v>
      </c>
      <c r="G24" s="142">
        <f>SUM(G25:G32)</f>
        <v>-35771</v>
      </c>
      <c r="H24" s="142">
        <f t="shared" si="1"/>
        <v>2874080</v>
      </c>
      <c r="I24" s="144">
        <f>H24/E24%</f>
        <v>68.9974379952601</v>
      </c>
      <c r="J24" s="148">
        <f>D24+H24</f>
        <v>13337556.9</v>
      </c>
      <c r="K24" s="149"/>
    </row>
    <row r="25" spans="1:27" s="46" customFormat="1" ht="48" x14ac:dyDescent="0.2">
      <c r="A25" s="139">
        <v>69000</v>
      </c>
      <c r="B25" s="48" t="s">
        <v>173</v>
      </c>
      <c r="C25" s="49">
        <v>2384094.52</v>
      </c>
      <c r="D25" s="49">
        <v>3042928.25</v>
      </c>
      <c r="E25" s="146">
        <v>228976</v>
      </c>
      <c r="F25" s="146">
        <v>0</v>
      </c>
      <c r="G25" s="49"/>
      <c r="H25" s="49">
        <f t="shared" si="1"/>
        <v>0</v>
      </c>
      <c r="I25" s="147">
        <f>H25/E25%</f>
        <v>0</v>
      </c>
      <c r="J25" s="146">
        <f>D25+H25</f>
        <v>3042928.25</v>
      </c>
      <c r="K25" s="147">
        <f>J25/C25%</f>
        <v>127.63454739202201</v>
      </c>
    </row>
    <row r="26" spans="1:27" s="46" customFormat="1" ht="36" x14ac:dyDescent="0.2">
      <c r="A26" s="139">
        <v>67487</v>
      </c>
      <c r="B26" s="48" t="s">
        <v>174</v>
      </c>
      <c r="C26" s="49">
        <v>669863.92000000004</v>
      </c>
      <c r="D26" s="49">
        <v>779697.28</v>
      </c>
      <c r="E26" s="146">
        <v>75675</v>
      </c>
      <c r="F26" s="146">
        <v>0</v>
      </c>
      <c r="G26" s="49"/>
      <c r="H26" s="49">
        <f t="shared" si="1"/>
        <v>0</v>
      </c>
      <c r="I26" s="147">
        <f>H26/E26%</f>
        <v>0</v>
      </c>
      <c r="J26" s="146">
        <f>D26+H26</f>
        <v>779697.28</v>
      </c>
      <c r="K26" s="147">
        <f>J26/C26%</f>
        <v>116.39636898192695</v>
      </c>
    </row>
    <row r="27" spans="1:27" s="46" customFormat="1" ht="60" x14ac:dyDescent="0.2">
      <c r="A27" s="139">
        <v>60720</v>
      </c>
      <c r="B27" s="48" t="s">
        <v>175</v>
      </c>
      <c r="C27" s="49">
        <v>1020123.53</v>
      </c>
      <c r="D27" s="49">
        <v>978927.53</v>
      </c>
      <c r="E27" s="146">
        <v>78013</v>
      </c>
      <c r="F27" s="146">
        <v>41196</v>
      </c>
      <c r="G27" s="49"/>
      <c r="H27" s="49">
        <f t="shared" si="1"/>
        <v>41196</v>
      </c>
      <c r="I27" s="147">
        <f>H27/E27%</f>
        <v>52.806583518131596</v>
      </c>
      <c r="J27" s="146">
        <f>D27+H27</f>
        <v>1020123.53</v>
      </c>
      <c r="K27" s="147">
        <f>J27/C27%</f>
        <v>100</v>
      </c>
    </row>
    <row r="28" spans="1:27" s="46" customFormat="1" ht="60" x14ac:dyDescent="0.2">
      <c r="A28" s="139">
        <v>144387</v>
      </c>
      <c r="B28" s="48" t="s">
        <v>176</v>
      </c>
      <c r="C28" s="49">
        <v>364844.54</v>
      </c>
      <c r="D28" s="49">
        <v>168397</v>
      </c>
      <c r="E28" s="146">
        <v>229493</v>
      </c>
      <c r="F28" s="146">
        <v>185700</v>
      </c>
      <c r="G28" s="49"/>
      <c r="H28" s="49">
        <f t="shared" si="1"/>
        <v>185700</v>
      </c>
      <c r="I28" s="147">
        <f>H28/E28%</f>
        <v>80.917500751656917</v>
      </c>
      <c r="J28" s="146">
        <f>D28+H28</f>
        <v>354097</v>
      </c>
      <c r="K28" s="147">
        <f>J28/C28%</f>
        <v>97.054213830361846</v>
      </c>
    </row>
    <row r="29" spans="1:27" s="46" customFormat="1" ht="60" x14ac:dyDescent="0.2">
      <c r="A29" s="139">
        <v>144409</v>
      </c>
      <c r="B29" s="48" t="s">
        <v>177</v>
      </c>
      <c r="C29" s="49">
        <v>1358594.67</v>
      </c>
      <c r="D29" s="49">
        <v>1081495.08</v>
      </c>
      <c r="E29" s="146">
        <v>237439</v>
      </c>
      <c r="F29" s="146">
        <v>76080</v>
      </c>
      <c r="G29" s="49"/>
      <c r="H29" s="49">
        <f t="shared" si="1"/>
        <v>76080</v>
      </c>
      <c r="I29" s="147">
        <f>H29/E29%</f>
        <v>32.041913923155001</v>
      </c>
      <c r="J29" s="146">
        <f>D29+H29</f>
        <v>1157575.08</v>
      </c>
      <c r="K29" s="147">
        <f>J29/C29%</f>
        <v>85.203858484149663</v>
      </c>
    </row>
    <row r="30" spans="1:27" s="46" customFormat="1" ht="48" x14ac:dyDescent="0.2">
      <c r="A30" s="95">
        <v>104190</v>
      </c>
      <c r="B30" s="48" t="s">
        <v>89</v>
      </c>
      <c r="C30" s="49">
        <v>1800899.44</v>
      </c>
      <c r="D30" s="49">
        <v>549229.76</v>
      </c>
      <c r="E30" s="146">
        <v>1600000</v>
      </c>
      <c r="F30" s="146">
        <v>923807</v>
      </c>
      <c r="G30" s="49">
        <v>38595</v>
      </c>
      <c r="H30" s="49">
        <f t="shared" si="1"/>
        <v>962402</v>
      </c>
      <c r="I30" s="83">
        <f>H30/E30%</f>
        <v>60.150125000000003</v>
      </c>
      <c r="J30" s="49">
        <f>D30+H30</f>
        <v>1511631.76</v>
      </c>
      <c r="K30" s="83">
        <f>J30/C30%</f>
        <v>83.937599536373895</v>
      </c>
    </row>
    <row r="31" spans="1:27" s="46" customFormat="1" ht="48" x14ac:dyDescent="0.25">
      <c r="A31" s="139">
        <v>144038</v>
      </c>
      <c r="B31" s="48" t="s">
        <v>178</v>
      </c>
      <c r="C31" s="49">
        <v>5315573.2300000004</v>
      </c>
      <c r="D31" s="49">
        <v>3862802</v>
      </c>
      <c r="E31" s="146">
        <v>1462948</v>
      </c>
      <c r="F31" s="146">
        <v>1435183</v>
      </c>
      <c r="G31" s="49"/>
      <c r="H31" s="49">
        <f t="shared" si="1"/>
        <v>1435183</v>
      </c>
      <c r="I31" s="83">
        <f>H31/E31%</f>
        <v>98.102119829276234</v>
      </c>
      <c r="J31" s="49">
        <f>D31+H31</f>
        <v>5297985</v>
      </c>
      <c r="K31" s="83">
        <f>J31/C31%</f>
        <v>99.669118846849173</v>
      </c>
      <c r="L31" s="162"/>
      <c r="M31" s="163"/>
      <c r="N31" s="163"/>
      <c r="O31" s="164"/>
      <c r="P31" s="163"/>
      <c r="Q31" s="164"/>
      <c r="R31" s="164"/>
      <c r="S31" s="163"/>
      <c r="T31" s="163"/>
      <c r="U31" s="163"/>
      <c r="V31" s="162"/>
      <c r="W31" s="162"/>
      <c r="X31" s="162"/>
      <c r="Y31"/>
      <c r="Z31"/>
      <c r="AA31"/>
    </row>
    <row r="32" spans="1:27" s="46" customFormat="1" ht="72" x14ac:dyDescent="0.2">
      <c r="A32" s="95">
        <v>227664</v>
      </c>
      <c r="B32" s="48" t="s">
        <v>90</v>
      </c>
      <c r="C32" s="49">
        <v>5377287</v>
      </c>
      <c r="D32" s="49">
        <v>0</v>
      </c>
      <c r="E32" s="146">
        <v>252944</v>
      </c>
      <c r="F32" s="146">
        <v>247885</v>
      </c>
      <c r="G32" s="49">
        <v>-74366</v>
      </c>
      <c r="H32" s="49">
        <f t="shared" si="1"/>
        <v>173519</v>
      </c>
      <c r="I32" s="83">
        <f>H32/E32%</f>
        <v>68.599769118856344</v>
      </c>
      <c r="J32" s="49">
        <f>D32+H32</f>
        <v>173519</v>
      </c>
      <c r="K32" s="83">
        <f>J32/C32%</f>
        <v>3.2268874620231354</v>
      </c>
      <c r="L32" s="163"/>
      <c r="M32" s="164"/>
      <c r="N32" s="162"/>
      <c r="O32" s="163"/>
      <c r="P32" s="163"/>
      <c r="Q32" s="163"/>
      <c r="R32" s="163"/>
      <c r="S32" s="163"/>
      <c r="T32" s="163"/>
      <c r="U32" s="163"/>
      <c r="V32" s="163"/>
      <c r="W32" s="163"/>
      <c r="X32" s="162"/>
      <c r="Y32" s="162"/>
      <c r="Z32" s="162"/>
      <c r="AA32" s="162"/>
    </row>
    <row r="33" spans="1:27" s="46" customFormat="1" ht="24" x14ac:dyDescent="0.25">
      <c r="A33" s="137"/>
      <c r="B33" s="141" t="s">
        <v>95</v>
      </c>
      <c r="C33" s="141"/>
      <c r="D33" s="148">
        <f>D34</f>
        <v>0</v>
      </c>
      <c r="E33" s="148">
        <f>E34</f>
        <v>195700</v>
      </c>
      <c r="F33" s="148">
        <f>F34</f>
        <v>45690</v>
      </c>
      <c r="G33" s="143"/>
      <c r="H33" s="143">
        <f t="shared" si="1"/>
        <v>45690</v>
      </c>
      <c r="I33" s="144">
        <f>H33/E33%</f>
        <v>23.346959632089934</v>
      </c>
      <c r="J33" s="142">
        <f>D33+H33</f>
        <v>45690</v>
      </c>
      <c r="K33" s="149"/>
      <c r="L33" s="163"/>
      <c r="M33" s="164"/>
      <c r="N33" s="162"/>
      <c r="O33"/>
      <c r="P33"/>
      <c r="Q33"/>
      <c r="R33"/>
      <c r="S33"/>
      <c r="T33"/>
      <c r="U33"/>
      <c r="V33"/>
      <c r="W33"/>
      <c r="X33"/>
      <c r="Y33"/>
      <c r="Z33"/>
      <c r="AA33"/>
    </row>
    <row r="34" spans="1:27" s="46" customFormat="1" ht="72" x14ac:dyDescent="0.2">
      <c r="A34" s="95">
        <v>268690</v>
      </c>
      <c r="B34" s="48" t="s">
        <v>96</v>
      </c>
      <c r="C34" s="49">
        <v>195700</v>
      </c>
      <c r="D34" s="49">
        <v>0</v>
      </c>
      <c r="E34" s="146">
        <v>195700</v>
      </c>
      <c r="F34" s="146">
        <v>45690</v>
      </c>
      <c r="G34" s="49"/>
      <c r="H34" s="49">
        <f t="shared" si="1"/>
        <v>45690</v>
      </c>
      <c r="I34" s="83">
        <f>H34/E34%</f>
        <v>23.346959632089934</v>
      </c>
      <c r="J34" s="49">
        <f>D34+H34</f>
        <v>45690</v>
      </c>
      <c r="K34" s="83">
        <f>J34/C34%</f>
        <v>23.346959632089934</v>
      </c>
      <c r="N34" s="165"/>
    </row>
    <row r="35" spans="1:27" s="46" customFormat="1" ht="24" x14ac:dyDescent="0.2">
      <c r="A35" s="137"/>
      <c r="B35" s="141" t="s">
        <v>159</v>
      </c>
      <c r="C35" s="141"/>
      <c r="D35" s="148">
        <f>SUM(D37:D38)</f>
        <v>9989594</v>
      </c>
      <c r="E35" s="148">
        <f>SUM(E36:E38)</f>
        <v>490627</v>
      </c>
      <c r="F35" s="148">
        <f>SUM(F36:F38)</f>
        <v>148783</v>
      </c>
      <c r="G35" s="142">
        <f>SUM(G36:G38)</f>
        <v>131113</v>
      </c>
      <c r="H35" s="142">
        <f t="shared" si="1"/>
        <v>279896</v>
      </c>
      <c r="I35" s="144">
        <f>H35/E35%</f>
        <v>57.048633687098338</v>
      </c>
      <c r="J35" s="148">
        <f>D35+H35</f>
        <v>10269490</v>
      </c>
      <c r="K35" s="141"/>
    </row>
    <row r="36" spans="1:27" s="46" customFormat="1" ht="18" customHeight="1" x14ac:dyDescent="0.2">
      <c r="A36" s="139"/>
      <c r="B36" s="48" t="s">
        <v>50</v>
      </c>
      <c r="C36" s="49"/>
      <c r="D36" s="49"/>
      <c r="E36" s="49">
        <v>27500</v>
      </c>
      <c r="F36" s="49">
        <v>0</v>
      </c>
      <c r="G36" s="49"/>
      <c r="H36" s="49">
        <f t="shared" si="1"/>
        <v>0</v>
      </c>
      <c r="I36" s="83">
        <f>H36/E36%</f>
        <v>0</v>
      </c>
      <c r="J36" s="49">
        <f>D36+H36</f>
        <v>0</v>
      </c>
      <c r="K36" s="83"/>
    </row>
    <row r="37" spans="1:27" s="46" customFormat="1" ht="48" x14ac:dyDescent="0.2">
      <c r="A37" s="139">
        <v>117211</v>
      </c>
      <c r="B37" s="48" t="s">
        <v>160</v>
      </c>
      <c r="C37" s="49">
        <v>2308127.64</v>
      </c>
      <c r="D37" s="49">
        <v>1182019</v>
      </c>
      <c r="E37" s="49">
        <v>357960</v>
      </c>
      <c r="F37" s="49">
        <v>89500</v>
      </c>
      <c r="G37" s="49">
        <v>125000</v>
      </c>
      <c r="H37" s="49">
        <f t="shared" si="1"/>
        <v>214500</v>
      </c>
      <c r="I37" s="83">
        <f>H37/E37%</f>
        <v>59.922896413007038</v>
      </c>
      <c r="J37" s="49">
        <f>D37+H37</f>
        <v>1396519</v>
      </c>
      <c r="K37" s="83">
        <f>J37/C37%</f>
        <v>60.504409539500159</v>
      </c>
    </row>
    <row r="38" spans="1:27" s="46" customFormat="1" ht="48" x14ac:dyDescent="0.2">
      <c r="A38" s="139">
        <v>104562</v>
      </c>
      <c r="B38" s="48" t="s">
        <v>161</v>
      </c>
      <c r="C38" s="49">
        <v>9032726</v>
      </c>
      <c r="D38" s="49">
        <v>8807575</v>
      </c>
      <c r="E38" s="49">
        <v>105167</v>
      </c>
      <c r="F38" s="49">
        <v>59283</v>
      </c>
      <c r="G38" s="49">
        <v>6113</v>
      </c>
      <c r="H38" s="49">
        <f t="shared" si="1"/>
        <v>65396</v>
      </c>
      <c r="I38" s="83">
        <f>H38/E38%</f>
        <v>62.183004174313233</v>
      </c>
      <c r="J38" s="49">
        <f>D38+H38</f>
        <v>8872971</v>
      </c>
      <c r="K38" s="83">
        <f>J38/C38%</f>
        <v>98.231375555950663</v>
      </c>
    </row>
    <row r="39" spans="1:27" s="46" customFormat="1" ht="24" x14ac:dyDescent="0.2">
      <c r="A39" s="137"/>
      <c r="B39" s="141" t="s">
        <v>79</v>
      </c>
      <c r="C39" s="141"/>
      <c r="D39" s="148">
        <f>D40</f>
        <v>51372849</v>
      </c>
      <c r="E39" s="148">
        <f>E40</f>
        <v>23542393</v>
      </c>
      <c r="F39" s="148">
        <f>F40</f>
        <v>14498855</v>
      </c>
      <c r="G39" s="142">
        <f>G40</f>
        <v>-15031</v>
      </c>
      <c r="H39" s="142">
        <f t="shared" si="1"/>
        <v>14483824</v>
      </c>
      <c r="I39" s="144">
        <f>H39/E39%</f>
        <v>61.522309987773973</v>
      </c>
      <c r="J39" s="148">
        <f>D39+H39</f>
        <v>65856673</v>
      </c>
      <c r="K39" s="149"/>
    </row>
    <row r="40" spans="1:27" s="46" customFormat="1" ht="48" x14ac:dyDescent="0.2">
      <c r="A40" s="95">
        <v>16823</v>
      </c>
      <c r="B40" s="48" t="s">
        <v>2</v>
      </c>
      <c r="C40" s="49">
        <v>131606306</v>
      </c>
      <c r="D40" s="49">
        <v>51372849</v>
      </c>
      <c r="E40" s="49">
        <v>23542393</v>
      </c>
      <c r="F40" s="49">
        <v>14498855</v>
      </c>
      <c r="G40" s="49">
        <v>-15031</v>
      </c>
      <c r="H40" s="49">
        <f t="shared" si="1"/>
        <v>14483824</v>
      </c>
      <c r="I40" s="83">
        <f>H40/E40%</f>
        <v>61.522309987773973</v>
      </c>
      <c r="J40" s="49">
        <f>D40+H40</f>
        <v>65856673</v>
      </c>
      <c r="K40" s="83">
        <f>J40/C40%</f>
        <v>50.040666744342779</v>
      </c>
    </row>
    <row r="41" spans="1:27" s="46" customFormat="1" ht="24" x14ac:dyDescent="0.2">
      <c r="A41" s="137"/>
      <c r="B41" s="141" t="s">
        <v>98</v>
      </c>
      <c r="C41" s="141"/>
      <c r="D41" s="142">
        <f>SUM(D43:D44)</f>
        <v>0</v>
      </c>
      <c r="E41" s="148">
        <f>SUM(E42:E44)</f>
        <v>1779496</v>
      </c>
      <c r="F41" s="148">
        <f>SUM(F42:F44)</f>
        <v>316088</v>
      </c>
      <c r="G41" s="142">
        <f t="shared" ref="G41" si="2">SUM(G43:G44)</f>
        <v>155016</v>
      </c>
      <c r="H41" s="142">
        <f t="shared" si="1"/>
        <v>471104</v>
      </c>
      <c r="I41" s="144">
        <f>H41/E41%</f>
        <v>26.474012866564468</v>
      </c>
      <c r="J41" s="148">
        <f>D41+H41</f>
        <v>471104</v>
      </c>
      <c r="K41" s="143"/>
    </row>
    <row r="42" spans="1:27" s="46" customFormat="1" ht="18" customHeight="1" x14ac:dyDescent="0.2">
      <c r="A42" s="95"/>
      <c r="B42" s="48" t="s">
        <v>50</v>
      </c>
      <c r="C42" s="49"/>
      <c r="D42" s="49"/>
      <c r="E42" s="49">
        <v>141000</v>
      </c>
      <c r="F42" s="49">
        <v>0</v>
      </c>
      <c r="G42" s="49">
        <v>0</v>
      </c>
      <c r="H42" s="49">
        <f t="shared" si="1"/>
        <v>0</v>
      </c>
      <c r="I42" s="83">
        <f>H42/E42%</f>
        <v>0</v>
      </c>
      <c r="J42" s="49">
        <f>D42+H42</f>
        <v>0</v>
      </c>
      <c r="K42" s="83"/>
    </row>
    <row r="43" spans="1:27" s="46" customFormat="1" ht="36" x14ac:dyDescent="0.2">
      <c r="A43" s="95">
        <v>195324</v>
      </c>
      <c r="B43" s="48" t="s">
        <v>99</v>
      </c>
      <c r="C43" s="49">
        <v>273992.76</v>
      </c>
      <c r="D43" s="49">
        <v>0</v>
      </c>
      <c r="E43" s="49">
        <v>273992</v>
      </c>
      <c r="F43" s="49">
        <v>74918</v>
      </c>
      <c r="G43" s="49">
        <v>120993</v>
      </c>
      <c r="H43" s="49">
        <f t="shared" si="1"/>
        <v>195911</v>
      </c>
      <c r="I43" s="83">
        <f>H43/E43%</f>
        <v>71.502452626354057</v>
      </c>
      <c r="J43" s="49">
        <f>D43+H43</f>
        <v>195911</v>
      </c>
      <c r="K43" s="83">
        <f>J43/C43%</f>
        <v>71.502254293142641</v>
      </c>
    </row>
    <row r="44" spans="1:27" s="46" customFormat="1" ht="48" x14ac:dyDescent="0.2">
      <c r="A44" s="95">
        <v>230337</v>
      </c>
      <c r="B44" s="48" t="s">
        <v>100</v>
      </c>
      <c r="C44" s="49">
        <v>1394867.84</v>
      </c>
      <c r="D44" s="49">
        <v>0</v>
      </c>
      <c r="E44" s="49">
        <v>1364504</v>
      </c>
      <c r="F44" s="49">
        <v>241170</v>
      </c>
      <c r="G44" s="49">
        <v>34023</v>
      </c>
      <c r="H44" s="49">
        <f t="shared" si="1"/>
        <v>275193</v>
      </c>
      <c r="I44" s="83">
        <f>H44/E44%</f>
        <v>20.1679877816408</v>
      </c>
      <c r="J44" s="49">
        <f>D44+H44</f>
        <v>275193</v>
      </c>
      <c r="K44" s="83">
        <f>J44/C44%</f>
        <v>19.72896586389145</v>
      </c>
    </row>
    <row r="45" spans="1:27" s="46" customFormat="1" ht="24" x14ac:dyDescent="0.2">
      <c r="A45" s="137"/>
      <c r="B45" s="141" t="s">
        <v>80</v>
      </c>
      <c r="C45" s="141"/>
      <c r="D45" s="148">
        <f>SUM(D46:D48)</f>
        <v>17854985.690000001</v>
      </c>
      <c r="E45" s="148">
        <f>SUM(E46:E48)</f>
        <v>6738872</v>
      </c>
      <c r="F45" s="148">
        <f>SUM(F46:F48)</f>
        <v>1604545</v>
      </c>
      <c r="G45" s="142">
        <f>SUM(G46:G48)</f>
        <v>197000</v>
      </c>
      <c r="H45" s="142">
        <f t="shared" si="1"/>
        <v>1801545</v>
      </c>
      <c r="I45" s="144">
        <f>H45/E45%</f>
        <v>26.733628417337499</v>
      </c>
      <c r="J45" s="148">
        <f>D45+H45</f>
        <v>19656530.690000001</v>
      </c>
      <c r="K45" s="143"/>
    </row>
    <row r="46" spans="1:27" s="46" customFormat="1" ht="60" x14ac:dyDescent="0.2">
      <c r="A46" s="139">
        <v>191262</v>
      </c>
      <c r="B46" s="48" t="s">
        <v>162</v>
      </c>
      <c r="C46" s="49">
        <v>10921137</v>
      </c>
      <c r="D46" s="49">
        <v>10372620</v>
      </c>
      <c r="E46" s="49">
        <v>2389595</v>
      </c>
      <c r="F46" s="49">
        <v>156950</v>
      </c>
      <c r="G46" s="49">
        <v>0</v>
      </c>
      <c r="H46" s="49">
        <f t="shared" si="1"/>
        <v>156950</v>
      </c>
      <c r="I46" s="83">
        <f>H46/E46%</f>
        <v>6.5680586040730748</v>
      </c>
      <c r="J46" s="49">
        <f>D46+H46</f>
        <v>10529570</v>
      </c>
      <c r="K46" s="83">
        <f>J46/C46%</f>
        <v>96.414594927249794</v>
      </c>
    </row>
    <row r="47" spans="1:27" s="46" customFormat="1" ht="36" x14ac:dyDescent="0.2">
      <c r="A47" s="95">
        <v>143627</v>
      </c>
      <c r="B47" s="48" t="s">
        <v>62</v>
      </c>
      <c r="C47" s="49">
        <v>5829629</v>
      </c>
      <c r="D47" s="49">
        <v>159600</v>
      </c>
      <c r="E47" s="49">
        <v>417204</v>
      </c>
      <c r="F47" s="49">
        <v>39900</v>
      </c>
      <c r="G47" s="49"/>
      <c r="H47" s="49">
        <f t="shared" si="1"/>
        <v>39900</v>
      </c>
      <c r="I47" s="83">
        <f>H47/E47%</f>
        <v>9.5636666954295748</v>
      </c>
      <c r="J47" s="49">
        <f>D47+H47</f>
        <v>199500</v>
      </c>
      <c r="K47" s="83">
        <f>J47/C47%</f>
        <v>3.4221731777442441</v>
      </c>
    </row>
    <row r="48" spans="1:27" s="46" customFormat="1" ht="48" x14ac:dyDescent="0.2">
      <c r="A48" s="95">
        <v>187772</v>
      </c>
      <c r="B48" s="48" t="s">
        <v>57</v>
      </c>
      <c r="C48" s="49">
        <v>11416931</v>
      </c>
      <c r="D48" s="49">
        <v>7322765.6900000004</v>
      </c>
      <c r="E48" s="49">
        <v>3932073</v>
      </c>
      <c r="F48" s="49">
        <v>1407695</v>
      </c>
      <c r="G48" s="49">
        <v>197000</v>
      </c>
      <c r="H48" s="49">
        <f t="shared" si="1"/>
        <v>1604695</v>
      </c>
      <c r="I48" s="83">
        <f>H48/E48%</f>
        <v>40.810407131301986</v>
      </c>
      <c r="J48" s="49">
        <f>D48+H48</f>
        <v>8927460.6900000013</v>
      </c>
      <c r="K48" s="83">
        <f>J48/C48%</f>
        <v>78.194925501432934</v>
      </c>
    </row>
    <row r="49" spans="1:11" s="46" customFormat="1" ht="24" x14ac:dyDescent="0.2">
      <c r="A49" s="137"/>
      <c r="B49" s="141" t="s">
        <v>101</v>
      </c>
      <c r="C49" s="141"/>
      <c r="D49" s="148">
        <f>SUM(D50:D61)</f>
        <v>183954</v>
      </c>
      <c r="E49" s="148">
        <f>SUM(E50:E61)</f>
        <v>5495116</v>
      </c>
      <c r="F49" s="148">
        <f>SUM(F50:F61)</f>
        <v>699</v>
      </c>
      <c r="G49" s="142">
        <f>SUM(G50:G61)</f>
        <v>907898</v>
      </c>
      <c r="H49" s="142">
        <f t="shared" si="1"/>
        <v>908597</v>
      </c>
      <c r="I49" s="144">
        <f>H49/E49%</f>
        <v>16.534628204390952</v>
      </c>
      <c r="J49" s="148">
        <f>D49+H49</f>
        <v>1092551</v>
      </c>
      <c r="K49" s="143"/>
    </row>
    <row r="50" spans="1:11" s="46" customFormat="1" ht="18" customHeight="1" x14ac:dyDescent="0.2">
      <c r="A50" s="95"/>
      <c r="B50" s="48" t="s">
        <v>50</v>
      </c>
      <c r="C50" s="49"/>
      <c r="D50" s="49"/>
      <c r="E50" s="49">
        <v>8544</v>
      </c>
      <c r="F50" s="49">
        <v>0</v>
      </c>
      <c r="G50" s="49"/>
      <c r="H50" s="49">
        <f t="shared" si="1"/>
        <v>0</v>
      </c>
      <c r="I50" s="83">
        <f>H50/E50%</f>
        <v>0</v>
      </c>
      <c r="J50" s="49">
        <f>D50+H50</f>
        <v>0</v>
      </c>
      <c r="K50" s="83"/>
    </row>
    <row r="51" spans="1:11" s="46" customFormat="1" ht="36" x14ac:dyDescent="0.2">
      <c r="A51" s="95">
        <v>158310</v>
      </c>
      <c r="B51" s="48" t="s">
        <v>103</v>
      </c>
      <c r="C51" s="49">
        <v>6789638.5499999998</v>
      </c>
      <c r="D51" s="49">
        <v>183954</v>
      </c>
      <c r="E51" s="49">
        <v>112201</v>
      </c>
      <c r="F51" s="49">
        <v>0</v>
      </c>
      <c r="G51" s="49"/>
      <c r="H51" s="49">
        <f t="shared" si="1"/>
        <v>0</v>
      </c>
      <c r="I51" s="83">
        <f>H51/E51%</f>
        <v>0</v>
      </c>
      <c r="J51" s="49">
        <f>D51+H51</f>
        <v>183954</v>
      </c>
      <c r="K51" s="83">
        <f>J51/C51%</f>
        <v>2.7093342104345157</v>
      </c>
    </row>
    <row r="52" spans="1:11" s="46" customFormat="1" ht="84" x14ac:dyDescent="0.2">
      <c r="A52" s="95">
        <v>268071</v>
      </c>
      <c r="B52" s="48" t="s">
        <v>190</v>
      </c>
      <c r="C52" s="49">
        <v>477750</v>
      </c>
      <c r="D52" s="49">
        <v>0</v>
      </c>
      <c r="E52" s="49">
        <v>23400</v>
      </c>
      <c r="F52" s="49">
        <v>0</v>
      </c>
      <c r="G52" s="49"/>
      <c r="H52" s="49">
        <f t="shared" si="1"/>
        <v>0</v>
      </c>
      <c r="I52" s="83">
        <f>H52/E52%</f>
        <v>0</v>
      </c>
      <c r="J52" s="49">
        <f>D52+H52</f>
        <v>0</v>
      </c>
      <c r="K52" s="83">
        <f>J52/C52%</f>
        <v>0</v>
      </c>
    </row>
    <row r="53" spans="1:11" s="46" customFormat="1" ht="48" x14ac:dyDescent="0.2">
      <c r="A53" s="95">
        <v>247783</v>
      </c>
      <c r="B53" s="48" t="s">
        <v>102</v>
      </c>
      <c r="C53" s="49">
        <v>1192091</v>
      </c>
      <c r="D53" s="49">
        <v>0</v>
      </c>
      <c r="E53" s="49">
        <v>1015964</v>
      </c>
      <c r="F53" s="49">
        <v>699</v>
      </c>
      <c r="G53" s="49">
        <v>907898</v>
      </c>
      <c r="H53" s="49">
        <f t="shared" si="1"/>
        <v>908597</v>
      </c>
      <c r="I53" s="83">
        <f>H53/E53%</f>
        <v>89.432007433334263</v>
      </c>
      <c r="J53" s="49">
        <f>D53+H53</f>
        <v>908597</v>
      </c>
      <c r="K53" s="83">
        <f>J53/C53%</f>
        <v>76.218761822713205</v>
      </c>
    </row>
    <row r="54" spans="1:11" s="46" customFormat="1" ht="72" x14ac:dyDescent="0.2">
      <c r="A54" s="95">
        <v>263915</v>
      </c>
      <c r="B54" s="48" t="s">
        <v>104</v>
      </c>
      <c r="C54" s="49">
        <v>1198445</v>
      </c>
      <c r="D54" s="49">
        <v>0</v>
      </c>
      <c r="E54" s="49">
        <v>1198445</v>
      </c>
      <c r="F54" s="49">
        <v>0</v>
      </c>
      <c r="G54" s="49">
        <v>0</v>
      </c>
      <c r="H54" s="49">
        <f t="shared" si="1"/>
        <v>0</v>
      </c>
      <c r="I54" s="83">
        <f>H54/E54%</f>
        <v>0</v>
      </c>
      <c r="J54" s="49">
        <f>D54+H54</f>
        <v>0</v>
      </c>
      <c r="K54" s="83">
        <f>J54/C54%</f>
        <v>0</v>
      </c>
    </row>
    <row r="55" spans="1:11" s="46" customFormat="1" ht="60" x14ac:dyDescent="0.2">
      <c r="A55" s="95">
        <v>233213</v>
      </c>
      <c r="B55" s="48" t="s">
        <v>191</v>
      </c>
      <c r="C55" s="49">
        <v>973858.22</v>
      </c>
      <c r="D55" s="49">
        <v>0</v>
      </c>
      <c r="E55" s="49">
        <v>24449</v>
      </c>
      <c r="F55" s="49">
        <v>0</v>
      </c>
      <c r="G55" s="49"/>
      <c r="H55" s="49">
        <f t="shared" si="1"/>
        <v>0</v>
      </c>
      <c r="I55" s="83">
        <f>H55/E55%</f>
        <v>0</v>
      </c>
      <c r="J55" s="49">
        <f>D55+H55</f>
        <v>0</v>
      </c>
      <c r="K55" s="83">
        <f>J55/C55%</f>
        <v>0</v>
      </c>
    </row>
    <row r="56" spans="1:11" s="46" customFormat="1" ht="48" x14ac:dyDescent="0.2">
      <c r="A56" s="95">
        <v>286531</v>
      </c>
      <c r="B56" s="48" t="s">
        <v>192</v>
      </c>
      <c r="C56" s="49">
        <v>1198961.83</v>
      </c>
      <c r="D56" s="49">
        <v>0</v>
      </c>
      <c r="E56" s="49">
        <v>61102</v>
      </c>
      <c r="F56" s="49">
        <v>0</v>
      </c>
      <c r="G56" s="49"/>
      <c r="H56" s="49">
        <f t="shared" si="1"/>
        <v>0</v>
      </c>
      <c r="I56" s="83">
        <f>H56/E56%</f>
        <v>0</v>
      </c>
      <c r="J56" s="49">
        <f>D56+H56</f>
        <v>0</v>
      </c>
      <c r="K56" s="83">
        <f>J56/C56%</f>
        <v>0</v>
      </c>
    </row>
    <row r="57" spans="1:11" s="46" customFormat="1" ht="48" x14ac:dyDescent="0.2">
      <c r="A57" s="137">
        <v>330238</v>
      </c>
      <c r="B57" s="48" t="s">
        <v>184</v>
      </c>
      <c r="C57" s="49">
        <v>1122568</v>
      </c>
      <c r="D57" s="49">
        <v>0</v>
      </c>
      <c r="E57" s="49">
        <v>1139109</v>
      </c>
      <c r="F57" s="49">
        <v>0</v>
      </c>
      <c r="G57" s="49">
        <v>0</v>
      </c>
      <c r="H57" s="49">
        <f t="shared" si="1"/>
        <v>0</v>
      </c>
      <c r="I57" s="83">
        <f>H57/E57%</f>
        <v>0</v>
      </c>
      <c r="J57" s="49">
        <f>D57+H57</f>
        <v>0</v>
      </c>
      <c r="K57" s="83">
        <f>J57/C57%</f>
        <v>0</v>
      </c>
    </row>
    <row r="58" spans="1:11" s="46" customFormat="1" ht="60" x14ac:dyDescent="0.2">
      <c r="A58" s="95">
        <v>310146</v>
      </c>
      <c r="B58" s="48" t="s">
        <v>193</v>
      </c>
      <c r="C58" s="49">
        <v>688392</v>
      </c>
      <c r="D58" s="49">
        <v>0</v>
      </c>
      <c r="E58" s="49">
        <v>11618</v>
      </c>
      <c r="F58" s="49">
        <v>0</v>
      </c>
      <c r="G58" s="49"/>
      <c r="H58" s="49">
        <f t="shared" si="1"/>
        <v>0</v>
      </c>
      <c r="I58" s="83">
        <f>H58/E58%</f>
        <v>0</v>
      </c>
      <c r="J58" s="49">
        <f>D58+H58</f>
        <v>0</v>
      </c>
      <c r="K58" s="83">
        <f>J58/C58%</f>
        <v>0</v>
      </c>
    </row>
    <row r="59" spans="1:11" s="46" customFormat="1" ht="48" x14ac:dyDescent="0.2">
      <c r="A59" s="137">
        <v>331993</v>
      </c>
      <c r="B59" s="48" t="s">
        <v>185</v>
      </c>
      <c r="C59" s="49">
        <v>894880</v>
      </c>
      <c r="D59" s="49">
        <v>0</v>
      </c>
      <c r="E59" s="49">
        <v>1042600</v>
      </c>
      <c r="F59" s="49">
        <v>0</v>
      </c>
      <c r="G59" s="49">
        <v>0</v>
      </c>
      <c r="H59" s="49">
        <f t="shared" si="1"/>
        <v>0</v>
      </c>
      <c r="I59" s="83">
        <f>H59/E59%</f>
        <v>0</v>
      </c>
      <c r="J59" s="49">
        <f>D59+H59</f>
        <v>0</v>
      </c>
      <c r="K59" s="83">
        <f>J59/C59%</f>
        <v>0</v>
      </c>
    </row>
    <row r="60" spans="1:11" s="46" customFormat="1" ht="36" x14ac:dyDescent="0.2">
      <c r="A60" s="137">
        <v>332317</v>
      </c>
      <c r="B60" s="48" t="s">
        <v>186</v>
      </c>
      <c r="C60" s="49">
        <v>1009470</v>
      </c>
      <c r="D60" s="49">
        <v>0</v>
      </c>
      <c r="E60" s="49">
        <v>846000</v>
      </c>
      <c r="F60" s="49">
        <v>0</v>
      </c>
      <c r="G60" s="49">
        <v>0</v>
      </c>
      <c r="H60" s="49">
        <f t="shared" si="1"/>
        <v>0</v>
      </c>
      <c r="I60" s="83">
        <f>H60/E60%</f>
        <v>0</v>
      </c>
      <c r="J60" s="49">
        <f>D60+H60</f>
        <v>0</v>
      </c>
      <c r="K60" s="83">
        <f>J60/C60%</f>
        <v>0</v>
      </c>
    </row>
    <row r="61" spans="1:11" s="46" customFormat="1" ht="72" x14ac:dyDescent="0.2">
      <c r="A61" s="95">
        <v>2291694</v>
      </c>
      <c r="B61" s="48" t="s">
        <v>194</v>
      </c>
      <c r="C61" s="49">
        <v>1195265</v>
      </c>
      <c r="D61" s="49">
        <v>0</v>
      </c>
      <c r="E61" s="49">
        <v>11684</v>
      </c>
      <c r="F61" s="49">
        <v>0</v>
      </c>
      <c r="G61" s="49"/>
      <c r="H61" s="49">
        <f t="shared" si="1"/>
        <v>0</v>
      </c>
      <c r="I61" s="83">
        <f>H61/E61%</f>
        <v>0</v>
      </c>
      <c r="J61" s="49">
        <f>D61+H61</f>
        <v>0</v>
      </c>
      <c r="K61" s="83">
        <f>J61/C61%</f>
        <v>0</v>
      </c>
    </row>
    <row r="62" spans="1:11" s="46" customFormat="1" ht="24" x14ac:dyDescent="0.2">
      <c r="A62" s="137"/>
      <c r="B62" s="141" t="s">
        <v>84</v>
      </c>
      <c r="C62" s="141"/>
      <c r="D62" s="142">
        <f>D63</f>
        <v>0</v>
      </c>
      <c r="E62" s="148">
        <f>E63</f>
        <v>1198556</v>
      </c>
      <c r="F62" s="148">
        <f>F63</f>
        <v>12000</v>
      </c>
      <c r="G62" s="142">
        <f>G63</f>
        <v>54271</v>
      </c>
      <c r="H62" s="142">
        <f t="shared" si="1"/>
        <v>66271</v>
      </c>
      <c r="I62" s="144">
        <f>H62/E62%</f>
        <v>5.5292368483408367</v>
      </c>
      <c r="J62" s="142">
        <f>D62+H62</f>
        <v>66271</v>
      </c>
      <c r="K62" s="143"/>
    </row>
    <row r="63" spans="1:11" s="46" customFormat="1" ht="60" x14ac:dyDescent="0.2">
      <c r="A63" s="95">
        <v>172862</v>
      </c>
      <c r="B63" s="48" t="s">
        <v>105</v>
      </c>
      <c r="C63" s="49">
        <v>1198556.32</v>
      </c>
      <c r="D63" s="49">
        <v>0</v>
      </c>
      <c r="E63" s="49">
        <v>1198556</v>
      </c>
      <c r="F63" s="49">
        <v>12000</v>
      </c>
      <c r="G63" s="49">
        <v>54271</v>
      </c>
      <c r="H63" s="49">
        <f t="shared" si="1"/>
        <v>66271</v>
      </c>
      <c r="I63" s="83">
        <f>H63/E63%</f>
        <v>5.5292368483408367</v>
      </c>
      <c r="J63" s="49">
        <f>D63+H63</f>
        <v>66271</v>
      </c>
      <c r="K63" s="83">
        <f>J63/C63%</f>
        <v>5.5292353721016632</v>
      </c>
    </row>
    <row r="64" spans="1:11" s="46" customFormat="1" ht="24" x14ac:dyDescent="0.2">
      <c r="A64" s="137"/>
      <c r="B64" s="141" t="s">
        <v>85</v>
      </c>
      <c r="C64" s="141"/>
      <c r="D64" s="142">
        <f>D65</f>
        <v>0</v>
      </c>
      <c r="E64" s="148">
        <f>E65</f>
        <v>1094300</v>
      </c>
      <c r="F64" s="148">
        <f>F65</f>
        <v>4443</v>
      </c>
      <c r="G64" s="142">
        <f>G65</f>
        <v>86949</v>
      </c>
      <c r="H64" s="142">
        <f t="shared" si="1"/>
        <v>91392</v>
      </c>
      <c r="I64" s="144">
        <f>H64/E64%</f>
        <v>8.3516403180115137</v>
      </c>
      <c r="J64" s="142">
        <f>D64+H64</f>
        <v>91392</v>
      </c>
      <c r="K64" s="143"/>
    </row>
    <row r="65" spans="1:16" s="46" customFormat="1" ht="60" x14ac:dyDescent="0.2">
      <c r="A65" s="95">
        <v>255957</v>
      </c>
      <c r="B65" s="48" t="s">
        <v>106</v>
      </c>
      <c r="C65" s="49">
        <v>1094300.18</v>
      </c>
      <c r="D65" s="49">
        <v>0</v>
      </c>
      <c r="E65" s="49">
        <v>1094300</v>
      </c>
      <c r="F65" s="49">
        <v>4443</v>
      </c>
      <c r="G65" s="49">
        <v>86949</v>
      </c>
      <c r="H65" s="49">
        <f t="shared" si="1"/>
        <v>91392</v>
      </c>
      <c r="I65" s="83">
        <f>H65/E65%</f>
        <v>8.3516403180115137</v>
      </c>
      <c r="J65" s="49">
        <f>D65+H65</f>
        <v>91392</v>
      </c>
      <c r="K65" s="83">
        <f>J65/C65%</f>
        <v>8.3516389442611629</v>
      </c>
    </row>
    <row r="66" spans="1:16" s="46" customFormat="1" ht="24" x14ac:dyDescent="0.2">
      <c r="A66" s="137"/>
      <c r="B66" s="141" t="s">
        <v>86</v>
      </c>
      <c r="C66" s="141"/>
      <c r="D66" s="148">
        <f>SUM(D67:D70)</f>
        <v>5058522.4800000004</v>
      </c>
      <c r="E66" s="148">
        <f>SUM(E67:E70)</f>
        <v>3957612</v>
      </c>
      <c r="F66" s="148">
        <f>SUM(F67:F70)</f>
        <v>932527</v>
      </c>
      <c r="G66" s="148">
        <f>SUM(G67:G70)</f>
        <v>15807</v>
      </c>
      <c r="H66" s="148">
        <f t="shared" si="1"/>
        <v>948334</v>
      </c>
      <c r="I66" s="144">
        <f>H66/E66%</f>
        <v>23.962278262750363</v>
      </c>
      <c r="J66" s="148">
        <f>D66+H66</f>
        <v>6006856.4800000004</v>
      </c>
      <c r="K66" s="143"/>
    </row>
    <row r="67" spans="1:16" s="46" customFormat="1" ht="21.75" customHeight="1" x14ac:dyDescent="0.2">
      <c r="A67" s="157"/>
      <c r="B67" s="48" t="s">
        <v>50</v>
      </c>
      <c r="C67" s="94"/>
      <c r="D67" s="94"/>
      <c r="E67" s="49">
        <v>62950</v>
      </c>
      <c r="F67" s="49">
        <v>0</v>
      </c>
      <c r="G67" s="94"/>
      <c r="H67" s="94">
        <f t="shared" si="1"/>
        <v>0</v>
      </c>
      <c r="I67" s="83">
        <f>H67/E67%</f>
        <v>0</v>
      </c>
      <c r="J67" s="49">
        <f>D67+H67</f>
        <v>0</v>
      </c>
      <c r="K67" s="83"/>
    </row>
    <row r="68" spans="1:16" s="46" customFormat="1" ht="84" x14ac:dyDescent="0.2">
      <c r="A68" s="95">
        <v>120501</v>
      </c>
      <c r="B68" s="48" t="s">
        <v>170</v>
      </c>
      <c r="C68" s="49">
        <v>8681102</v>
      </c>
      <c r="D68" s="49">
        <v>399104.48</v>
      </c>
      <c r="E68" s="49">
        <v>2951968</v>
      </c>
      <c r="F68" s="49">
        <v>45280</v>
      </c>
      <c r="G68" s="49">
        <v>0</v>
      </c>
      <c r="H68" s="49">
        <f t="shared" si="1"/>
        <v>45280</v>
      </c>
      <c r="I68" s="83">
        <f>H68/E68%</f>
        <v>1.5338919663085779</v>
      </c>
      <c r="J68" s="49">
        <f>D68+H68</f>
        <v>444384.48</v>
      </c>
      <c r="K68" s="83">
        <f>J68/C68%</f>
        <v>5.1189869673228117</v>
      </c>
    </row>
    <row r="69" spans="1:16" s="46" customFormat="1" ht="60" x14ac:dyDescent="0.2">
      <c r="A69" s="139">
        <v>203345</v>
      </c>
      <c r="B69" s="48" t="s">
        <v>163</v>
      </c>
      <c r="C69" s="49">
        <v>5339851</v>
      </c>
      <c r="D69" s="49">
        <v>4350609</v>
      </c>
      <c r="E69" s="49">
        <v>64260</v>
      </c>
      <c r="F69" s="49">
        <v>55824</v>
      </c>
      <c r="G69" s="49"/>
      <c r="H69" s="49">
        <f t="shared" si="1"/>
        <v>55824</v>
      </c>
      <c r="I69" s="83">
        <f>H69/E69%</f>
        <v>86.872082166199817</v>
      </c>
      <c r="J69" s="49">
        <f>D69+H69</f>
        <v>4406433</v>
      </c>
      <c r="K69" s="83">
        <f>J69/C69%</f>
        <v>82.519774428162876</v>
      </c>
    </row>
    <row r="70" spans="1:16" s="46" customFormat="1" ht="48" x14ac:dyDescent="0.2">
      <c r="A70" s="139">
        <v>250656</v>
      </c>
      <c r="B70" s="48" t="s">
        <v>164</v>
      </c>
      <c r="C70" s="49">
        <v>1227960.3</v>
      </c>
      <c r="D70" s="49">
        <v>308809</v>
      </c>
      <c r="E70" s="49">
        <v>878434</v>
      </c>
      <c r="F70" s="49">
        <v>831423</v>
      </c>
      <c r="G70" s="49">
        <v>15807</v>
      </c>
      <c r="H70" s="49">
        <f t="shared" si="1"/>
        <v>847230</v>
      </c>
      <c r="I70" s="83">
        <f>H70/E70%</f>
        <v>96.447769553546422</v>
      </c>
      <c r="J70" s="49">
        <f>D70+H70</f>
        <v>1156039</v>
      </c>
      <c r="K70" s="83">
        <f>J70/C70%</f>
        <v>94.143027262363447</v>
      </c>
    </row>
    <row r="71" spans="1:16" s="46" customFormat="1" ht="36" x14ac:dyDescent="0.2">
      <c r="A71" s="137"/>
      <c r="B71" s="141" t="s">
        <v>87</v>
      </c>
      <c r="C71" s="141"/>
      <c r="D71" s="148">
        <f>D73</f>
        <v>187324.01</v>
      </c>
      <c r="E71" s="148">
        <f>SUM(E72:E73)</f>
        <v>217723</v>
      </c>
      <c r="F71" s="148">
        <v>0</v>
      </c>
      <c r="G71" s="143"/>
      <c r="H71" s="143">
        <f t="shared" ref="H71:H81" si="3">F71+G71</f>
        <v>0</v>
      </c>
      <c r="I71" s="144">
        <f>H71/E71%</f>
        <v>0</v>
      </c>
      <c r="J71" s="148">
        <f>D71+H71</f>
        <v>187324.01</v>
      </c>
      <c r="K71" s="143"/>
    </row>
    <row r="72" spans="1:16" s="46" customFormat="1" ht="48" x14ac:dyDescent="0.2">
      <c r="A72" s="95" t="s">
        <v>183</v>
      </c>
      <c r="B72" s="48" t="s">
        <v>31</v>
      </c>
      <c r="C72" s="49">
        <v>9815264</v>
      </c>
      <c r="D72" s="49">
        <v>225042.33</v>
      </c>
      <c r="E72" s="49">
        <v>121221</v>
      </c>
      <c r="F72" s="49">
        <v>0</v>
      </c>
      <c r="G72" s="49"/>
      <c r="H72" s="49">
        <f t="shared" si="3"/>
        <v>0</v>
      </c>
      <c r="I72" s="83">
        <f>H72/E72%</f>
        <v>0</v>
      </c>
      <c r="J72" s="49">
        <f>D72+H72</f>
        <v>225042.33</v>
      </c>
      <c r="K72" s="83">
        <f>J72/C72%</f>
        <v>2.2927791855624053</v>
      </c>
    </row>
    <row r="73" spans="1:16" s="46" customFormat="1" ht="60" x14ac:dyDescent="0.2">
      <c r="A73" s="95">
        <v>180262</v>
      </c>
      <c r="B73" s="48" t="s">
        <v>64</v>
      </c>
      <c r="C73" s="49">
        <v>3028855</v>
      </c>
      <c r="D73" s="49">
        <v>187324.01</v>
      </c>
      <c r="E73" s="49">
        <v>96502</v>
      </c>
      <c r="F73" s="49">
        <v>0</v>
      </c>
      <c r="G73" s="49"/>
      <c r="H73" s="49">
        <f t="shared" si="3"/>
        <v>0</v>
      </c>
      <c r="I73" s="83">
        <f>H73/E73%</f>
        <v>0</v>
      </c>
      <c r="J73" s="49">
        <f>D73+H73</f>
        <v>187324.01</v>
      </c>
      <c r="K73" s="83">
        <f>J73/C73%</f>
        <v>6.1846476638861887</v>
      </c>
      <c r="P73" s="154"/>
    </row>
    <row r="74" spans="1:16" s="46" customFormat="1" ht="24" x14ac:dyDescent="0.2">
      <c r="A74" s="137"/>
      <c r="B74" s="141" t="s">
        <v>165</v>
      </c>
      <c r="C74" s="141"/>
      <c r="D74" s="148">
        <f>SUM(D75:D79)</f>
        <v>16710288.880000001</v>
      </c>
      <c r="E74" s="148">
        <f>SUM(E75:E79)</f>
        <v>5326538</v>
      </c>
      <c r="F74" s="148">
        <f>SUM(F75:F79)</f>
        <v>2108801</v>
      </c>
      <c r="G74" s="142">
        <f>SUM(G75:G79)</f>
        <v>753509</v>
      </c>
      <c r="H74" s="142">
        <f t="shared" si="3"/>
        <v>2862310</v>
      </c>
      <c r="I74" s="144">
        <f>H74/E74%</f>
        <v>53.736779874657799</v>
      </c>
      <c r="J74" s="148">
        <f>D74+H74</f>
        <v>19572598.880000003</v>
      </c>
      <c r="K74" s="141"/>
      <c r="P74" s="154"/>
    </row>
    <row r="75" spans="1:16" s="46" customFormat="1" ht="21.75" customHeight="1" x14ac:dyDescent="0.2">
      <c r="A75" s="139"/>
      <c r="B75" s="48" t="s">
        <v>50</v>
      </c>
      <c r="C75" s="94"/>
      <c r="D75" s="94"/>
      <c r="E75" s="49">
        <v>501500</v>
      </c>
      <c r="F75" s="49">
        <v>0</v>
      </c>
      <c r="G75" s="94"/>
      <c r="H75" s="94">
        <f t="shared" si="3"/>
        <v>0</v>
      </c>
      <c r="I75" s="83">
        <f>H75/E75%</f>
        <v>0</v>
      </c>
      <c r="J75" s="49">
        <f>D75+H75</f>
        <v>0</v>
      </c>
      <c r="K75" s="83"/>
    </row>
    <row r="76" spans="1:16" s="46" customFormat="1" ht="36" x14ac:dyDescent="0.2">
      <c r="A76" s="139">
        <v>21451</v>
      </c>
      <c r="B76" s="48" t="s">
        <v>32</v>
      </c>
      <c r="C76" s="49">
        <v>13117817</v>
      </c>
      <c r="D76" s="49">
        <v>11233451.880000001</v>
      </c>
      <c r="E76" s="49">
        <v>776407</v>
      </c>
      <c r="F76" s="49">
        <v>726832</v>
      </c>
      <c r="G76" s="49">
        <v>0</v>
      </c>
      <c r="H76" s="49">
        <f t="shared" si="3"/>
        <v>726832</v>
      </c>
      <c r="I76" s="83">
        <f>H76/E76%</f>
        <v>93.614818001383298</v>
      </c>
      <c r="J76" s="49">
        <f>D76+H76</f>
        <v>11960283.880000001</v>
      </c>
      <c r="K76" s="83">
        <f>J76/C76%</f>
        <v>91.17587080228364</v>
      </c>
      <c r="P76" s="154"/>
    </row>
    <row r="77" spans="1:16" s="46" customFormat="1" ht="48" x14ac:dyDescent="0.2">
      <c r="A77" s="139">
        <v>29852</v>
      </c>
      <c r="B77" s="48" t="s">
        <v>166</v>
      </c>
      <c r="C77" s="49">
        <v>7832628</v>
      </c>
      <c r="D77" s="49">
        <v>4453292</v>
      </c>
      <c r="E77" s="49">
        <v>170911</v>
      </c>
      <c r="F77" s="49">
        <v>113833</v>
      </c>
      <c r="G77" s="49">
        <v>0</v>
      </c>
      <c r="H77" s="49">
        <f t="shared" si="3"/>
        <v>113833</v>
      </c>
      <c r="I77" s="83">
        <f>H77/E77%</f>
        <v>66.603670916441899</v>
      </c>
      <c r="J77" s="49">
        <f>D77+H77</f>
        <v>4567125</v>
      </c>
      <c r="K77" s="83">
        <f>J77/C77%</f>
        <v>58.308973693120628</v>
      </c>
      <c r="P77" s="154"/>
    </row>
    <row r="78" spans="1:16" s="46" customFormat="1" ht="48" x14ac:dyDescent="0.2">
      <c r="A78" s="139">
        <v>111982</v>
      </c>
      <c r="B78" s="48" t="s">
        <v>167</v>
      </c>
      <c r="C78" s="49">
        <v>11542757.890000001</v>
      </c>
      <c r="D78" s="49">
        <v>1023545</v>
      </c>
      <c r="E78" s="49">
        <v>3661810</v>
      </c>
      <c r="F78" s="49">
        <v>1268136</v>
      </c>
      <c r="G78" s="49">
        <v>537599</v>
      </c>
      <c r="H78" s="49">
        <f t="shared" si="3"/>
        <v>1805735</v>
      </c>
      <c r="I78" s="83">
        <f>H78/E78%</f>
        <v>49.312635008370179</v>
      </c>
      <c r="J78" s="49">
        <f>D78+H78</f>
        <v>2829280</v>
      </c>
      <c r="K78" s="83">
        <f>J78/C78%</f>
        <v>24.51129987272045</v>
      </c>
      <c r="P78" s="154"/>
    </row>
    <row r="79" spans="1:16" s="46" customFormat="1" ht="48" x14ac:dyDescent="0.2">
      <c r="A79" s="166" t="s">
        <v>180</v>
      </c>
      <c r="B79" s="48" t="s">
        <v>179</v>
      </c>
      <c r="C79" s="49">
        <v>3209752</v>
      </c>
      <c r="D79" s="49">
        <v>0</v>
      </c>
      <c r="E79" s="49">
        <v>215910</v>
      </c>
      <c r="F79" s="49">
        <v>0</v>
      </c>
      <c r="G79" s="49">
        <v>215910</v>
      </c>
      <c r="H79" s="49">
        <f t="shared" si="3"/>
        <v>215910</v>
      </c>
      <c r="I79" s="83">
        <f>H79/E79%</f>
        <v>100</v>
      </c>
      <c r="J79" s="49">
        <f>D79+H79</f>
        <v>215910</v>
      </c>
      <c r="K79" s="83">
        <f>J79/C79%</f>
        <v>6.7266879185681638</v>
      </c>
      <c r="P79" s="154"/>
    </row>
    <row r="80" spans="1:16" s="46" customFormat="1" ht="24" x14ac:dyDescent="0.2">
      <c r="A80" s="137"/>
      <c r="B80" s="141" t="s">
        <v>88</v>
      </c>
      <c r="C80" s="141"/>
      <c r="D80" s="148">
        <f>D81</f>
        <v>2194301</v>
      </c>
      <c r="E80" s="148">
        <f>E81</f>
        <v>1395713</v>
      </c>
      <c r="F80" s="148">
        <f>F81</f>
        <v>566564</v>
      </c>
      <c r="G80" s="142">
        <f>G81</f>
        <v>332739</v>
      </c>
      <c r="H80" s="142">
        <f t="shared" si="3"/>
        <v>899303</v>
      </c>
      <c r="I80" s="144">
        <f>H80/E80%</f>
        <v>64.433232333581472</v>
      </c>
      <c r="J80" s="148">
        <f>D80+H80</f>
        <v>3093604</v>
      </c>
      <c r="K80" s="143"/>
    </row>
    <row r="81" spans="1:195" s="46" customFormat="1" ht="60" x14ac:dyDescent="0.2">
      <c r="A81" s="95">
        <v>187401</v>
      </c>
      <c r="B81" s="48" t="s">
        <v>107</v>
      </c>
      <c r="C81" s="49">
        <v>3590014</v>
      </c>
      <c r="D81" s="49">
        <v>2194301</v>
      </c>
      <c r="E81" s="49">
        <v>1395713</v>
      </c>
      <c r="F81" s="49">
        <v>566564</v>
      </c>
      <c r="G81" s="49">
        <v>332739</v>
      </c>
      <c r="H81" s="49">
        <f t="shared" si="3"/>
        <v>899303</v>
      </c>
      <c r="I81" s="83">
        <f>H81/E81%</f>
        <v>64.433232333581472</v>
      </c>
      <c r="J81" s="49">
        <f>D81+H81</f>
        <v>3093604</v>
      </c>
      <c r="K81" s="83">
        <f>J81/C81%</f>
        <v>86.172477321815464</v>
      </c>
      <c r="P81" s="154"/>
    </row>
    <row r="82" spans="1:195" x14ac:dyDescent="0.2">
      <c r="F82" s="43"/>
    </row>
    <row r="83" spans="1:195" s="61" customFormat="1" x14ac:dyDescent="0.2">
      <c r="A83" s="161" t="s">
        <v>29</v>
      </c>
      <c r="B83" s="63"/>
      <c r="C83" s="44"/>
      <c r="D83" s="63"/>
      <c r="E83" s="44"/>
      <c r="F83" s="43"/>
      <c r="G83" s="43"/>
      <c r="H83" s="43"/>
      <c r="J83" s="62"/>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row>
    <row r="84" spans="1:195" s="61" customFormat="1" x14ac:dyDescent="0.2">
      <c r="A84" s="161" t="s">
        <v>22</v>
      </c>
      <c r="B84" s="63"/>
      <c r="C84" s="44"/>
      <c r="D84" s="63"/>
      <c r="E84" s="44"/>
      <c r="F84" s="43"/>
      <c r="G84" s="43"/>
      <c r="H84" s="43"/>
      <c r="J84" s="62"/>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row>
    <row r="85" spans="1:195" s="61" customFormat="1" x14ac:dyDescent="0.2">
      <c r="A85" s="191" t="s">
        <v>26</v>
      </c>
      <c r="B85" s="191"/>
      <c r="C85" s="65"/>
      <c r="D85" s="66"/>
      <c r="E85" s="65"/>
      <c r="F85" s="43"/>
      <c r="G85" s="43"/>
      <c r="H85" s="67"/>
      <c r="J85" s="62"/>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c r="FF85" s="43"/>
      <c r="FG85" s="43"/>
      <c r="FH85" s="43"/>
      <c r="FI85" s="43"/>
      <c r="FJ85" s="43"/>
      <c r="FK85" s="43"/>
      <c r="FL85" s="43"/>
      <c r="FM85" s="43"/>
      <c r="FN85" s="43"/>
      <c r="FO85" s="43"/>
      <c r="FP85" s="43"/>
      <c r="FQ85" s="43"/>
      <c r="FR85" s="43"/>
      <c r="FS85" s="43"/>
      <c r="FT85" s="43"/>
      <c r="FU85" s="43"/>
      <c r="FV85" s="43"/>
      <c r="FW85" s="43"/>
      <c r="FX85" s="43"/>
      <c r="FY85" s="43"/>
      <c r="FZ85" s="43"/>
      <c r="GA85" s="43"/>
      <c r="GB85" s="43"/>
      <c r="GC85" s="43"/>
      <c r="GD85" s="43"/>
      <c r="GE85" s="43"/>
      <c r="GF85" s="43"/>
      <c r="GG85" s="43"/>
      <c r="GH85" s="43"/>
      <c r="GI85" s="43"/>
      <c r="GJ85" s="43"/>
      <c r="GK85" s="43"/>
      <c r="GL85" s="43"/>
      <c r="GM85" s="43"/>
    </row>
    <row r="86" spans="1:195" s="61" customFormat="1" x14ac:dyDescent="0.2">
      <c r="A86" s="140"/>
      <c r="B86" s="64"/>
      <c r="C86" s="65"/>
      <c r="D86" s="68"/>
      <c r="E86" s="68"/>
      <c r="F86" s="67"/>
      <c r="G86" s="67"/>
      <c r="H86" s="67"/>
      <c r="J86" s="62"/>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43"/>
      <c r="FH86" s="43"/>
      <c r="FI86" s="43"/>
      <c r="FJ86" s="43"/>
      <c r="FK86" s="43"/>
      <c r="FL86" s="43"/>
      <c r="FM86" s="43"/>
      <c r="FN86" s="43"/>
      <c r="FO86" s="43"/>
      <c r="FP86" s="43"/>
      <c r="FQ86" s="43"/>
      <c r="FR86" s="43"/>
      <c r="FS86" s="43"/>
      <c r="FT86" s="43"/>
      <c r="FU86" s="43"/>
      <c r="FV86" s="43"/>
      <c r="FW86" s="43"/>
      <c r="FX86" s="43"/>
      <c r="FY86" s="43"/>
      <c r="FZ86" s="43"/>
      <c r="GA86" s="43"/>
      <c r="GB86" s="43"/>
      <c r="GC86" s="43"/>
      <c r="GD86" s="43"/>
      <c r="GE86" s="43"/>
      <c r="GF86" s="43"/>
      <c r="GG86" s="43"/>
      <c r="GH86" s="43"/>
      <c r="GI86" s="43"/>
      <c r="GJ86" s="43"/>
      <c r="GK86" s="43"/>
      <c r="GL86" s="43"/>
      <c r="GM86" s="43"/>
    </row>
  </sheetData>
  <mergeCells count="10">
    <mergeCell ref="D4:D5"/>
    <mergeCell ref="A4:A5"/>
    <mergeCell ref="B4:B5"/>
    <mergeCell ref="J4:J5"/>
    <mergeCell ref="A1:K1"/>
    <mergeCell ref="K4:K5"/>
    <mergeCell ref="A2:K2"/>
    <mergeCell ref="A85:B85"/>
    <mergeCell ref="C4:C5"/>
    <mergeCell ref="E4:I4"/>
  </mergeCells>
  <pageMargins left="0.78740157480314965" right="0" top="0.59055118110236227" bottom="0.39370078740157483" header="0.31496062992125984" footer="0"/>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REVELO</dc:creator>
  <cp:lastModifiedBy>MARY GRISELDA REVELO AZABACHE</cp:lastModifiedBy>
  <cp:lastPrinted>2015-12-11T17:28:13Z</cp:lastPrinted>
  <dcterms:created xsi:type="dcterms:W3CDTF">2009-03-02T15:11:29Z</dcterms:created>
  <dcterms:modified xsi:type="dcterms:W3CDTF">2015-12-11T17:30:21Z</dcterms:modified>
</cp:coreProperties>
</file>