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D\Mis documentos\Seguimiento Proyectos\ENLACE.Trans\Transparencia\Transparencia Devengado 2015\Transparencia Diciembre 2015\"/>
    </mc:Choice>
  </mc:AlternateContent>
  <bookViews>
    <workbookView xWindow="10725" yWindow="150" windowWidth="7065" windowHeight="8190" activeTab="1"/>
  </bookViews>
  <sheets>
    <sheet name="CONSOLIDADO" sheetId="11" r:id="rId1"/>
    <sheet name="PLIEGO MINSA" sheetId="5" r:id="rId2"/>
    <sheet name="UE ADSCRITAS AL PLIEGO MINSA" sheetId="9" r:id="rId3"/>
  </sheets>
  <definedNames>
    <definedName name="_xlnm._FilterDatabase" localSheetId="2" hidden="1">'UE ADSCRITAS AL PLIEGO MINSA'!$A$39:$GM$80</definedName>
    <definedName name="_xlnm.Print_Area" localSheetId="0">CONSOLIDADO!$B$2:$E$21</definedName>
    <definedName name="_xlnm.Print_Area" localSheetId="1">'PLIEGO MINSA'!$A$1:$K$71</definedName>
    <definedName name="_xlnm.Print_Area" localSheetId="2">'UE ADSCRITAS AL PLIEGO MINSA'!$A$1:$K$84</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D14" i="9" l="1"/>
  <c r="H14" i="9"/>
  <c r="G14" i="9"/>
  <c r="F14" i="9"/>
  <c r="E14" i="9"/>
  <c r="H7" i="5"/>
  <c r="H79" i="9"/>
  <c r="H73" i="9"/>
  <c r="H68" i="9"/>
  <c r="H66" i="9"/>
  <c r="H64" i="9"/>
  <c r="H62" i="9"/>
  <c r="H49" i="9"/>
  <c r="H45" i="9"/>
  <c r="H41" i="9"/>
  <c r="H39" i="9"/>
  <c r="H35" i="9"/>
  <c r="H33" i="9"/>
  <c r="H25" i="9"/>
  <c r="H20" i="9"/>
  <c r="H15" i="9"/>
  <c r="H12" i="9"/>
  <c r="H7" i="9"/>
  <c r="F79" i="9"/>
  <c r="F73" i="9"/>
  <c r="F68" i="9"/>
  <c r="F66" i="9"/>
  <c r="F64" i="9"/>
  <c r="F62" i="9"/>
  <c r="F49" i="9"/>
  <c r="F45" i="9"/>
  <c r="F41" i="9"/>
  <c r="F39" i="9"/>
  <c r="F35" i="9"/>
  <c r="F33" i="9"/>
  <c r="F25" i="9"/>
  <c r="F20" i="9"/>
  <c r="F15" i="9"/>
  <c r="F12" i="9"/>
  <c r="F7" i="9"/>
  <c r="H51" i="5"/>
  <c r="F51" i="5"/>
  <c r="H27" i="5"/>
  <c r="F27" i="5"/>
  <c r="F7" i="5"/>
  <c r="F6" i="5" s="1"/>
  <c r="H6" i="9" l="1"/>
  <c r="G79" i="9"/>
  <c r="G73" i="9"/>
  <c r="G68" i="9"/>
  <c r="G66" i="9"/>
  <c r="G64" i="9"/>
  <c r="G62" i="9"/>
  <c r="G49" i="9"/>
  <c r="G45" i="9"/>
  <c r="G41" i="9"/>
  <c r="G39" i="9"/>
  <c r="G35" i="9"/>
  <c r="G33" i="9"/>
  <c r="G25" i="9"/>
  <c r="G20" i="9"/>
  <c r="G15" i="9"/>
  <c r="G12" i="9"/>
  <c r="G7" i="9"/>
  <c r="J24" i="9"/>
  <c r="K24" i="9" s="1"/>
  <c r="E20" i="9"/>
  <c r="J63" i="9"/>
  <c r="K63" i="9" s="1"/>
  <c r="D62" i="9"/>
  <c r="E62" i="9"/>
  <c r="J57" i="9"/>
  <c r="K57" i="9" s="1"/>
  <c r="I57" i="9"/>
  <c r="I62" i="9" l="1"/>
  <c r="J62" i="9"/>
  <c r="I24" i="9"/>
  <c r="I63" i="9"/>
  <c r="J25" i="5"/>
  <c r="J26" i="5"/>
  <c r="K26" i="5" s="1"/>
  <c r="I26" i="5" l="1"/>
  <c r="I25" i="5"/>
  <c r="I36" i="9"/>
  <c r="J36" i="9" l="1"/>
  <c r="D73" i="9"/>
  <c r="J61" i="9"/>
  <c r="K61" i="9" s="1"/>
  <c r="I60" i="9"/>
  <c r="I59" i="9"/>
  <c r="J58" i="9"/>
  <c r="K58" i="9" s="1"/>
  <c r="J56" i="9"/>
  <c r="K56" i="9" s="1"/>
  <c r="I55" i="9"/>
  <c r="I54" i="9"/>
  <c r="J53" i="9"/>
  <c r="K53" i="9" s="1"/>
  <c r="I51" i="9"/>
  <c r="D49" i="9"/>
  <c r="I61" i="9" l="1"/>
  <c r="I53" i="9"/>
  <c r="J51" i="9"/>
  <c r="K51" i="9" s="1"/>
  <c r="I56" i="9"/>
  <c r="J54" i="9"/>
  <c r="K54" i="9" s="1"/>
  <c r="I58" i="9"/>
  <c r="J59" i="9"/>
  <c r="K59" i="9" s="1"/>
  <c r="J55" i="9"/>
  <c r="K55" i="9" s="1"/>
  <c r="J60" i="9"/>
  <c r="K60" i="9" s="1"/>
  <c r="J50" i="9"/>
  <c r="I42" i="9"/>
  <c r="J42" i="9" l="1"/>
  <c r="I50" i="9"/>
  <c r="E73" i="9" l="1"/>
  <c r="E49" i="9"/>
  <c r="E41" i="9"/>
  <c r="E35" i="9"/>
  <c r="J74" i="9" l="1"/>
  <c r="I74" i="9"/>
  <c r="J49" i="5" l="1"/>
  <c r="K49" i="5" s="1"/>
  <c r="J48" i="5"/>
  <c r="K48" i="5" s="1"/>
  <c r="J47" i="5"/>
  <c r="K47" i="5" s="1"/>
  <c r="I46" i="5"/>
  <c r="J45" i="5"/>
  <c r="K45" i="5" s="1"/>
  <c r="J44" i="5"/>
  <c r="K44" i="5" s="1"/>
  <c r="J43" i="5"/>
  <c r="K43" i="5" s="1"/>
  <c r="J42" i="5"/>
  <c r="K42" i="5" s="1"/>
  <c r="J41" i="5"/>
  <c r="K41" i="5" s="1"/>
  <c r="J40" i="5"/>
  <c r="K40" i="5" s="1"/>
  <c r="J39" i="5"/>
  <c r="K39" i="5" s="1"/>
  <c r="I38" i="5"/>
  <c r="J37" i="5"/>
  <c r="K37" i="5" s="1"/>
  <c r="I43" i="5" l="1"/>
  <c r="I48" i="5"/>
  <c r="I40" i="5"/>
  <c r="I47" i="5"/>
  <c r="I39" i="5"/>
  <c r="I44" i="5"/>
  <c r="J38" i="5"/>
  <c r="K38" i="5" s="1"/>
  <c r="J46" i="5"/>
  <c r="K46" i="5" s="1"/>
  <c r="I37" i="5"/>
  <c r="I41" i="5"/>
  <c r="I45" i="5"/>
  <c r="I49" i="5"/>
  <c r="I42" i="5"/>
  <c r="D7" i="5" l="1"/>
  <c r="E7" i="5" l="1"/>
  <c r="J78" i="9" l="1"/>
  <c r="K78" i="9" s="1"/>
  <c r="D27" i="5"/>
  <c r="D79" i="9"/>
  <c r="D15" i="9"/>
  <c r="D20" i="9"/>
  <c r="D25" i="9"/>
  <c r="I34" i="5"/>
  <c r="J34" i="5" l="1"/>
  <c r="K34" i="5" s="1"/>
  <c r="I78" i="9"/>
  <c r="J29" i="9"/>
  <c r="K29" i="9" s="1"/>
  <c r="J28" i="9"/>
  <c r="K28" i="9" s="1"/>
  <c r="J27" i="9"/>
  <c r="K27" i="9" s="1"/>
  <c r="J26" i="9"/>
  <c r="K26" i="9" s="1"/>
  <c r="J31" i="9"/>
  <c r="K31" i="9" s="1"/>
  <c r="E25" i="9"/>
  <c r="I26" i="9" l="1"/>
  <c r="I31" i="9"/>
  <c r="I28" i="9"/>
  <c r="I29" i="9"/>
  <c r="I27" i="9"/>
  <c r="J66" i="5"/>
  <c r="K66" i="5" s="1"/>
  <c r="I66" i="5" l="1"/>
  <c r="G51" i="5"/>
  <c r="D51" i="5"/>
  <c r="E51" i="5" l="1"/>
  <c r="I70" i="9" l="1"/>
  <c r="G27" i="5"/>
  <c r="J70" i="9" l="1"/>
  <c r="K70" i="9" s="1"/>
  <c r="G6" i="9" l="1"/>
  <c r="D68" i="9"/>
  <c r="J77" i="9"/>
  <c r="K77" i="9" s="1"/>
  <c r="J76" i="9"/>
  <c r="K76" i="9" s="1"/>
  <c r="J75" i="9"/>
  <c r="K75" i="9" s="1"/>
  <c r="J73" i="9" l="1"/>
  <c r="I75" i="9"/>
  <c r="I76" i="9"/>
  <c r="I77" i="9"/>
  <c r="J72" i="9"/>
  <c r="K72" i="9" s="1"/>
  <c r="J71" i="9"/>
  <c r="K71" i="9" s="1"/>
  <c r="J46" i="9"/>
  <c r="K46" i="9" s="1"/>
  <c r="D35" i="9"/>
  <c r="J38" i="9"/>
  <c r="K38" i="9" s="1"/>
  <c r="J37" i="9"/>
  <c r="K37" i="9" s="1"/>
  <c r="J17" i="9"/>
  <c r="K17" i="9" s="1"/>
  <c r="J16" i="9"/>
  <c r="K16" i="9" s="1"/>
  <c r="E79" i="9"/>
  <c r="J50" i="5"/>
  <c r="K50" i="5" s="1"/>
  <c r="J36" i="5"/>
  <c r="K36" i="5" s="1"/>
  <c r="I33" i="5"/>
  <c r="I32" i="5"/>
  <c r="J31" i="5"/>
  <c r="K31" i="5" s="1"/>
  <c r="I30" i="5"/>
  <c r="J32" i="5" l="1"/>
  <c r="K32" i="5" s="1"/>
  <c r="J35" i="9"/>
  <c r="J33" i="5"/>
  <c r="K33" i="5" s="1"/>
  <c r="I31" i="5"/>
  <c r="J30" i="5"/>
  <c r="K30" i="5" s="1"/>
  <c r="I71" i="9"/>
  <c r="I72" i="9"/>
  <c r="I46" i="9"/>
  <c r="I37" i="9"/>
  <c r="I38" i="9"/>
  <c r="I17" i="9"/>
  <c r="I16" i="9"/>
  <c r="I50" i="5"/>
  <c r="I36" i="5"/>
  <c r="I73" i="9"/>
  <c r="E68" i="9"/>
  <c r="I35" i="9"/>
  <c r="E15" i="9"/>
  <c r="E27" i="5"/>
  <c r="E7" i="9" l="1"/>
  <c r="I8" i="5"/>
  <c r="G7" i="5"/>
  <c r="J35" i="5"/>
  <c r="K35" i="5" s="1"/>
  <c r="J29" i="5"/>
  <c r="K29" i="5" s="1"/>
  <c r="J24" i="5"/>
  <c r="K24" i="5" s="1"/>
  <c r="I23" i="5"/>
  <c r="J20" i="5"/>
  <c r="K20" i="5" s="1"/>
  <c r="I28" i="5" l="1"/>
  <c r="J27" i="5"/>
  <c r="I7" i="9"/>
  <c r="I35" i="5"/>
  <c r="D6" i="5"/>
  <c r="I29" i="5"/>
  <c r="I24" i="5"/>
  <c r="J28" i="5"/>
  <c r="K28" i="5" s="1"/>
  <c r="I20" i="5"/>
  <c r="J23" i="5"/>
  <c r="K23" i="5" s="1"/>
  <c r="J8" i="5"/>
  <c r="C17" i="11"/>
  <c r="I27" i="5" l="1"/>
  <c r="D17" i="11"/>
  <c r="E17" i="11" s="1"/>
  <c r="J65" i="5"/>
  <c r="K65" i="5" s="1"/>
  <c r="J9" i="5"/>
  <c r="K9" i="5" s="1"/>
  <c r="I11" i="9"/>
  <c r="I10" i="9"/>
  <c r="D7" i="9"/>
  <c r="J7" i="9" s="1"/>
  <c r="E6" i="5"/>
  <c r="D20" i="11" l="1"/>
  <c r="J10" i="9"/>
  <c r="K10" i="9" s="1"/>
  <c r="J11" i="9"/>
  <c r="K11" i="9" s="1"/>
  <c r="I9" i="5"/>
  <c r="I65" i="5"/>
  <c r="J13" i="9"/>
  <c r="K13" i="9" s="1"/>
  <c r="I8" i="9"/>
  <c r="I80" i="9"/>
  <c r="I79" i="9"/>
  <c r="I69" i="9"/>
  <c r="J67" i="9"/>
  <c r="K67" i="9" s="1"/>
  <c r="E66" i="9"/>
  <c r="D66" i="9"/>
  <c r="J48" i="9"/>
  <c r="K48" i="9" s="1"/>
  <c r="J47" i="9"/>
  <c r="K47" i="9" s="1"/>
  <c r="I44" i="9"/>
  <c r="J43" i="9"/>
  <c r="K43" i="9" s="1"/>
  <c r="D41" i="9"/>
  <c r="J40" i="9"/>
  <c r="K40" i="9" s="1"/>
  <c r="I34" i="9"/>
  <c r="E33" i="9"/>
  <c r="D33" i="9"/>
  <c r="I30" i="9"/>
  <c r="J23" i="9"/>
  <c r="K23" i="9" s="1"/>
  <c r="I22" i="9"/>
  <c r="J19" i="9"/>
  <c r="K19" i="9" s="1"/>
  <c r="J18" i="9"/>
  <c r="K18" i="9" s="1"/>
  <c r="E12" i="9"/>
  <c r="C20" i="11" s="1"/>
  <c r="J9" i="9"/>
  <c r="K9" i="9" s="1"/>
  <c r="C19" i="11"/>
  <c r="I64" i="5"/>
  <c r="J63" i="5"/>
  <c r="K63" i="5" s="1"/>
  <c r="J62" i="5"/>
  <c r="K62" i="5" s="1"/>
  <c r="J61" i="5"/>
  <c r="K61" i="5" s="1"/>
  <c r="J60" i="5"/>
  <c r="K60" i="5" s="1"/>
  <c r="J59" i="5"/>
  <c r="K59" i="5" s="1"/>
  <c r="J58" i="5"/>
  <c r="K58" i="5" s="1"/>
  <c r="I57" i="5"/>
  <c r="J56" i="5"/>
  <c r="K56" i="5" s="1"/>
  <c r="J55" i="5"/>
  <c r="K55" i="5" s="1"/>
  <c r="I54" i="5"/>
  <c r="J53" i="5"/>
  <c r="K53" i="5" s="1"/>
  <c r="J52" i="5"/>
  <c r="G6" i="5"/>
  <c r="C18" i="11"/>
  <c r="I22" i="5"/>
  <c r="J19" i="5"/>
  <c r="K19" i="5" s="1"/>
  <c r="J18" i="5"/>
  <c r="K18" i="5" s="1"/>
  <c r="I17" i="5"/>
  <c r="J16" i="5"/>
  <c r="K16" i="5" s="1"/>
  <c r="I15" i="5"/>
  <c r="J14" i="5"/>
  <c r="K14" i="5" s="1"/>
  <c r="J13" i="5"/>
  <c r="K13" i="5" s="1"/>
  <c r="J12" i="5"/>
  <c r="K12" i="5" s="1"/>
  <c r="J11" i="5"/>
  <c r="K11" i="5" s="1"/>
  <c r="D45" i="9"/>
  <c r="E45" i="9"/>
  <c r="D64" i="9"/>
  <c r="E64" i="9"/>
  <c r="D39" i="9"/>
  <c r="E39" i="9"/>
  <c r="J68" i="9"/>
  <c r="D6" i="9" l="1"/>
  <c r="C21" i="11"/>
  <c r="J52" i="9"/>
  <c r="K52" i="9" s="1"/>
  <c r="I52" i="9"/>
  <c r="I67" i="9"/>
  <c r="J80" i="9"/>
  <c r="K80" i="9" s="1"/>
  <c r="I49" i="9"/>
  <c r="I23" i="9"/>
  <c r="I47" i="9"/>
  <c r="I33" i="9"/>
  <c r="J8" i="9"/>
  <c r="J45" i="9"/>
  <c r="I64" i="9"/>
  <c r="I19" i="9"/>
  <c r="J49" i="9"/>
  <c r="I48" i="9"/>
  <c r="J44" i="9"/>
  <c r="K44" i="9" s="1"/>
  <c r="J34" i="9"/>
  <c r="K34" i="9" s="1"/>
  <c r="I9" i="9"/>
  <c r="I60" i="5"/>
  <c r="I25" i="9"/>
  <c r="J30" i="9"/>
  <c r="K30" i="9" s="1"/>
  <c r="J79" i="9"/>
  <c r="J64" i="9"/>
  <c r="I43" i="9"/>
  <c r="I39" i="9"/>
  <c r="I68" i="9"/>
  <c r="I20" i="9"/>
  <c r="I41" i="9"/>
  <c r="I15" i="9"/>
  <c r="I12" i="9"/>
  <c r="J12" i="9"/>
  <c r="J22" i="9"/>
  <c r="K22" i="9" s="1"/>
  <c r="I56" i="5"/>
  <c r="I58" i="5"/>
  <c r="I52" i="5"/>
  <c r="J15" i="5"/>
  <c r="K15" i="5" s="1"/>
  <c r="I63" i="5"/>
  <c r="I19" i="5"/>
  <c r="I53" i="5"/>
  <c r="I18" i="5"/>
  <c r="I12" i="5"/>
  <c r="I13" i="5"/>
  <c r="E20" i="11"/>
  <c r="J25" i="9"/>
  <c r="I62" i="5"/>
  <c r="D19" i="11"/>
  <c r="E19" i="11" s="1"/>
  <c r="I40" i="9"/>
  <c r="J64" i="5"/>
  <c r="K64" i="5" s="1"/>
  <c r="I59" i="5"/>
  <c r="J57" i="5"/>
  <c r="K57" i="5" s="1"/>
  <c r="I55" i="5"/>
  <c r="J54" i="5"/>
  <c r="K54" i="5" s="1"/>
  <c r="I11" i="5"/>
  <c r="J17" i="5"/>
  <c r="K17" i="5" s="1"/>
  <c r="I14" i="5"/>
  <c r="I61" i="5"/>
  <c r="J22" i="5"/>
  <c r="K22" i="5" s="1"/>
  <c r="I16" i="5"/>
  <c r="J32" i="9"/>
  <c r="K32" i="9" s="1"/>
  <c r="I32" i="9"/>
  <c r="I66" i="9"/>
  <c r="J66" i="9"/>
  <c r="J21" i="5"/>
  <c r="K21" i="5" s="1"/>
  <c r="I21" i="5"/>
  <c r="I21" i="9"/>
  <c r="J21" i="9"/>
  <c r="K21" i="9" s="1"/>
  <c r="I65" i="9"/>
  <c r="J65" i="9"/>
  <c r="K65" i="9" s="1"/>
  <c r="J69" i="9"/>
  <c r="C16" i="11"/>
  <c r="C15" i="11" s="1"/>
  <c r="I18" i="9"/>
  <c r="I13" i="9"/>
  <c r="I45" i="9" l="1"/>
  <c r="J33" i="9"/>
  <c r="J15" i="9"/>
  <c r="J20" i="9"/>
  <c r="J41" i="9"/>
  <c r="J39" i="9"/>
  <c r="C14" i="11"/>
  <c r="E6" i="9"/>
  <c r="I51" i="5"/>
  <c r="J51" i="5"/>
  <c r="D18" i="11"/>
  <c r="E18" i="11" s="1"/>
  <c r="D21" i="11" l="1"/>
  <c r="E21" i="11" s="1"/>
  <c r="J14" i="9"/>
  <c r="I14" i="9"/>
  <c r="I6" i="9" l="1"/>
  <c r="J6" i="9"/>
  <c r="J10" i="5" l="1"/>
  <c r="K10" i="5" s="1"/>
  <c r="I10" i="5" l="1"/>
  <c r="J6" i="5" l="1"/>
  <c r="I6" i="5"/>
  <c r="J7" i="5"/>
  <c r="D16" i="11"/>
  <c r="I7" i="5"/>
  <c r="E16" i="11" l="1"/>
  <c r="D15" i="11"/>
  <c r="E15" i="11" l="1"/>
  <c r="D14" i="11"/>
  <c r="E14" i="11" l="1"/>
</calcChain>
</file>

<file path=xl/sharedStrings.xml><?xml version="1.0" encoding="utf-8"?>
<sst xmlns="http://schemas.openxmlformats.org/spreadsheetml/2006/main" count="192" uniqueCount="172">
  <si>
    <t>Código SNIP</t>
  </si>
  <si>
    <t>Denominación del Proyecto</t>
  </si>
  <si>
    <t>2056337: MEJORAMIENTO DE LA ATENCION DE LAS PERSONAS CON DISCAPACIDAD DE ALTA COMPLEJIDAD EN EL INSTITUTO NACIONAL DE REHABILITACION</t>
  </si>
  <si>
    <t>Cód. SNIP</t>
  </si>
  <si>
    <t>Ppto. Total del Proyecto</t>
  </si>
  <si>
    <t>Sector 11: SALUD</t>
  </si>
  <si>
    <t>Pliego</t>
  </si>
  <si>
    <t>PIM</t>
  </si>
  <si>
    <t>011: M. DE SALUD</t>
  </si>
  <si>
    <t>131: INSTITUTO NACIONAL DE SALUD</t>
  </si>
  <si>
    <r>
      <t xml:space="preserve">Incluye: </t>
    </r>
    <r>
      <rPr>
        <b/>
        <sz val="10"/>
        <rFont val="Arial"/>
        <family val="2"/>
      </rPr>
      <t>Sólo Proyectos</t>
    </r>
  </si>
  <si>
    <t>123-1315: PROGRAMA DE APOYO A LA REFORMA DEL SECTOR SALUD - PARSALUD</t>
  </si>
  <si>
    <t>Unidad Ejecutora / Nombre del Proyecto</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</si>
  <si>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</si>
  <si>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</si>
  <si>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</si>
  <si>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</si>
  <si>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</si>
  <si>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</si>
  <si>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</si>
  <si>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2088624: MEJORAMIENTO DE LA CAPACIDAD RESOLUTIVA DE LOS SERVICIOS DE SALUD PARA BRINDAR ATENCION INTEGRAL A LAS MUJERES (GESTANTES, PARTURIENTAS Y MADRES LACTANTES) Y DE NIÑOS Y NIÑAS MENORES DE 3 AÑOS EN LA REGION DEL CUSCO</t>
  </si>
  <si>
    <t>Pliego 131: INSTITUTO NACIONAL DE SALUD</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</si>
  <si>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</si>
  <si>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</si>
  <si>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</si>
  <si>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</si>
  <si>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 xml:space="preserve">                     http://ofi.mef.gob.pe/transparencia</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</si>
  <si>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</si>
  <si>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</si>
  <si>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</si>
  <si>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2045646: CONSOLIDACION DE LOS SERVICIOS ASISTENCIALES DEL C.S. EL PROGRESO DISTRITO DE CARABAYLLO PROVINCIA DE LIMA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</si>
  <si>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</si>
  <si>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</si>
  <si>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2146655: IMPLEMENTACION DE PROGRAMA DE COMUNICACION Y EDUCACION EN SALUD</t>
  </si>
  <si>
    <t>2146656: IMPLEMENTACION DE MEJORAS DE LA CALIDAD TECNICA DE LA ATENCION EN ESTABLECIMIENTOS DE SALUD QUE REALIZAN FUNCIONES OBSTETRICAS Y NEONATALES INTENSIVAS, ESENCIALES Y BASICAS (FONI, FONE Y FONB)</t>
  </si>
  <si>
    <t>2062692: MEJORA DE LA PRESTACION DE SERVICIOS DE SALUD EN EL P.S. PAGAY DE LA MICRORED MORROPON DE LA RED MORROPON CHULUCANAS DE LA DIRESA PIURA I EN EL MARCO DEL PLAN MEDICO DE LA FAMILIA</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</si>
  <si>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</si>
  <si>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</si>
  <si>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</si>
  <si>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CONSOLIDADO GENERAL DE LAS EJECUCIONES DEL SECTOR 11: SALUD</t>
  </si>
  <si>
    <t>Pliego 136: INSTITUTO NACIONAL DE ENFERMEDADES NEOPLASICAS - INEN</t>
  </si>
  <si>
    <t>2062678: MEJORA DE LA PRESTACION DE SERVICIOS DE SALUD EN EL P.S. CABEZA DE TORO LATERAL V DE LA MICRORED SAN CLEMENTE DE LA RED CHINCHA PISCO - DIRESA ICA EN EL MARCO DEL PLAN MEDICO DE LA FAMILIA</t>
  </si>
  <si>
    <t>2062683: MEJORA DE LA PRESTACION DE SERVICIOS DE SALUD EN EL PS TINGO PACCHA DE LA MICRORED VALLE DE YANAMARCA RED DE JAUJA DE LA DIRESA JUNIN EN EL MARCO DEL PLAN MEDICO DE LA FAMILIA</t>
  </si>
  <si>
    <t>2062685: MEJORA DE LA PRESTACION DE SERVICIOS DE SALUD EN EL P.S. PACHASCUCHO DE LA MICRORED VALLE DE YANAMARCA RED DE JAUJA DE LA DIRESA JUNIN EN EL MARCO DEL PLAN MEDICO DE LA FAMILIA</t>
  </si>
  <si>
    <t>2062691: MEJORA DE LA PRESTACION DE SERVICIOS DE SALUD EN EL P.S. PISCAN DE LA MICRORED MORROPON DE LA RED MORROPON CHULUCANAS DE LA DIRESA PIURA I EN EL MARCO DEL PLAN MEDICO DE LA FAMILIA</t>
  </si>
  <si>
    <t>2062693: MEJORA DE LA PRESTACION DE SERVICIOS DE SALUD EN EL P.S. TAMBOYA DE LA MICRORED MORROPON DE LA RED MORROPON CHULUCANAS DE LA DIRESA PIURA I EN EL MARCO DEL PLAN MEDICO DE LA FAMILIA</t>
  </si>
  <si>
    <t>2062695: MEJORA DE LA PRESTACION DE SERVICIOS DE SALUD EN EL P.S. PORVENIR DE LA MICRORED LLATA RED MARAÑON DE LA DIRESA HUANUCO EN EL MARCO DEL PLAN MEDICO DE LA FAMILIA</t>
  </si>
  <si>
    <t>136: INSTITUTO NACIONAL DE ENFERMEDADES NEOPLASICAS - INEN</t>
  </si>
  <si>
    <t>2001621: ESTUDIOS DE PRE-INVERSION</t>
  </si>
  <si>
    <t>2172722: MEJORAMIENTO Y AMPLIACION DEL LABORATORIO QUIMICO TOXICOLOGICO OCUPACIONAL Y AMBIENTAL DEL CENSOPAS-INS, SEDE CHORRILLOS</t>
  </si>
  <si>
    <t>Ejecución Total Acumulada del PIP</t>
  </si>
  <si>
    <t>%
Avance  Ejecución respecto al Ppto. Total del Proyecto</t>
  </si>
  <si>
    <t>Nivel de Ejecución     Mes Dbre. (Devengado)</t>
  </si>
  <si>
    <t>2183980: CONSTRUCCION DE ESTABLECIMIENTOS DE SALUD ESTRATEGICOS</t>
  </si>
  <si>
    <t>Nivel de Ejecución     Mes Diciembre  (Devengado)</t>
  </si>
  <si>
    <t>2160769: EQUIPAMIENTO ESTRATEGICO DE LOS DEPARTAMENTOS DE CIRUGIA Y GINECO - OBSTETRICIA DEL HOSPITAL NACIONAL HIPOLITO UNANUE, EL AGUSTINO, LIMA, LIMA</t>
  </si>
  <si>
    <t>2144037: ANALISIS DE LA VARIACION GENETICA DEL POBLADOR PERUANO UTILIZANDO LA TECNOLOGIA DE MICROARRAY</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</si>
  <si>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</si>
  <si>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</si>
  <si>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2131911: MEJORAMIENTO DE LA PRESTACION DE LOS SERVICIOS DE SALUD DEL CENTRO DE SALUD VILLA SAN LUIS DE LA MICRORED LEONOR SAAVEDRA - VILLA SAN LUIS, DE LA RED SAN JUAN DE MIRAFLORES - VILLA MARIA DEL TRIUNFO - DISA II LIMA SUR</t>
  </si>
  <si>
    <t>2160766: NUEVA UNIDAD DE DIALISIS DEL HOSPITAL NACIONAL HIPOLITO UNANUE - EL AGUSTINO - LIMA</t>
  </si>
  <si>
    <t>2112851: CONSTRUCCION DEL ALMACEN PARA VACUNAS DE LA DIRECCION DE SALUD II LIMA SUR</t>
  </si>
  <si>
    <t>2178583: MEJORAMIENTO DE LA CAPACIDAD RESOLUTIVA DEL SERVICIO DE NEUROCIRUGIA Y DE LA SALA DE OPERACIONES DEL HOSPITAL DOS DE MAYO</t>
  </si>
  <si>
    <t>Pliego 137: INSTITUTO DE GESTION DE SERVICIOS DE SALUD</t>
  </si>
  <si>
    <t>137: INSTITUTO DE GESTION DE SERVICIOS DE SALUD</t>
  </si>
  <si>
    <t>http://ofi.mef.gob.pe/transparencia</t>
  </si>
  <si>
    <t>Ppto. Ejecución Acumulada al 2014</t>
  </si>
  <si>
    <t>Ppto. Ejecución acumulada 2015</t>
  </si>
  <si>
    <t>AÑO 2015</t>
  </si>
  <si>
    <t>Ppto. 2015                     (PIM)</t>
  </si>
  <si>
    <t>001-117 ADMINISTRACION CENTRAL - MINSA</t>
  </si>
  <si>
    <t>TOTAL PLIEGO 011: MINISTERIO DE SALUD</t>
  </si>
  <si>
    <t xml:space="preserve">       001-117    ADMINISTRACION CENTRAL - MINSA</t>
  </si>
  <si>
    <t xml:space="preserve">       123-1315  PROGRAMA DE APOYO A LA REFORMA DEL SECTOR 
                         SALUD - PARSALUD </t>
  </si>
  <si>
    <t>Ejecución acumulada al 2015  (Devengado)</t>
  </si>
  <si>
    <r>
      <t xml:space="preserve">Año de Ejecución: </t>
    </r>
    <r>
      <rPr>
        <b/>
        <sz val="10"/>
        <rFont val="Arial"/>
        <family val="2"/>
      </rPr>
      <t>2015</t>
    </r>
  </si>
  <si>
    <t>Unidad Ejecutora 009-1562: INSTITUTO NACIONAL DE REHABILITACION - IGSS</t>
  </si>
  <si>
    <t>Unidad Ejecutora 012-1565: HOSPITAL NACIONAL HIPOLITO UNANUE - IGSS</t>
  </si>
  <si>
    <t>Unidad Ejecutora 004-1553: IGSS - HOSPITAL CAYETANO HEREDIA</t>
  </si>
  <si>
    <t>Unidad Ejecutora 002-1551: HOSPITAL NACIONAL ARZOBISPO LOAYZA</t>
  </si>
  <si>
    <t>Unidad Ejecutora 003-1552: HOSPITAL NACIONAL DOS DE MAYO</t>
  </si>
  <si>
    <t>Unidad Ejecutora 016-1569: HOSPITAL DE EMERGENCIAS CASIMIRO ULLOA - IGSS</t>
  </si>
  <si>
    <t>Unidad Ejecutora 019-1572: HOSPITAL NACIONAL DOCENTE MADRE NIÑO - SAN BARTOLOME - IGSS</t>
  </si>
  <si>
    <t>Unidad Ejecutora 022-1575: RED. DE SALUD SAN JUAN DE LURIGANCHO - IGSS</t>
  </si>
  <si>
    <t>028-1581: HOSPITAL SAN JUAN DE LURIGANCHO - IGSS</t>
  </si>
  <si>
    <t>3……………………………………………………………………………………………………………………………………………………………………………………………………………………………………………………………………………………………………………………………………………………………………………………..</t>
  </si>
  <si>
    <t>2135032: MEJORAMIENTO DE LA COBERTURA DE ATENCION EN LOS SERVICIOS DEL DPTO. DE ODONTO-ESTOMATOLOGIA DEL HOSPITAL NACIONAL CAYETANO HEREDIA</t>
  </si>
  <si>
    <t>2199207: MEJORAMIENTO DE LA PROVISION DE LOS SERVICIOS DE LA ESN DE PREVENCION Y CONTROL DE INFECCIONES DE TRANSMISION SEXUAL Y VIH-SIDA Y DE LOS SERVICIOS DE DERMATOLOGIA DEL HOSPITAL NACIONAL CAYETANO HEREDIA - SMP - LIMA - LIMA</t>
  </si>
  <si>
    <t>2170440: EQUIPAMIENTO DEL DEPARTAMENTO DE ANESTESIOLOGIA Y CENTRO QUIRURGICO DEL HOSPITAL NACIONAL ARZOBISPO LOAYZA</t>
  </si>
  <si>
    <t>2172430: MEJORAMIENTO DEL SERVICIO DE NEFROLOGIA DEL HOSPITAL NACIONAL ARZOBISPO LOAYZA - LIMA - LIMA</t>
  </si>
  <si>
    <t>2196449: MEJORAMIENTO DE LA CAPACIDAD RESOLUTIVA DEL SERVICIO DE UROLOGIA DEL HOSPITAL NACIONAL DOS DE MAYO</t>
  </si>
  <si>
    <t>2197491: MEJORAMIENTO DE LA CAPACIDAD RESOLUTIVA DEL SERVICIO DE OFTALMOLOGIA DEL HOSPITAL NACIONAL DOS DE MAYO.</t>
  </si>
  <si>
    <t>Unidad Ejecutora 005-1554: IGSS-HOSPITAL SERGIO BERNALES</t>
  </si>
  <si>
    <t>2184865: MEJORAMIENTO DE LA CAPACIDAD DE LOS SERVICIOS DE SALUD EN EL MARCO DEL PROGRAMA ESTRATEGICO DE PREVENCIN Y CONTROL DE CANCER EN EL HOSPITAL NACIONAL SERGIO E. BERNALES DISTRITO DE COMAS, LIMA</t>
  </si>
  <si>
    <t>Ppto 2015 (PIM)</t>
  </si>
  <si>
    <t>Unidad Ejecutora 010-1563: INSTITUTO NACIONAL DE SALUD DEL NIÑO - IGSS</t>
  </si>
  <si>
    <t>2171299: MEJORAMIENTO COBERTURA DE LA ATENCION EN EL SERVICIO DE HEMATOLOGIA CLINICA DEL INSN BREÑA, LIMA, LIMA</t>
  </si>
  <si>
    <t>2171363: MEJORAMIENTO DE LA CAPACIDAD RESOLUTIVA DEL SERVICIO DE MEDICINA DE FISICA Y REHABILITACION DEL INSTITUTO DE SALUD DEL NIÑO BREÑA- LIMA</t>
  </si>
  <si>
    <t>Unidad Ejecutora 014-1567: HOSPITAL DE APOYO DEPARTAMENTAL MARIA AUXILIADORA - IGSS</t>
  </si>
  <si>
    <t>2197542: MEJORAMIENTO DEL EQUIPAMIENTO Y ATENCION DEL SERVICIO DE OFTALMOLOGIA DEL HOSPITAL MARIA AUXILIADORA SAN JUAN DE MIRAFLORES - LIMA</t>
  </si>
  <si>
    <t>2197543: MEJORAMIENTO DEL EQUIPAMIENTO QUIRURGICO ESPECIALIZADO EN EL SERVICIO DE TORAX Y CARDIOVASCULAR DEL HOSPITAL MARIA AUXILIADORA UBICADO EN EL DISTRITO DE SAN JUAN DE MIRAFLORES, PROVINCIA Y DEPARTAMENTO DE LIMA</t>
  </si>
  <si>
    <t>2148228: AMPLIACION, REMODELACION Y EQUIPAMIENTO DE LOS SERVICIOS DEL DEPARTAMENTO DE PATOLOGIA CLINICA DEL HOSPITAL DE EMERGENCIAS JOSE CASIMIRO ULLOA</t>
  </si>
  <si>
    <t>2197490: INSTALACION DEL MODULO DE ATENCION DE URGENCIAS (MAU) EN EL SERVICIO DE EMERGENCIA DEL HOSPITAL NACIONAL DOCENTE MADRE NIÑO SAN BARTOLOME, LIMA -PERU</t>
  </si>
  <si>
    <t>2149082: MEJORAMIENTO DE LOS SERVICIOS DE SALUD PARA EL PROGRAMA ESTRATEGICO DE PREVENCION Y CONTROL DEL CANCER EN EL HOSPITAL SAN JUAN DE LURIGANCHO, DISA IV LIMA ESTE</t>
  </si>
  <si>
    <t>2193990: AMPLIACION DE LA CAPACIDAD DE RESPUESTA EN EL TRATAMIENTO AMBULATORIO DEL CANCER DEL INSTITUTO NACIONAL DE ENFERMEDADES NEOPLASICAS, LIMA - PERU</t>
  </si>
  <si>
    <t>2062622: MEJORAMIENTO DE LA CAPACIDAD RESOLUTIVA DE LOS SERVICIOS DE SALUD DEL CENTRO DE SALUD SAN CLEMENTE DE LA MICRORED SAN CLEMENTE, RED Nº 2 CHINCHA-PISCO, DIRESA ICA</t>
  </si>
  <si>
    <t>2178584: MEJORAMIENTO DE LAS AREAS TECNICAS Y AREAS DE INVESTIGACION DEL CENTRO NACIONAL DE SALUD PUBLICA DEL INSTITUTO NACIONAL DE SALUD SEDE CHORRILLOS</t>
  </si>
  <si>
    <t>2172673: MEJORAMIENTO EQUIPAMIENTO DE LOS LABORATORIOS REFERENCIALES E INTERMEDIOS PARA LA EXPANSION DEL DIAGNOSTICO RAPIDO DE TB MDR LIMA Y PROVINCIAS</t>
  </si>
  <si>
    <t>2078555: RECONSTRUCCION DE LA INFRAESTRUCTURA Y MEJORAMIENTO DE LA CAPACIDAD RESOLUTIVA DE LOS SERVICIOS DE SALUD DEL HOSPITAL SANTA MARIA DEL SOCORRO-ICA</t>
  </si>
  <si>
    <t>2164566: MEJORAMIENTO DEL SISTEMA DE REFERENCIA Y CONTRAREFERENCIA DE LOS ESTABLECIMIENTOS DE SALUD DE LA REGION PASCO</t>
  </si>
  <si>
    <t>2171174: MEJORA DE LAS CONDICIONES PARA LA CALIDAD DE ATENCION EN LOS NUEVOS ESTABLECIMIENTOS HOSPITALARIOS DEL MINSA BASADA EN TECNOLOGIAS DE INFORMACION</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</si>
  <si>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</si>
  <si>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</si>
  <si>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</si>
  <si>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2046172: MEJORAMIENTO DE LA CAPACIDAD RESOLUTIVA EN LA ATENCION GINECO OBSTETRICA Y DE LA ATENCION DE URGENCIAS Y EMERGENCIAS MEDICAS DEL CENTRO MATERNO INFANTIL JUAN PABLO II - VILLA EL SALVADOR</t>
  </si>
  <si>
    <t xml:space="preserve">       022-138: DIRECCION DE SALUD II LIMA SUR</t>
  </si>
  <si>
    <t>TOTAL UE ADSCRITAS AL PLIEGO MINSA</t>
  </si>
  <si>
    <t>EJECUCIONES DE LAS UNIDADES EJECUTORAS DEL PLIEGO 011 DEL MINISTERIO DE SALUD</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</si>
  <si>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</si>
  <si>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</si>
  <si>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</si>
  <si>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2062734: EQUIPAMIENTO DEL AREA FUNCIONAL DE ADMISION DE LOS ESTABLECIMIENTOS DE SALUD DE LA MICRORED DE SALUD ATE II, DIRECCION DE RED DE SALUD LIMA ESTE METROPOLITANA, DIRECCION DE SALUD IV LIMA ESTE</t>
  </si>
  <si>
    <t>2094806: MEJORAMIENTO DE LA CAPACIDAD RESOLUTIVA DE ATENCION A LOS PACIENTES CON TUBERCULOSIS EN EL HOSPITAL DE HUAYCAN - DISA IV LIMA ESTE</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</si>
  <si>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</si>
  <si>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</si>
  <si>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</si>
  <si>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</si>
  <si>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</si>
  <si>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</si>
  <si>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</si>
  <si>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</si>
  <si>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</si>
  <si>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2112978: EQUIPAMIENTO DEL SERVICIO DE OBSTETRICIA DEL HOSPITAL NACIONAL ARZOBISPO LOAYZA</t>
  </si>
  <si>
    <t>2134963: EQUIPAMIENTO DE LA UNIDAD DE CUIDADOS INTENSIVOS CORONARIOS DEL HOSPITAL NACIONAL ARZOBISPO LOAYZA</t>
  </si>
  <si>
    <t>Unidad Ejecutora 007-1560: INSTITUTO NACIONAL DE CIENCIAS NEUROLOGICAS - IGSS</t>
  </si>
  <si>
    <t>2108103: MEJORAMIENTO DE LA CAPACIDAD RESOLUTIVA DE LA UNIDAD DE CUIDADOS INTENSIVOS DEL INSTITUTO NACIONAL DE CIENCIAS NEUROLOGICAS</t>
  </si>
  <si>
    <t>2108104: MEJORAMIENTO DE LA CAPACIDAD RESOLUTIVA DEL DEPARTAMENTO DE DIAGNOSTICO POR IMAGENES DEL INSTITUTO NACIONAL DE CIENCIAS NEUROLOGICAS</t>
  </si>
  <si>
    <t>2160763: MEJORAMIENTO DEL MONITOREO Y TRATAMIENTO EN LOS PACIENTES DE LOS DEPARTAMENTOS DE MEDICINA Y PEDIATRIA DEL HOSPITAL NACIONAL HIPOLITO UNANUE AGUSTINO, LIMA, LIMA</t>
  </si>
  <si>
    <t>2160765: MEJORAMIENTO Y AMPLIACION DE LA OFERTA DE SERVICIOS EN EL MARCO DE LA ATENCION INTEGRAL - INDIVIDUAL, FAMILIAR Y COMUNITARIA- RED DE SALUD SAN JUAN DE LURIGANCHO</t>
  </si>
  <si>
    <t>2198131: MEJORAMIENTO DEL SISTEMA DE REFERENCIA Y CONTRARREFERENCIA DE LA RED DE SALUD SAN JUAN DE LURIGANCHO, DISA IV LIMA ESTE</t>
  </si>
  <si>
    <t>Unidad Ejecutora 024-1577: RED. DE SALUD TUPAC AMARU - IGSS</t>
  </si>
  <si>
    <t>2112824: MEJORAMIENTO DE LA CAPACIDAD RESOLUTIVA DEL CENTRO DE SALUD LAURA RODRIGUEZ MICRORED COLLIQUE - PROVINCIA DE LIMA</t>
  </si>
  <si>
    <t>2171360: MEJORAMIENTO DE LA CAPACIDAD RESOLUTIVA DEL CENTRO DE SALUD SANTA LUZMILA II DE LA RED TUPAC AMARU DE LA DISA V LIMA CIUDAD</t>
  </si>
  <si>
    <t>136250</t>
  </si>
  <si>
    <t>147464</t>
  </si>
  <si>
    <t>2133722: CONSTRUCCION DE NUEVA INFRAESTRUCTURA E IMPLEMENTACION DEL ESTABLECIMIENTO DE SALUD CHACARILLA DE OTERO DE LA MICRORED DE SALUD PIEDRA LIZA, DIRECCION DE RED DE SALUD SAN JUAN DE LURIGANCHO, DIRECCION DE SALUD IV LIMA ESTE</t>
  </si>
  <si>
    <t>2271707: CREACION DE LA RED REGIONAL DE TELESALUD PARA LA ATENCION ESPECIALIZADA EN SALUD MATERNA NEONATAL EN LA DIRECCION REGIONAL DE SALUD HUANCAVELICA - REGION HUANCAVELICA</t>
  </si>
  <si>
    <t>2078514: OPTIMIZACION DE LA CAPACIDAD DE ATENCION DEL CENTRO MATERNO INFANTIL Y EMERGENCIA TABLADA DE LURIN</t>
  </si>
  <si>
    <t>2057356: REUBICACION Y CONSTRUCCION DEL NUEVO DEPARTAMENTO DE MEDICINA FISICA Y REHABILITACION DEL HOSPITAL NACIONAL CAYETANO HEREDIA</t>
  </si>
  <si>
    <t>2058267: MEJORAMIENTO DE LOS PROCEDIMIENTOS Y CENTRALIZACIION EN LOS SERVICIOS DE CAJA, ESTADISTICA, COMUNICACION, SEGUROS Y ADMISION DEL HOSPITAL CAYETANO HEREDIA</t>
  </si>
  <si>
    <t>2114045: MEJORAMIENTO DE LA CAPACIDAD DEL ALMACEN ESPECIALIZADO DE MEDICAMENTOS DEL DEPARTAMENTO DE FARMACIA DEL HOSPITAL NACIONAL CAYETANO HEREDIA</t>
  </si>
  <si>
    <t>2114095: IMPLEMENTACION DE LAS UNIDADES DE PREPARADO GALENICOS NUTRICION PARENTERAL Y MEZCLAS INTRAVENOSAS EN EL DEPARTAMENTO DE FARMACIA DEL HOSPITAL CAYETANO HEREDIA</t>
  </si>
  <si>
    <t>2135176: MEJORAMIENTO DE LA CAPACIDAD RESOLUTIVA DEL DEPARTAMENTO DE DIAGNOSTICO POR IMAGENES DEL HOSPITAL NACIONAL CAYETANO HEREDIA</t>
  </si>
  <si>
    <t>2251577: MEJORAMIENTO DE LOS SERVICIOS EN SALUD PUESTO DE SALUD LUIS ENRIQUE, CARABAYLLO, RED DE SALUD VI TUPAC AMARU, LIMA</t>
  </si>
  <si>
    <t>304009</t>
  </si>
  <si>
    <t xml:space="preserve">                                                                                                                                                                                                                                                                                             </t>
  </si>
  <si>
    <t>2186714: MEJORAMIENTO DEL SERVICIO DE PREVENCION Y TRATAMIENTO DEL CANCER DE CUELLO UTERINO, EN EL MARCO DEL PROGRAMA ESTRATEGICO DE PREVENCION Y CONTROL DEL CANCER EN LA DISA II LIMA SUR PROVINCIA Y DEPARTAMENTO DE LIMA</t>
  </si>
  <si>
    <t>2288617: MEJORAMIENTO DE LA ATENCION EN EL SERVICIO DE EMERGENCIA DEL HOSPITAL MARIA AUXILIADORA - SAN JUAN DE MIRAFLORES, LIMA</t>
  </si>
  <si>
    <t>2290463: MEJORAMIENTO DE LA ATENCION EN EL SERVICIO DE CUIDADOS NTERMEDIOS DEL HOSPITAL MARIA AUXILIADORA SAN JUAN DE MIRAFLORES, LIMA</t>
  </si>
  <si>
    <t>2290805: MEJORAMIENTO DE LA ATENCION EN EL SERVICIO DE CUIDADOS INTENSIVOS DEL HOSPITAL MARIA AUXILIADORA</t>
  </si>
  <si>
    <t>2186096: MEJORAMIENTO DEL SERVICIO DE DIAGNOSTICO MEDIANTE EL PROGRAMA PRESUPUESTAL DE PREVENCION Y CONTROL DEL CANCER EN EL HOSPITAL MARIA AUXILIADORA DISTRITO DE SAN JUAN DE MIRAFLORES, PROVINCIA DE LIMA, DEPARTAMENTO DE LIMA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</si>
  <si>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</si>
  <si>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</si>
  <si>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</si>
  <si>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</si>
  <si>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AL MES DE DICIEMBRE 2015</t>
  </si>
  <si>
    <t>MINISTERIO DE SALUD - MES DE DICIEMBRE 2015</t>
  </si>
  <si>
    <t>2289595: MEJORAMIENTO DEL EQUIPAMIENTO ENDOSCOPICO GINECOLOGCO EN EL DEPARTAMENTO DE OBSTETRICIA Y GINECOLOGIA DEL HOSPITAL MARIA AUXILIADORA DEL DISTRITO DE SAN JUAN DE MIRAFLORES, PROVINCIA Y DEPARTAMENTO LIMA</t>
  </si>
  <si>
    <t>Unidad Ejecutora 015-1568: HOSPITAL DE APOYO SANTA ROSA - IGSS</t>
  </si>
  <si>
    <t>2297121: MEJORAMIENTO DEL SERVICIO DE CIRUGIA DE CABEZA Y CUELLO DEL HOSPITAL NACIONAL DOS DE MAYO</t>
  </si>
  <si>
    <t>299828</t>
  </si>
  <si>
    <t>Ejecución acumulada al mes de
 Noviembre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</si>
</sst>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b/>
      <sz val="9"/>
      <color theme="3"/>
      <name val="Arial"/>
      <family val="2"/>
    </font>
    <font>
      <b/>
      <sz val="9"/>
      <color rgb="FF002060"/>
      <name val="Arial"/>
      <family val="2"/>
    </font>
    <font>
      <sz val="20"/>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s>
  <cellStyleXfs count="11">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cellStyleXfs>
  <cellXfs count="211">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0" fillId="5" borderId="2" xfId="9" applyNumberFormat="1" applyFont="1" applyFill="1" applyBorder="1" applyAlignment="1">
      <alignment horizontal="right"/>
    </xf>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0" fontId="10" fillId="5" borderId="5" xfId="9" applyFont="1" applyFill="1" applyBorder="1" applyAlignment="1">
      <alignment horizontal="left" wrapText="1"/>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4" fillId="0" borderId="0" xfId="0" applyNumberFormat="1" applyFont="1" applyFill="1" applyBorder="1" applyAlignment="1">
      <alignment vertical="center" wrapText="1"/>
    </xf>
    <xf numFmtId="0" fontId="11" fillId="3" borderId="26" xfId="10" applyFont="1" applyFill="1" applyBorder="1" applyAlignment="1">
      <alignment horizontal="center" vertical="center" wrapText="1"/>
    </xf>
    <xf numFmtId="0" fontId="21" fillId="0" borderId="0" xfId="0" applyFont="1" applyAlignment="1">
      <alignment horizontal="center" vertical="center" wrapText="1"/>
    </xf>
    <xf numFmtId="0" fontId="27" fillId="0" borderId="0" xfId="0" applyFont="1"/>
    <xf numFmtId="0" fontId="21" fillId="0" borderId="0" xfId="0" applyFont="1" applyAlignment="1">
      <alignment vertical="center" wrapText="1"/>
    </xf>
    <xf numFmtId="0" fontId="21" fillId="0" borderId="0" xfId="0" applyFont="1"/>
    <xf numFmtId="0" fontId="27" fillId="0" borderId="0" xfId="0" applyFont="1" applyBorder="1"/>
    <xf numFmtId="167" fontId="19" fillId="6" borderId="4" xfId="2" applyNumberFormat="1" applyFont="1" applyFill="1" applyBorder="1" applyAlignment="1">
      <alignment horizontal="right" vertical="center" wrapText="1"/>
    </xf>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167" fontId="22" fillId="0" borderId="12" xfId="2"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0" fontId="20" fillId="5" borderId="2" xfId="0" applyFont="1" applyFill="1" applyBorder="1" applyAlignment="1">
      <alignment horizontal="center" vertical="center" wrapText="1"/>
    </xf>
    <xf numFmtId="0" fontId="19" fillId="6" borderId="13" xfId="0" applyFont="1" applyFill="1" applyBorder="1" applyAlignment="1">
      <alignment horizontal="left" vertical="center" wrapText="1"/>
    </xf>
    <xf numFmtId="165" fontId="19" fillId="6" borderId="13" xfId="2" applyNumberFormat="1" applyFont="1" applyFill="1" applyBorder="1" applyAlignment="1">
      <alignment horizontal="right" vertical="center" wrapText="1"/>
    </xf>
    <xf numFmtId="0" fontId="22" fillId="0" borderId="14" xfId="0" applyFont="1" applyBorder="1" applyAlignment="1">
      <alignment horizontal="justify" vertical="center" wrapText="1"/>
    </xf>
    <xf numFmtId="49" fontId="20" fillId="2" borderId="2" xfId="0" applyNumberFormat="1" applyFont="1" applyFill="1" applyBorder="1" applyAlignment="1">
      <alignment vertical="center" wrapText="1"/>
    </xf>
    <xf numFmtId="167" fontId="27" fillId="0" borderId="0" xfId="0" applyNumberFormat="1" applyFont="1"/>
    <xf numFmtId="4" fontId="27" fillId="0" borderId="0" xfId="0" applyNumberFormat="1" applyFont="1"/>
    <xf numFmtId="0" fontId="14" fillId="0" borderId="0" xfId="0" applyFont="1" applyAlignment="1">
      <alignment vertical="center" wrapText="1"/>
    </xf>
    <xf numFmtId="0" fontId="14" fillId="0" borderId="0" xfId="0" applyFont="1" applyAlignment="1">
      <alignment horizontal="left" vertical="center"/>
    </xf>
    <xf numFmtId="0" fontId="21" fillId="5" borderId="0" xfId="0" applyFont="1" applyFill="1" applyAlignment="1">
      <alignment vertical="center" wrapText="1"/>
    </xf>
    <xf numFmtId="0" fontId="14" fillId="5" borderId="0" xfId="0" applyFont="1" applyFill="1" applyAlignment="1">
      <alignment horizontal="left" vertical="center"/>
    </xf>
    <xf numFmtId="3" fontId="27" fillId="0" borderId="0" xfId="0" applyNumberFormat="1" applyFont="1"/>
    <xf numFmtId="3" fontId="22" fillId="5" borderId="0" xfId="0" applyNumberFormat="1" applyFont="1" applyFill="1" applyBorder="1" applyAlignment="1">
      <alignment horizontal="right" vertical="center" wrapText="1"/>
    </xf>
    <xf numFmtId="0" fontId="25" fillId="0" borderId="0" xfId="0" applyFont="1" applyAlignment="1">
      <alignment horizontal="center" vertical="center" wrapText="1"/>
    </xf>
    <xf numFmtId="0" fontId="14" fillId="2" borderId="0" xfId="10" applyFont="1" applyFill="1"/>
    <xf numFmtId="0" fontId="14" fillId="0" borderId="0" xfId="10" applyFont="1" applyAlignment="1">
      <alignment vertical="center"/>
    </xf>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0" fontId="27" fillId="0" borderId="13" xfId="0" applyFont="1" applyBorder="1" applyAlignment="1"/>
    <xf numFmtId="165" fontId="19" fillId="6" borderId="13" xfId="1" applyNumberFormat="1" applyFont="1" applyFill="1" applyBorder="1" applyAlignment="1">
      <alignment horizontal="right" vertical="center" wrapText="1"/>
    </xf>
    <xf numFmtId="3" fontId="19" fillId="6" borderId="13" xfId="1" applyNumberFormat="1" applyFont="1" applyFill="1" applyBorder="1" applyAlignment="1">
      <alignment horizontal="right" vertical="center" wrapText="1"/>
    </xf>
    <xf numFmtId="167" fontId="19" fillId="6" borderId="13" xfId="1" applyNumberFormat="1" applyFont="1" applyFill="1" applyBorder="1" applyAlignment="1">
      <alignment horizontal="right" vertical="center" wrapText="1"/>
    </xf>
    <xf numFmtId="167" fontId="22" fillId="0" borderId="13" xfId="0" applyNumberFormat="1" applyFont="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5" xfId="2" applyNumberFormat="1" applyFont="1" applyFill="1" applyBorder="1" applyAlignment="1">
      <alignment horizontal="right" vertical="center" wrapText="1"/>
    </xf>
    <xf numFmtId="0" fontId="28" fillId="0" borderId="0" xfId="0" applyFont="1" applyAlignment="1">
      <alignment horizontal="center" vertical="center" wrapText="1"/>
    </xf>
    <xf numFmtId="167" fontId="29" fillId="0" borderId="0" xfId="10" applyNumberFormat="1" applyFont="1" applyFill="1" applyBorder="1"/>
    <xf numFmtId="167" fontId="29" fillId="0" borderId="0" xfId="10" applyNumberFormat="1" applyFont="1" applyFill="1" applyBorder="1" applyAlignment="1">
      <alignment vertical="center"/>
    </xf>
    <xf numFmtId="0" fontId="14" fillId="0" borderId="0" xfId="0" applyFont="1" applyAlignment="1">
      <alignment horizontal="center" vertical="center" wrapText="1"/>
    </xf>
    <xf numFmtId="3" fontId="19" fillId="0" borderId="2" xfId="10" applyNumberFormat="1" applyFont="1" applyBorder="1" applyAlignment="1">
      <alignment horizontal="right"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4" fillId="2" borderId="0" xfId="10" applyFont="1" applyFill="1" applyAlignment="1">
      <alignment horizontal="right" wrapText="1"/>
    </xf>
    <xf numFmtId="0" fontId="19" fillId="2" borderId="0" xfId="10" applyFont="1" applyFill="1" applyAlignment="1">
      <alignment horizontal="right" wrapText="1"/>
    </xf>
    <xf numFmtId="0" fontId="11" fillId="3" borderId="26" xfId="10" applyFont="1" applyFill="1" applyBorder="1" applyAlignment="1">
      <alignment horizontal="center" vertical="center" wrapText="1"/>
    </xf>
    <xf numFmtId="0" fontId="29" fillId="0" borderId="0" xfId="0" applyFont="1" applyAlignment="1">
      <alignment vertical="center" wrapText="1"/>
    </xf>
    <xf numFmtId="3" fontId="23" fillId="0" borderId="2" xfId="0" applyNumberFormat="1" applyFont="1" applyBorder="1" applyAlignment="1">
      <alignment horizontal="right" vertical="center" wrapText="1"/>
    </xf>
    <xf numFmtId="0" fontId="20" fillId="0" borderId="2" xfId="0" applyFont="1" applyFill="1" applyBorder="1" applyAlignment="1">
      <alignment horizontal="center" vertical="center"/>
    </xf>
    <xf numFmtId="167" fontId="29" fillId="0" borderId="0" xfId="0" applyNumberFormat="1" applyFont="1" applyAlignment="1">
      <alignment horizontal="center" vertical="center" wrapText="1"/>
    </xf>
    <xf numFmtId="0" fontId="14" fillId="2" borderId="0" xfId="10" applyFont="1" applyFill="1" applyAlignment="1">
      <alignment horizontal="justify" vertical="top"/>
    </xf>
    <xf numFmtId="0" fontId="14" fillId="0" borderId="0" xfId="10" applyFont="1" applyAlignment="1">
      <alignment horizontal="justify" vertical="top"/>
    </xf>
    <xf numFmtId="3" fontId="22" fillId="5" borderId="13" xfId="0" applyNumberFormat="1" applyFont="1" applyFill="1" applyBorder="1" applyAlignment="1">
      <alignment horizontal="right" vertical="center" wrapText="1"/>
    </xf>
    <xf numFmtId="166" fontId="10" fillId="2" borderId="17" xfId="9" applyNumberFormat="1" applyFont="1" applyFill="1" applyBorder="1" applyAlignment="1">
      <alignment horizontal="right"/>
    </xf>
    <xf numFmtId="3" fontId="10" fillId="5" borderId="0" xfId="9" applyNumberFormat="1" applyFont="1" applyFill="1" applyBorder="1" applyAlignment="1">
      <alignment horizontal="right"/>
    </xf>
    <xf numFmtId="0" fontId="10" fillId="5" borderId="18" xfId="9" applyFont="1" applyFill="1" applyBorder="1" applyAlignment="1">
      <alignment horizontal="left" wrapText="1"/>
    </xf>
    <xf numFmtId="3" fontId="10" fillId="5" borderId="19" xfId="9" applyNumberFormat="1" applyFont="1" applyFill="1" applyBorder="1" applyAlignment="1">
      <alignment horizontal="right"/>
    </xf>
    <xf numFmtId="0" fontId="20" fillId="5" borderId="13" xfId="10" applyFont="1" applyFill="1" applyBorder="1" applyAlignment="1">
      <alignment horizontal="center" vertical="center" wrapText="1"/>
    </xf>
    <xf numFmtId="0" fontId="31" fillId="7" borderId="0" xfId="0" applyFont="1" applyFill="1" applyBorder="1" applyAlignment="1">
      <alignment horizontal="left" wrapText="1"/>
    </xf>
    <xf numFmtId="165" fontId="29"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167" fontId="19" fillId="5" borderId="20" xfId="9" applyNumberFormat="1" applyFont="1" applyFill="1" applyBorder="1" applyAlignment="1">
      <alignment horizontal="right"/>
    </xf>
    <xf numFmtId="3" fontId="10" fillId="5" borderId="3" xfId="9" applyNumberFormat="1" applyFont="1" applyFill="1" applyBorder="1" applyAlignment="1">
      <alignment horizontal="right"/>
    </xf>
    <xf numFmtId="167" fontId="19" fillId="5" borderId="17" xfId="9" applyNumberFormat="1" applyFont="1" applyFill="1" applyBorder="1" applyAlignment="1">
      <alignment horizontal="right"/>
    </xf>
    <xf numFmtId="0" fontId="11" fillId="3" borderId="26" xfId="10" applyFont="1" applyFill="1" applyBorder="1" applyAlignment="1">
      <alignment horizontal="center" vertical="center" wrapText="1"/>
    </xf>
    <xf numFmtId="3" fontId="29"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28" fillId="0" borderId="0" xfId="0" applyNumberFormat="1" applyFont="1" applyAlignment="1">
      <alignment horizontal="center" vertical="center" wrapText="1"/>
    </xf>
    <xf numFmtId="3" fontId="22" fillId="0" borderId="15" xfId="0" applyNumberFormat="1" applyFont="1" applyBorder="1" applyAlignment="1">
      <alignment horizontal="right"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30"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2"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5" fontId="4" fillId="6" borderId="2" xfId="2" applyNumberFormat="1" applyFont="1" applyFill="1" applyBorder="1" applyAlignment="1">
      <alignment horizontal="right" vertical="center"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5" fillId="4" borderId="2" xfId="0" applyNumberFormat="1" applyFont="1" applyFill="1" applyBorder="1" applyAlignment="1">
      <alignment horizontal="right" vertical="center"/>
    </xf>
    <xf numFmtId="167" fontId="25"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5" fillId="4" borderId="2" xfId="0" applyFont="1" applyFill="1" applyBorder="1" applyAlignment="1">
      <alignment horizontal="right" vertical="center"/>
    </xf>
    <xf numFmtId="0" fontId="14" fillId="0" borderId="0" xfId="10" applyFont="1" applyAlignment="1">
      <alignment horizontal="right"/>
    </xf>
    <xf numFmtId="0" fontId="14" fillId="2" borderId="5" xfId="9" applyFont="1" applyFill="1" applyBorder="1" applyAlignment="1">
      <alignment wrapText="1"/>
    </xf>
    <xf numFmtId="0" fontId="25" fillId="4" borderId="13" xfId="0" applyFont="1" applyFill="1" applyBorder="1" applyAlignment="1">
      <alignment horizontal="left" vertical="center"/>
    </xf>
    <xf numFmtId="0" fontId="20" fillId="0" borderId="4" xfId="0" applyFont="1" applyFill="1" applyBorder="1" applyAlignment="1">
      <alignment horizontal="center" vertical="center"/>
    </xf>
    <xf numFmtId="0" fontId="21" fillId="0" borderId="0" xfId="0" quotePrefix="1" applyFont="1" applyAlignment="1">
      <alignment vertical="center" wrapText="1"/>
    </xf>
    <xf numFmtId="0" fontId="19" fillId="4" borderId="22"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14" fillId="0" borderId="0" xfId="0" applyFont="1" applyAlignment="1">
      <alignment horizontal="center" vertical="center"/>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0" fontId="19" fillId="8" borderId="2" xfId="0" applyFont="1" applyFill="1" applyBorder="1" applyAlignment="1">
      <alignment horizontal="right" vertical="center" wrapText="1"/>
    </xf>
    <xf numFmtId="167" fontId="19" fillId="8" borderId="2" xfId="0" applyNumberFormat="1" applyFont="1" applyFill="1" applyBorder="1" applyAlignment="1">
      <alignment horizontal="right" vertical="center" wrapText="1"/>
    </xf>
    <xf numFmtId="3" fontId="33" fillId="0" borderId="2" xfId="0" applyNumberFormat="1" applyFont="1" applyBorder="1" applyAlignment="1">
      <alignment horizontal="right" vertical="center" wrapText="1"/>
    </xf>
    <xf numFmtId="3" fontId="34" fillId="0" borderId="2" xfId="0" applyNumberFormat="1" applyFont="1" applyBorder="1" applyAlignment="1">
      <alignment horizontal="right" vertical="center" wrapText="1"/>
    </xf>
    <xf numFmtId="167" fontId="34" fillId="0" borderId="2" xfId="0" applyNumberFormat="1" applyFont="1" applyBorder="1" applyAlignment="1">
      <alignment horizontal="right" vertical="center" wrapText="1"/>
    </xf>
    <xf numFmtId="3" fontId="34" fillId="8" borderId="2" xfId="0" applyNumberFormat="1" applyFont="1" applyFill="1" applyBorder="1" applyAlignment="1">
      <alignment horizontal="right" vertical="center" wrapText="1"/>
    </xf>
    <xf numFmtId="0" fontId="34" fillId="8" borderId="2" xfId="0" applyFont="1" applyFill="1" applyBorder="1" applyAlignment="1">
      <alignment horizontal="right" vertical="center" wrapText="1"/>
    </xf>
    <xf numFmtId="166" fontId="19" fillId="4" borderId="22" xfId="0" applyNumberFormat="1" applyFont="1" applyFill="1" applyBorder="1" applyAlignment="1">
      <alignment vertical="center" wrapText="1"/>
    </xf>
    <xf numFmtId="0" fontId="19" fillId="4" borderId="22" xfId="0" applyFont="1" applyFill="1" applyBorder="1" applyAlignment="1">
      <alignment vertical="center" wrapText="1"/>
    </xf>
    <xf numFmtId="0" fontId="32" fillId="6" borderId="2" xfId="0" applyFont="1" applyFill="1" applyBorder="1" applyAlignment="1">
      <alignment horizontal="left" wrapText="1"/>
    </xf>
    <xf numFmtId="0" fontId="27" fillId="6" borderId="2" xfId="0" applyFont="1" applyFill="1" applyBorder="1" applyAlignment="1">
      <alignment horizontal="left" wrapText="1"/>
    </xf>
    <xf numFmtId="0" fontId="27" fillId="7" borderId="0" xfId="0" applyFont="1" applyFill="1" applyBorder="1" applyAlignment="1">
      <alignment horizontal="left" wrapText="1"/>
    </xf>
    <xf numFmtId="167" fontId="19" fillId="4" borderId="22" xfId="0" applyNumberFormat="1" applyFont="1" applyFill="1" applyBorder="1" applyAlignment="1">
      <alignment horizontal="right" vertical="center"/>
    </xf>
    <xf numFmtId="3" fontId="19" fillId="4" borderId="21" xfId="0" applyNumberFormat="1" applyFont="1" applyFill="1" applyBorder="1" applyAlignment="1">
      <alignment horizontal="right" vertical="center"/>
    </xf>
    <xf numFmtId="0" fontId="18" fillId="0" borderId="2" xfId="0" applyFont="1" applyFill="1" applyBorder="1" applyAlignment="1">
      <alignment horizontal="center" vertical="center"/>
    </xf>
    <xf numFmtId="3" fontId="32" fillId="6" borderId="2" xfId="0" applyNumberFormat="1" applyFont="1" applyFill="1" applyBorder="1" applyAlignment="1">
      <alignment horizontal="right" vertical="center" wrapText="1"/>
    </xf>
    <xf numFmtId="167" fontId="32" fillId="6" borderId="2" xfId="0" applyNumberFormat="1" applyFont="1" applyFill="1" applyBorder="1" applyAlignment="1">
      <alignment horizontal="right" vertical="center" wrapText="1"/>
    </xf>
    <xf numFmtId="0" fontId="14" fillId="0" borderId="0" xfId="0" applyFont="1" applyAlignment="1">
      <alignment horizontal="left" vertical="center"/>
    </xf>
    <xf numFmtId="3" fontId="14" fillId="0" borderId="0" xfId="10" applyNumberFormat="1" applyFont="1"/>
    <xf numFmtId="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4" fontId="27" fillId="0" borderId="0" xfId="0" applyNumberFormat="1" applyFont="1" applyBorder="1"/>
    <xf numFmtId="49" fontId="20" fillId="2" borderId="4" xfId="0" applyNumberFormat="1" applyFont="1" applyFill="1" applyBorder="1" applyAlignment="1">
      <alignment horizontal="center" vertical="center" wrapText="1"/>
    </xf>
    <xf numFmtId="43" fontId="35" fillId="2" borderId="0" xfId="1" applyFont="1" applyFill="1"/>
    <xf numFmtId="167" fontId="14" fillId="8" borderId="2" xfId="0" applyNumberFormat="1" applyFont="1" applyFill="1" applyBorder="1" applyAlignment="1">
      <alignment horizontal="right" vertical="center" wrapText="1"/>
    </xf>
    <xf numFmtId="3" fontId="27" fillId="0" borderId="0" xfId="0" applyNumberFormat="1" applyFont="1" applyBorder="1"/>
    <xf numFmtId="3" fontId="19" fillId="4" borderId="16" xfId="0" applyNumberFormat="1" applyFont="1" applyFill="1" applyBorder="1" applyAlignment="1">
      <alignment horizontal="right" vertical="center"/>
    </xf>
    <xf numFmtId="0" fontId="32" fillId="0" borderId="0" xfId="0" applyFont="1" applyBorder="1" applyAlignment="1">
      <alignment vertical="center"/>
    </xf>
    <xf numFmtId="0" fontId="10" fillId="6" borderId="23" xfId="9" applyFont="1" applyFill="1" applyBorder="1" applyAlignment="1">
      <alignment horizontal="center" vertical="center" wrapText="1"/>
    </xf>
    <xf numFmtId="0" fontId="10" fillId="6" borderId="23" xfId="9" applyFont="1" applyFill="1" applyBorder="1" applyAlignment="1">
      <alignment horizontal="center" vertical="center"/>
    </xf>
    <xf numFmtId="0" fontId="10" fillId="6" borderId="24" xfId="9" applyFont="1" applyFill="1" applyBorder="1" applyAlignment="1">
      <alignment horizontal="center" vertical="center" wrapText="1"/>
    </xf>
    <xf numFmtId="0" fontId="10" fillId="6" borderId="25"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0" fontId="11" fillId="3" borderId="26"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16" fillId="3" borderId="40"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7" fontId="11" fillId="3" borderId="31" xfId="10" applyNumberFormat="1"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167" fontId="11" fillId="3" borderId="34" xfId="10" applyNumberFormat="1" applyFont="1" applyFill="1" applyBorder="1" applyAlignment="1">
      <alignment horizontal="center" vertical="center" wrapText="1"/>
    </xf>
    <xf numFmtId="167" fontId="11" fillId="3" borderId="35" xfId="10" applyNumberFormat="1" applyFont="1" applyFill="1" applyBorder="1" applyAlignment="1">
      <alignment horizontal="center" vertical="center" wrapText="1"/>
    </xf>
    <xf numFmtId="0" fontId="14" fillId="0" borderId="0" xfId="0" applyFont="1" applyAlignment="1">
      <alignment horizontal="left" vertical="center"/>
    </xf>
    <xf numFmtId="164" fontId="11" fillId="3" borderId="34" xfId="2"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0" fontId="11" fillId="3" borderId="36" xfId="10" applyFont="1" applyFill="1" applyBorder="1" applyAlignment="1">
      <alignment horizontal="center" vertical="center" wrapText="1"/>
    </xf>
    <xf numFmtId="0" fontId="11" fillId="3" borderId="37" xfId="10" applyFont="1" applyFill="1" applyBorder="1" applyAlignment="1">
      <alignment horizontal="center" vertical="center" wrapText="1"/>
    </xf>
    <xf numFmtId="0" fontId="11" fillId="3" borderId="38" xfId="10" applyFont="1" applyFill="1" applyBorder="1" applyAlignment="1">
      <alignment horizontal="center" vertical="center" wrapText="1"/>
    </xf>
    <xf numFmtId="0" fontId="11" fillId="3" borderId="3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7" xfId="0" applyFont="1" applyFill="1" applyBorder="1" applyAlignment="1">
      <alignment horizontal="center" vertical="center" wrapText="1"/>
    </xf>
    <xf numFmtId="4" fontId="11" fillId="3" borderId="28" xfId="10" applyNumberFormat="1" applyFont="1" applyFill="1" applyBorder="1" applyAlignment="1">
      <alignment horizontal="center" vertical="center" wrapText="1"/>
    </xf>
    <xf numFmtId="4" fontId="11" fillId="3" borderId="29" xfId="10" applyNumberFormat="1" applyFont="1" applyFill="1" applyBorder="1" applyAlignment="1">
      <alignment horizontal="center" vertical="center" wrapText="1"/>
    </xf>
    <xf numFmtId="0" fontId="3" fillId="0" borderId="0" xfId="0" applyFont="1" applyAlignment="1">
      <alignment horizontal="center" vertical="top" wrapText="1"/>
    </xf>
  </cellXfs>
  <cellStyles count="11">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fi.mef.gob.pe/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workbookViewId="0">
      <selection activeCell="B2" sqref="B2:E21"/>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40" customWidth="1"/>
    <col min="9" max="9" width="29.140625" style="1" bestFit="1" customWidth="1"/>
    <col min="10" max="16384" width="11.42578125" style="1"/>
  </cols>
  <sheetData>
    <row r="1" spans="2:11" ht="15" x14ac:dyDescent="0.2">
      <c r="B1" s="181"/>
      <c r="C1" s="181"/>
      <c r="D1" s="181"/>
    </row>
    <row r="2" spans="2:11" ht="15.75" customHeight="1" x14ac:dyDescent="0.15">
      <c r="B2" s="182" t="s">
        <v>39</v>
      </c>
      <c r="C2" s="182"/>
      <c r="D2" s="182"/>
      <c r="E2" s="182"/>
      <c r="F2" s="5"/>
      <c r="G2" s="10"/>
      <c r="H2" s="41"/>
    </row>
    <row r="3" spans="2:11" ht="15" customHeight="1" x14ac:dyDescent="0.2">
      <c r="B3" s="182" t="s">
        <v>165</v>
      </c>
      <c r="C3" s="182"/>
      <c r="D3" s="182"/>
      <c r="E3" s="182"/>
    </row>
    <row r="4" spans="2:11" x14ac:dyDescent="0.2">
      <c r="B4" s="183"/>
      <c r="C4" s="183"/>
      <c r="D4" s="183"/>
    </row>
    <row r="5" spans="2:11" x14ac:dyDescent="0.2">
      <c r="B5" s="2"/>
      <c r="C5" s="2"/>
      <c r="D5" s="2"/>
    </row>
    <row r="6" spans="2:11" x14ac:dyDescent="0.2">
      <c r="B6" s="2"/>
      <c r="C6" s="2"/>
      <c r="D6" s="2"/>
    </row>
    <row r="7" spans="2:11" ht="12.75" customHeight="1" x14ac:dyDescent="0.2">
      <c r="B7" s="184" t="s">
        <v>75</v>
      </c>
      <c r="C7" s="184"/>
      <c r="D7" s="184"/>
      <c r="F7" s="26"/>
    </row>
    <row r="8" spans="2:11" ht="12.75" customHeight="1" x14ac:dyDescent="0.2">
      <c r="B8" s="184" t="s">
        <v>10</v>
      </c>
      <c r="C8" s="184"/>
      <c r="D8" s="184"/>
      <c r="F8" s="26"/>
    </row>
    <row r="9" spans="2:11" ht="12.75" customHeight="1" x14ac:dyDescent="0.2">
      <c r="B9" s="3"/>
      <c r="C9" s="3"/>
      <c r="D9" s="3"/>
      <c r="F9" s="26"/>
    </row>
    <row r="10" spans="2:11" x14ac:dyDescent="0.2">
      <c r="B10" s="1" t="s">
        <v>155</v>
      </c>
      <c r="F10" s="27"/>
    </row>
    <row r="11" spans="2:11" ht="13.5" thickBot="1" x14ac:dyDescent="0.25">
      <c r="C11" s="25"/>
    </row>
    <row r="12" spans="2:11" ht="13.5" customHeight="1" thickBot="1" x14ac:dyDescent="0.25">
      <c r="B12" s="177" t="s">
        <v>6</v>
      </c>
      <c r="C12" s="178" t="s">
        <v>7</v>
      </c>
      <c r="D12" s="179" t="s">
        <v>74</v>
      </c>
      <c r="E12" s="177" t="s">
        <v>24</v>
      </c>
      <c r="G12" s="9"/>
    </row>
    <row r="13" spans="2:11" ht="39" customHeight="1" thickBot="1" x14ac:dyDescent="0.25">
      <c r="B13" s="177"/>
      <c r="C13" s="178"/>
      <c r="D13" s="180"/>
      <c r="E13" s="177"/>
      <c r="G13" s="9"/>
    </row>
    <row r="14" spans="2:11" s="14" customFormat="1" ht="24" customHeight="1" thickBot="1" x14ac:dyDescent="0.25">
      <c r="B14" s="6" t="s">
        <v>5</v>
      </c>
      <c r="C14" s="13">
        <f>+C15+C19+C20+C21</f>
        <v>338121474</v>
      </c>
      <c r="D14" s="13">
        <f>+D15+D19+D20+D21</f>
        <v>297593005</v>
      </c>
      <c r="E14" s="104">
        <f t="shared" ref="E14:E21" si="0">D14/C14%</f>
        <v>88.013636483792212</v>
      </c>
      <c r="F14" s="24"/>
      <c r="G14" s="15"/>
      <c r="H14" s="40"/>
      <c r="K14" s="15"/>
    </row>
    <row r="15" spans="2:11" ht="23.25" customHeight="1" x14ac:dyDescent="0.2">
      <c r="B15" s="16" t="s">
        <v>8</v>
      </c>
      <c r="C15" s="17">
        <f>SUM(C16:C18)</f>
        <v>224473229</v>
      </c>
      <c r="D15" s="17">
        <f>SUM(D16:D18)</f>
        <v>200508506</v>
      </c>
      <c r="E15" s="112">
        <f t="shared" si="0"/>
        <v>89.324017341952171</v>
      </c>
      <c r="F15" s="22"/>
      <c r="G15" s="9"/>
      <c r="I15" s="23"/>
    </row>
    <row r="16" spans="2:11" ht="18.75" customHeight="1" x14ac:dyDescent="0.2">
      <c r="B16" s="18" t="s">
        <v>72</v>
      </c>
      <c r="C16" s="19">
        <f>'PLIEGO MINSA'!E7</f>
        <v>128975326</v>
      </c>
      <c r="D16" s="19">
        <f>'PLIEGO MINSA'!H7</f>
        <v>117874036</v>
      </c>
      <c r="E16" s="20">
        <f t="shared" si="0"/>
        <v>91.392702508075075</v>
      </c>
      <c r="F16" s="22"/>
      <c r="G16" s="9"/>
    </row>
    <row r="17" spans="2:9" ht="18.75" customHeight="1" x14ac:dyDescent="0.2">
      <c r="B17" s="18" t="s">
        <v>115</v>
      </c>
      <c r="C17" s="19">
        <f>'PLIEGO MINSA'!E27</f>
        <v>9439184</v>
      </c>
      <c r="D17" s="19">
        <f>'PLIEGO MINSA'!H27</f>
        <v>5275193</v>
      </c>
      <c r="E17" s="20">
        <f t="shared" si="0"/>
        <v>55.88611261312419</v>
      </c>
      <c r="F17" s="22"/>
      <c r="G17" s="9"/>
    </row>
    <row r="18" spans="2:9" ht="26.25" customHeight="1" x14ac:dyDescent="0.2">
      <c r="B18" s="139" t="s">
        <v>73</v>
      </c>
      <c r="C18" s="19">
        <f>'PLIEGO MINSA'!E51</f>
        <v>86058719</v>
      </c>
      <c r="D18" s="19">
        <f>'PLIEGO MINSA'!H51</f>
        <v>77359277</v>
      </c>
      <c r="E18" s="20">
        <f t="shared" si="0"/>
        <v>89.891271795481885</v>
      </c>
      <c r="F18" s="22"/>
      <c r="G18" s="9"/>
    </row>
    <row r="19" spans="2:9" ht="19.5" customHeight="1" x14ac:dyDescent="0.2">
      <c r="B19" s="21" t="s">
        <v>9</v>
      </c>
      <c r="C19" s="8">
        <f>'UE ADSCRITAS AL PLIEGO MINSA'!E7</f>
        <v>8059974</v>
      </c>
      <c r="D19" s="8">
        <f>'UE ADSCRITAS AL PLIEGO MINSA'!H7</f>
        <v>2382895</v>
      </c>
      <c r="E19" s="112">
        <f t="shared" si="0"/>
        <v>29.5645494638072</v>
      </c>
      <c r="F19" s="23"/>
      <c r="G19" s="9"/>
    </row>
    <row r="20" spans="2:9" ht="26.25" thickBot="1" x14ac:dyDescent="0.25">
      <c r="B20" s="106" t="s">
        <v>47</v>
      </c>
      <c r="C20" s="107">
        <f>'UE ADSCRITAS AL PLIEGO MINSA'!E12</f>
        <v>59900000</v>
      </c>
      <c r="D20" s="107">
        <f>'UE ADSCRITAS AL PLIEGO MINSA'!H12</f>
        <v>50550325</v>
      </c>
      <c r="E20" s="113">
        <f t="shared" si="0"/>
        <v>84.391193656093492</v>
      </c>
      <c r="G20" s="9"/>
    </row>
    <row r="21" spans="2:9" ht="27.75" customHeight="1" thickBot="1" x14ac:dyDescent="0.4">
      <c r="B21" s="106" t="s">
        <v>64</v>
      </c>
      <c r="C21" s="107">
        <f>'UE ADSCRITAS AL PLIEGO MINSA'!E14</f>
        <v>45688271</v>
      </c>
      <c r="D21" s="114">
        <f>'UE ADSCRITAS AL PLIEGO MINSA'!H14</f>
        <v>44151279</v>
      </c>
      <c r="E21" s="115">
        <f t="shared" si="0"/>
        <v>96.635915594179522</v>
      </c>
      <c r="G21" s="9"/>
      <c r="I21" s="172"/>
    </row>
    <row r="22" spans="2:9" ht="25.5" x14ac:dyDescent="0.35">
      <c r="C22" s="7"/>
      <c r="D22" s="105"/>
      <c r="I22" s="172"/>
    </row>
    <row r="23" spans="2:9" ht="25.5" x14ac:dyDescent="0.35">
      <c r="D23" s="7"/>
      <c r="I23" s="172"/>
    </row>
    <row r="24" spans="2:9" ht="33" customHeight="1" x14ac:dyDescent="0.2">
      <c r="D24" s="7"/>
      <c r="E24" s="7"/>
    </row>
    <row r="25" spans="2:9" x14ac:dyDescent="0.2">
      <c r="D25" s="7"/>
      <c r="E25" s="12"/>
    </row>
    <row r="26" spans="2:9" ht="18" x14ac:dyDescent="0.25">
      <c r="D26" s="7"/>
      <c r="G26" s="11"/>
    </row>
    <row r="28" spans="2:9" x14ac:dyDescent="0.2">
      <c r="D28" s="7"/>
      <c r="E28" s="12"/>
    </row>
    <row r="29" spans="2:9" x14ac:dyDescent="0.2">
      <c r="D29" s="7"/>
    </row>
    <row r="30" spans="2:9" x14ac:dyDescent="0.2">
      <c r="E30"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909"/>
  <sheetViews>
    <sheetView tabSelected="1" workbookViewId="0">
      <pane ySplit="7" topLeftCell="A8" activePane="bottomLeft" state="frozen"/>
      <selection pane="bottomLeft" sqref="A1:K71"/>
    </sheetView>
  </sheetViews>
  <sheetFormatPr baseColWidth="10" defaultRowHeight="5.65" customHeight="1" x14ac:dyDescent="0.2"/>
  <cols>
    <col min="1" max="1" width="8.5703125" style="74" customWidth="1"/>
    <col min="2" max="2" width="41.42578125" style="102" customWidth="1"/>
    <col min="3" max="3" width="10.5703125" style="75" customWidth="1" collapsed="1"/>
    <col min="4" max="4" width="12.28515625" style="75" customWidth="1"/>
    <col min="5" max="5" width="13" style="76" customWidth="1"/>
    <col min="6" max="6" width="11.7109375" style="76" customWidth="1"/>
    <col min="7" max="7" width="11.7109375" style="38" customWidth="1"/>
    <col min="8" max="8" width="11.28515625" style="38" customWidth="1"/>
    <col min="9" max="9" width="8.7109375" style="77" customWidth="1"/>
    <col min="10" max="10" width="12.28515625" style="73" customWidth="1"/>
    <col min="11" max="11" width="10.5703125" style="78" customWidth="1"/>
    <col min="12" max="12" width="12.85546875" style="38" customWidth="1"/>
    <col min="13" max="14" width="11.42578125" style="38" customWidth="1"/>
    <col min="15" max="16384" width="11.42578125" style="38"/>
  </cols>
  <sheetData>
    <row r="1" spans="1:14" s="34" customFormat="1" ht="18.75" customHeight="1" x14ac:dyDescent="0.2">
      <c r="A1" s="188" t="s">
        <v>117</v>
      </c>
      <c r="B1" s="188"/>
      <c r="C1" s="188"/>
      <c r="D1" s="188"/>
      <c r="E1" s="188"/>
      <c r="F1" s="188"/>
      <c r="G1" s="188"/>
      <c r="H1" s="188"/>
      <c r="I1" s="188"/>
      <c r="J1" s="188"/>
      <c r="K1" s="188"/>
    </row>
    <row r="2" spans="1:14" s="34" customFormat="1" ht="18.75" customHeight="1" x14ac:dyDescent="0.2">
      <c r="A2" s="189" t="s">
        <v>165</v>
      </c>
      <c r="B2" s="189"/>
      <c r="C2" s="189"/>
      <c r="D2" s="189"/>
      <c r="E2" s="189"/>
      <c r="F2" s="189"/>
      <c r="G2" s="189"/>
      <c r="H2" s="189"/>
      <c r="I2" s="189"/>
      <c r="J2" s="189"/>
      <c r="K2" s="189"/>
    </row>
    <row r="3" spans="1:14" s="34" customFormat="1" ht="18.75" customHeight="1" x14ac:dyDescent="0.2">
      <c r="A3" s="86"/>
      <c r="B3" s="111"/>
      <c r="C3" s="86"/>
      <c r="D3" s="86"/>
      <c r="E3" s="86"/>
      <c r="F3" s="86"/>
      <c r="G3" s="70"/>
      <c r="H3" s="121"/>
      <c r="I3" s="86"/>
      <c r="J3" s="87"/>
      <c r="K3" s="88"/>
    </row>
    <row r="4" spans="1:14" s="34" customFormat="1" ht="13.5" customHeight="1" x14ac:dyDescent="0.2">
      <c r="A4" s="186" t="s">
        <v>0</v>
      </c>
      <c r="B4" s="186" t="s">
        <v>1</v>
      </c>
      <c r="C4" s="194" t="s">
        <v>4</v>
      </c>
      <c r="D4" s="194" t="s">
        <v>66</v>
      </c>
      <c r="E4" s="185" t="s">
        <v>68</v>
      </c>
      <c r="F4" s="185"/>
      <c r="G4" s="185"/>
      <c r="H4" s="185"/>
      <c r="I4" s="185"/>
      <c r="J4" s="190" t="s">
        <v>50</v>
      </c>
      <c r="K4" s="192" t="s">
        <v>51</v>
      </c>
    </row>
    <row r="5" spans="1:14" s="35" customFormat="1" ht="75.75" customHeight="1" thickBot="1" x14ac:dyDescent="0.3">
      <c r="A5" s="187"/>
      <c r="B5" s="186"/>
      <c r="C5" s="195"/>
      <c r="D5" s="195"/>
      <c r="E5" s="116" t="s">
        <v>69</v>
      </c>
      <c r="F5" s="30" t="s">
        <v>171</v>
      </c>
      <c r="G5" s="96" t="s">
        <v>54</v>
      </c>
      <c r="H5" s="42" t="s">
        <v>67</v>
      </c>
      <c r="I5" s="33" t="s">
        <v>24</v>
      </c>
      <c r="J5" s="191"/>
      <c r="K5" s="193"/>
    </row>
    <row r="6" spans="1:14" s="138" customFormat="1" ht="21.75" customHeight="1" x14ac:dyDescent="0.2">
      <c r="A6" s="136"/>
      <c r="B6" s="137" t="s">
        <v>71</v>
      </c>
      <c r="C6" s="137"/>
      <c r="D6" s="134">
        <f>D7+D27+D51</f>
        <v>1289161691.3800001</v>
      </c>
      <c r="E6" s="134">
        <f>E7+E27+E51</f>
        <v>224473229</v>
      </c>
      <c r="F6" s="134">
        <f>F7+F27+F51</f>
        <v>159062611</v>
      </c>
      <c r="G6" s="134">
        <f>G7+G27+G51</f>
        <v>30020564</v>
      </c>
      <c r="H6" s="134">
        <v>200508506</v>
      </c>
      <c r="I6" s="135">
        <f t="shared" ref="I6:I37" si="0">H6/E6%</f>
        <v>89.324017341952171</v>
      </c>
      <c r="J6" s="134">
        <f t="shared" ref="J6:J37" si="1">D6+H6</f>
        <v>1489670197.3800001</v>
      </c>
      <c r="K6" s="137"/>
    </row>
    <row r="7" spans="1:14" ht="26.25" customHeight="1" x14ac:dyDescent="0.2">
      <c r="A7" s="36"/>
      <c r="B7" s="132" t="s">
        <v>70</v>
      </c>
      <c r="C7" s="55"/>
      <c r="D7" s="55">
        <f>SUM(D8:D26)</f>
        <v>867632446.41999996</v>
      </c>
      <c r="E7" s="55">
        <f>SUM(E8:E26)</f>
        <v>128975326</v>
      </c>
      <c r="F7" s="55">
        <f>SUM(F8:F26)</f>
        <v>93288501</v>
      </c>
      <c r="G7" s="55">
        <f>SUM(G8:G26)</f>
        <v>20482742</v>
      </c>
      <c r="H7" s="55">
        <f>SUM(H8:H26)</f>
        <v>117874036</v>
      </c>
      <c r="I7" s="133">
        <f t="shared" si="0"/>
        <v>91.392702508075075</v>
      </c>
      <c r="J7" s="55">
        <f t="shared" si="1"/>
        <v>985506482.41999996</v>
      </c>
      <c r="K7" s="55"/>
      <c r="L7" s="37"/>
    </row>
    <row r="8" spans="1:14" ht="22.5" customHeight="1" x14ac:dyDescent="0.2">
      <c r="A8" s="50"/>
      <c r="B8" s="49" t="s">
        <v>48</v>
      </c>
      <c r="C8" s="50"/>
      <c r="D8" s="50"/>
      <c r="E8" s="50">
        <v>255000</v>
      </c>
      <c r="F8" s="50">
        <v>0</v>
      </c>
      <c r="G8" s="90">
        <v>0</v>
      </c>
      <c r="H8" s="50">
        <v>0</v>
      </c>
      <c r="I8" s="84">
        <f t="shared" si="0"/>
        <v>0</v>
      </c>
      <c r="J8" s="50">
        <f t="shared" si="1"/>
        <v>0</v>
      </c>
      <c r="K8" s="84"/>
    </row>
    <row r="9" spans="1:14" ht="60" x14ac:dyDescent="0.2">
      <c r="A9" s="39">
        <v>74531</v>
      </c>
      <c r="B9" s="49" t="s">
        <v>105</v>
      </c>
      <c r="C9" s="50">
        <v>4245500.71</v>
      </c>
      <c r="D9" s="50">
        <v>3251033</v>
      </c>
      <c r="E9" s="50">
        <v>706041</v>
      </c>
      <c r="F9" s="50">
        <v>252199</v>
      </c>
      <c r="G9" s="90">
        <v>57877</v>
      </c>
      <c r="H9" s="50">
        <v>310076</v>
      </c>
      <c r="I9" s="84">
        <f t="shared" si="0"/>
        <v>43.917562861080306</v>
      </c>
      <c r="J9" s="50">
        <f t="shared" si="1"/>
        <v>3561109</v>
      </c>
      <c r="K9" s="84">
        <f t="shared" ref="K9:K24" si="2">J9/C9%</f>
        <v>83.87959968095258</v>
      </c>
    </row>
    <row r="10" spans="1:14" ht="72" x14ac:dyDescent="0.2">
      <c r="A10" s="39">
        <v>83236</v>
      </c>
      <c r="B10" s="49" t="s">
        <v>41</v>
      </c>
      <c r="C10" s="50">
        <v>198303.19</v>
      </c>
      <c r="D10" s="50">
        <v>186625</v>
      </c>
      <c r="E10" s="50">
        <v>1899</v>
      </c>
      <c r="F10" s="50">
        <v>1899</v>
      </c>
      <c r="G10" s="90"/>
      <c r="H10" s="50">
        <v>1899</v>
      </c>
      <c r="I10" s="84">
        <f t="shared" si="0"/>
        <v>100.00000000000001</v>
      </c>
      <c r="J10" s="50">
        <f t="shared" si="1"/>
        <v>188524</v>
      </c>
      <c r="K10" s="84">
        <f t="shared" si="2"/>
        <v>95.06856647137144</v>
      </c>
      <c r="N10" s="166"/>
    </row>
    <row r="11" spans="1:14" ht="60" x14ac:dyDescent="0.2">
      <c r="A11" s="39">
        <v>83356</v>
      </c>
      <c r="B11" s="49" t="s">
        <v>42</v>
      </c>
      <c r="C11" s="50">
        <v>197343</v>
      </c>
      <c r="D11" s="50">
        <v>185806</v>
      </c>
      <c r="E11" s="50">
        <v>1899</v>
      </c>
      <c r="F11" s="50">
        <v>1899</v>
      </c>
      <c r="G11" s="50"/>
      <c r="H11" s="50">
        <v>1899</v>
      </c>
      <c r="I11" s="84">
        <f t="shared" si="0"/>
        <v>100.00000000000001</v>
      </c>
      <c r="J11" s="50">
        <f t="shared" si="1"/>
        <v>187705</v>
      </c>
      <c r="K11" s="84">
        <f t="shared" si="2"/>
        <v>95.116117622616457</v>
      </c>
    </row>
    <row r="12" spans="1:14" ht="60" x14ac:dyDescent="0.2">
      <c r="A12" s="39">
        <v>83335</v>
      </c>
      <c r="B12" s="49" t="s">
        <v>43</v>
      </c>
      <c r="C12" s="50">
        <v>209462.83</v>
      </c>
      <c r="D12" s="50">
        <v>198143</v>
      </c>
      <c r="E12" s="50">
        <v>1899</v>
      </c>
      <c r="F12" s="50">
        <v>1899</v>
      </c>
      <c r="G12" s="50"/>
      <c r="H12" s="50">
        <v>1899</v>
      </c>
      <c r="I12" s="84">
        <f t="shared" si="0"/>
        <v>100.00000000000001</v>
      </c>
      <c r="J12" s="50">
        <f t="shared" si="1"/>
        <v>200042</v>
      </c>
      <c r="K12" s="84">
        <f t="shared" si="2"/>
        <v>95.502385793221649</v>
      </c>
    </row>
    <row r="13" spans="1:14" ht="60" x14ac:dyDescent="0.2">
      <c r="A13" s="39">
        <v>83405</v>
      </c>
      <c r="B13" s="49" t="s">
        <v>44</v>
      </c>
      <c r="C13" s="50">
        <v>177935.88</v>
      </c>
      <c r="D13" s="50">
        <v>169630</v>
      </c>
      <c r="E13" s="50">
        <v>1899</v>
      </c>
      <c r="F13" s="50">
        <v>1899</v>
      </c>
      <c r="G13" s="50"/>
      <c r="H13" s="50">
        <v>1899</v>
      </c>
      <c r="I13" s="84">
        <f t="shared" si="0"/>
        <v>100.00000000000001</v>
      </c>
      <c r="J13" s="50">
        <f t="shared" si="1"/>
        <v>171529</v>
      </c>
      <c r="K13" s="84">
        <f t="shared" si="2"/>
        <v>96.399332163923319</v>
      </c>
    </row>
    <row r="14" spans="1:14" ht="60" x14ac:dyDescent="0.2">
      <c r="A14" s="39">
        <v>83403</v>
      </c>
      <c r="B14" s="49" t="s">
        <v>35</v>
      </c>
      <c r="C14" s="50">
        <v>319341.98</v>
      </c>
      <c r="D14" s="50">
        <v>305148</v>
      </c>
      <c r="E14" s="50">
        <v>1899</v>
      </c>
      <c r="F14" s="50">
        <v>1899</v>
      </c>
      <c r="G14" s="50"/>
      <c r="H14" s="50">
        <v>1899</v>
      </c>
      <c r="I14" s="84">
        <f t="shared" si="0"/>
        <v>100.00000000000001</v>
      </c>
      <c r="J14" s="50">
        <f t="shared" si="1"/>
        <v>307047</v>
      </c>
      <c r="K14" s="84">
        <f t="shared" si="2"/>
        <v>96.149901744831681</v>
      </c>
    </row>
    <row r="15" spans="1:14" ht="60" x14ac:dyDescent="0.2">
      <c r="A15" s="39">
        <v>83401</v>
      </c>
      <c r="B15" s="49" t="s">
        <v>45</v>
      </c>
      <c r="C15" s="50">
        <v>122931.55</v>
      </c>
      <c r="D15" s="50">
        <v>117369</v>
      </c>
      <c r="E15" s="50">
        <v>1899</v>
      </c>
      <c r="F15" s="50">
        <v>1899</v>
      </c>
      <c r="G15" s="50"/>
      <c r="H15" s="50">
        <v>1899</v>
      </c>
      <c r="I15" s="84">
        <f t="shared" si="0"/>
        <v>100.00000000000001</v>
      </c>
      <c r="J15" s="50">
        <f t="shared" si="1"/>
        <v>119268</v>
      </c>
      <c r="K15" s="84">
        <f t="shared" si="2"/>
        <v>97.019845597000938</v>
      </c>
    </row>
    <row r="16" spans="1:14" ht="60" x14ac:dyDescent="0.2">
      <c r="A16" s="39">
        <v>83395</v>
      </c>
      <c r="B16" s="49" t="s">
        <v>46</v>
      </c>
      <c r="C16" s="50">
        <v>89384.11</v>
      </c>
      <c r="D16" s="50">
        <v>84010</v>
      </c>
      <c r="E16" s="50">
        <v>1899</v>
      </c>
      <c r="F16" s="50">
        <v>1899</v>
      </c>
      <c r="G16" s="50"/>
      <c r="H16" s="50">
        <v>1899</v>
      </c>
      <c r="I16" s="84">
        <f t="shared" si="0"/>
        <v>100.00000000000001</v>
      </c>
      <c r="J16" s="50">
        <f t="shared" si="1"/>
        <v>85909</v>
      </c>
      <c r="K16" s="84">
        <f t="shared" si="2"/>
        <v>96.112161322633298</v>
      </c>
    </row>
    <row r="17" spans="1:12" ht="48" x14ac:dyDescent="0.2">
      <c r="A17" s="39">
        <v>66253</v>
      </c>
      <c r="B17" s="49" t="s">
        <v>36</v>
      </c>
      <c r="C17" s="50">
        <v>309614383.63</v>
      </c>
      <c r="D17" s="50">
        <v>293926345</v>
      </c>
      <c r="E17" s="50">
        <v>6781121</v>
      </c>
      <c r="F17" s="50">
        <v>6437408</v>
      </c>
      <c r="G17" s="50">
        <v>0</v>
      </c>
      <c r="H17" s="50">
        <v>6527602</v>
      </c>
      <c r="I17" s="84">
        <f t="shared" si="0"/>
        <v>96.261399848196177</v>
      </c>
      <c r="J17" s="50">
        <f t="shared" si="1"/>
        <v>300453947</v>
      </c>
      <c r="K17" s="84">
        <f t="shared" si="2"/>
        <v>97.041340094539322</v>
      </c>
    </row>
    <row r="18" spans="1:12" ht="48" x14ac:dyDescent="0.2">
      <c r="A18" s="39">
        <v>76065</v>
      </c>
      <c r="B18" s="49" t="s">
        <v>37</v>
      </c>
      <c r="C18" s="50">
        <v>56221186</v>
      </c>
      <c r="D18" s="50">
        <v>95717919</v>
      </c>
      <c r="E18" s="50">
        <v>571630</v>
      </c>
      <c r="F18" s="50">
        <v>289041</v>
      </c>
      <c r="G18" s="50">
        <v>87682</v>
      </c>
      <c r="H18" s="50">
        <v>463723</v>
      </c>
      <c r="I18" s="84">
        <f t="shared" si="0"/>
        <v>81.12292916746847</v>
      </c>
      <c r="J18" s="50">
        <f t="shared" si="1"/>
        <v>96181642</v>
      </c>
      <c r="K18" s="84">
        <f t="shared" si="2"/>
        <v>171.07721989358248</v>
      </c>
    </row>
    <row r="19" spans="1:12" ht="36" x14ac:dyDescent="0.2">
      <c r="A19" s="39">
        <v>72056</v>
      </c>
      <c r="B19" s="49" t="s">
        <v>38</v>
      </c>
      <c r="C19" s="50">
        <v>157104618</v>
      </c>
      <c r="D19" s="50">
        <v>155313553</v>
      </c>
      <c r="E19" s="50">
        <v>1146371</v>
      </c>
      <c r="F19" s="50">
        <v>398568</v>
      </c>
      <c r="G19" s="50">
        <v>366522</v>
      </c>
      <c r="H19" s="50">
        <v>1054700</v>
      </c>
      <c r="I19" s="84">
        <f t="shared" si="0"/>
        <v>92.003374125828387</v>
      </c>
      <c r="J19" s="50">
        <f t="shared" si="1"/>
        <v>156368253</v>
      </c>
      <c r="K19" s="84">
        <f t="shared" si="2"/>
        <v>99.531290035026217</v>
      </c>
    </row>
    <row r="20" spans="1:12" ht="66.75" customHeight="1" x14ac:dyDescent="0.2">
      <c r="A20" s="39">
        <v>74505</v>
      </c>
      <c r="B20" s="49" t="s">
        <v>108</v>
      </c>
      <c r="C20" s="50">
        <v>78610205.049999997</v>
      </c>
      <c r="D20" s="50">
        <v>70678256</v>
      </c>
      <c r="E20" s="50">
        <v>4802246</v>
      </c>
      <c r="F20" s="50">
        <v>3884719</v>
      </c>
      <c r="G20" s="50">
        <v>232230</v>
      </c>
      <c r="H20" s="50">
        <v>4116949</v>
      </c>
      <c r="I20" s="84">
        <f t="shared" si="0"/>
        <v>85.729656498230199</v>
      </c>
      <c r="J20" s="50">
        <f t="shared" si="1"/>
        <v>74795205</v>
      </c>
      <c r="K20" s="84">
        <f t="shared" si="2"/>
        <v>95.14694046711432</v>
      </c>
    </row>
    <row r="21" spans="1:12" ht="48" x14ac:dyDescent="0.2">
      <c r="A21" s="39">
        <v>58330</v>
      </c>
      <c r="B21" s="49" t="s">
        <v>29</v>
      </c>
      <c r="C21" s="50">
        <v>255270770.75</v>
      </c>
      <c r="D21" s="50">
        <v>168949020</v>
      </c>
      <c r="E21" s="50">
        <v>68785429</v>
      </c>
      <c r="F21" s="50">
        <v>54207558</v>
      </c>
      <c r="G21" s="50">
        <v>12404884</v>
      </c>
      <c r="H21" s="50">
        <v>68579766</v>
      </c>
      <c r="I21" s="84">
        <f t="shared" si="0"/>
        <v>99.701007898053518</v>
      </c>
      <c r="J21" s="50">
        <f t="shared" si="1"/>
        <v>237528786</v>
      </c>
      <c r="K21" s="84">
        <f t="shared" si="2"/>
        <v>93.049739028924833</v>
      </c>
    </row>
    <row r="22" spans="1:12" ht="48" x14ac:dyDescent="0.2">
      <c r="A22" s="39">
        <v>57894</v>
      </c>
      <c r="B22" s="49" t="s">
        <v>25</v>
      </c>
      <c r="C22" s="50">
        <v>159384974</v>
      </c>
      <c r="D22" s="50">
        <v>78549589.420000002</v>
      </c>
      <c r="E22" s="50">
        <v>44758078</v>
      </c>
      <c r="F22" s="50">
        <v>27723115</v>
      </c>
      <c r="G22" s="50">
        <v>6714047</v>
      </c>
      <c r="H22" s="50">
        <v>35981927</v>
      </c>
      <c r="I22" s="84">
        <f t="shared" si="0"/>
        <v>80.392028898113097</v>
      </c>
      <c r="J22" s="50">
        <f t="shared" si="1"/>
        <v>114531516.42</v>
      </c>
      <c r="K22" s="84">
        <f t="shared" si="2"/>
        <v>71.858415223005906</v>
      </c>
    </row>
    <row r="23" spans="1:12" ht="54" customHeight="1" x14ac:dyDescent="0.2">
      <c r="A23" s="39">
        <v>220499</v>
      </c>
      <c r="B23" s="49" t="s">
        <v>109</v>
      </c>
      <c r="C23" s="50">
        <v>8326052.8300000001</v>
      </c>
      <c r="D23" s="50">
        <v>0</v>
      </c>
      <c r="E23" s="50">
        <v>85001</v>
      </c>
      <c r="F23" s="50">
        <v>0</v>
      </c>
      <c r="G23" s="50"/>
      <c r="H23" s="50">
        <v>0</v>
      </c>
      <c r="I23" s="84">
        <f t="shared" si="0"/>
        <v>0</v>
      </c>
      <c r="J23" s="50">
        <f t="shared" si="1"/>
        <v>0</v>
      </c>
      <c r="K23" s="84">
        <f t="shared" si="2"/>
        <v>0</v>
      </c>
    </row>
    <row r="24" spans="1:12" ht="64.5" customHeight="1" x14ac:dyDescent="0.2">
      <c r="A24" s="39">
        <v>174933</v>
      </c>
      <c r="B24" s="49" t="s">
        <v>110</v>
      </c>
      <c r="C24" s="50">
        <v>56156096</v>
      </c>
      <c r="D24" s="50">
        <v>0</v>
      </c>
      <c r="E24" s="50">
        <v>826000</v>
      </c>
      <c r="F24" s="50">
        <v>82600</v>
      </c>
      <c r="G24" s="50">
        <v>619500</v>
      </c>
      <c r="H24" s="50">
        <v>826000</v>
      </c>
      <c r="I24" s="84">
        <f t="shared" si="0"/>
        <v>100</v>
      </c>
      <c r="J24" s="50">
        <f t="shared" si="1"/>
        <v>826000</v>
      </c>
      <c r="K24" s="84">
        <f t="shared" si="2"/>
        <v>1.470899971394023</v>
      </c>
    </row>
    <row r="25" spans="1:12" ht="29.25" customHeight="1" x14ac:dyDescent="0.2">
      <c r="A25" s="108"/>
      <c r="B25" s="49" t="s">
        <v>53</v>
      </c>
      <c r="C25" s="50"/>
      <c r="D25" s="50">
        <v>0</v>
      </c>
      <c r="E25" s="50">
        <v>235568</v>
      </c>
      <c r="F25" s="50">
        <v>0</v>
      </c>
      <c r="G25" s="50"/>
      <c r="H25" s="50">
        <v>0</v>
      </c>
      <c r="I25" s="84">
        <f t="shared" si="0"/>
        <v>0</v>
      </c>
      <c r="J25" s="50">
        <f t="shared" si="1"/>
        <v>0</v>
      </c>
      <c r="K25" s="84"/>
    </row>
    <row r="26" spans="1:12" ht="54" customHeight="1" x14ac:dyDescent="0.2">
      <c r="A26" s="39">
        <v>256053</v>
      </c>
      <c r="B26" s="49" t="s">
        <v>111</v>
      </c>
      <c r="C26" s="50">
        <v>1095260.19</v>
      </c>
      <c r="D26" s="50">
        <v>0</v>
      </c>
      <c r="E26" s="50">
        <v>9548</v>
      </c>
      <c r="F26" s="50">
        <v>0</v>
      </c>
      <c r="G26" s="50"/>
      <c r="H26" s="50">
        <v>0</v>
      </c>
      <c r="I26" s="84">
        <f t="shared" si="0"/>
        <v>0</v>
      </c>
      <c r="J26" s="50">
        <f t="shared" si="1"/>
        <v>0</v>
      </c>
      <c r="K26" s="84">
        <f>J26/C26%</f>
        <v>0</v>
      </c>
    </row>
    <row r="27" spans="1:12" ht="26.25" customHeight="1" x14ac:dyDescent="0.2">
      <c r="A27" s="49"/>
      <c r="B27" s="132" t="s">
        <v>112</v>
      </c>
      <c r="C27" s="55"/>
      <c r="D27" s="55">
        <f>SUM(D28:D50)</f>
        <v>17849721.609999996</v>
      </c>
      <c r="E27" s="55">
        <f>SUM(E28:E50)</f>
        <v>9439184</v>
      </c>
      <c r="F27" s="55">
        <f>SUM(F28:F50)</f>
        <v>1950176</v>
      </c>
      <c r="G27" s="55">
        <f>SUM(G28:G50)</f>
        <v>744214</v>
      </c>
      <c r="H27" s="55">
        <f>SUM(H28:H50)</f>
        <v>5275193</v>
      </c>
      <c r="I27" s="133">
        <f t="shared" si="0"/>
        <v>55.88611261312419</v>
      </c>
      <c r="J27" s="55">
        <f t="shared" si="1"/>
        <v>23124914.609999996</v>
      </c>
      <c r="K27" s="55"/>
      <c r="L27" s="37"/>
    </row>
    <row r="28" spans="1:12" ht="60" x14ac:dyDescent="0.2">
      <c r="A28" s="39">
        <v>37802</v>
      </c>
      <c r="B28" s="49" t="s">
        <v>114</v>
      </c>
      <c r="C28" s="50">
        <v>1813577.38</v>
      </c>
      <c r="D28" s="50">
        <v>1764472</v>
      </c>
      <c r="E28" s="50">
        <v>12101</v>
      </c>
      <c r="F28" s="50">
        <v>12101</v>
      </c>
      <c r="G28" s="50"/>
      <c r="H28" s="50">
        <v>12101</v>
      </c>
      <c r="I28" s="84">
        <f t="shared" si="0"/>
        <v>100</v>
      </c>
      <c r="J28" s="50">
        <f t="shared" si="1"/>
        <v>1776573</v>
      </c>
      <c r="K28" s="84">
        <f t="shared" ref="K28:K50" si="3">J28/C28%</f>
        <v>97.959591886837501</v>
      </c>
    </row>
    <row r="29" spans="1:12" ht="60" x14ac:dyDescent="0.2">
      <c r="A29" s="39">
        <v>66385</v>
      </c>
      <c r="B29" s="49" t="s">
        <v>113</v>
      </c>
      <c r="C29" s="50">
        <v>11574362</v>
      </c>
      <c r="D29" s="50">
        <v>5492132</v>
      </c>
      <c r="E29" s="50">
        <v>3406233</v>
      </c>
      <c r="F29" s="50">
        <v>0</v>
      </c>
      <c r="G29" s="50">
        <v>258388</v>
      </c>
      <c r="H29" s="50">
        <v>2813188</v>
      </c>
      <c r="I29" s="84">
        <f t="shared" si="0"/>
        <v>82.589417693974539</v>
      </c>
      <c r="J29" s="50">
        <f t="shared" si="1"/>
        <v>8305320</v>
      </c>
      <c r="K29" s="84">
        <f t="shared" si="3"/>
        <v>71.756179735867946</v>
      </c>
    </row>
    <row r="30" spans="1:12" ht="72" x14ac:dyDescent="0.2">
      <c r="A30" s="39">
        <v>67889</v>
      </c>
      <c r="B30" s="49" t="s">
        <v>118</v>
      </c>
      <c r="C30" s="50">
        <v>150190</v>
      </c>
      <c r="D30" s="50">
        <v>125798</v>
      </c>
      <c r="E30" s="50">
        <v>4626</v>
      </c>
      <c r="F30" s="50">
        <v>0</v>
      </c>
      <c r="G30" s="50">
        <v>368</v>
      </c>
      <c r="H30" s="50">
        <v>2045</v>
      </c>
      <c r="I30" s="84">
        <f t="shared" si="0"/>
        <v>44.206658019887591</v>
      </c>
      <c r="J30" s="50">
        <f t="shared" si="1"/>
        <v>127843</v>
      </c>
      <c r="K30" s="84">
        <f t="shared" si="3"/>
        <v>85.120846927225514</v>
      </c>
    </row>
    <row r="31" spans="1:12" ht="72" x14ac:dyDescent="0.2">
      <c r="A31" s="39">
        <v>59728</v>
      </c>
      <c r="B31" s="49" t="s">
        <v>119</v>
      </c>
      <c r="C31" s="50">
        <v>103421</v>
      </c>
      <c r="D31" s="50">
        <v>88051</v>
      </c>
      <c r="E31" s="50">
        <v>10766</v>
      </c>
      <c r="F31" s="50">
        <v>0</v>
      </c>
      <c r="G31" s="50">
        <v>2472</v>
      </c>
      <c r="H31" s="50">
        <v>6190</v>
      </c>
      <c r="I31" s="84">
        <f t="shared" si="0"/>
        <v>57.495820174623816</v>
      </c>
      <c r="J31" s="50">
        <f t="shared" si="1"/>
        <v>94241</v>
      </c>
      <c r="K31" s="84">
        <f t="shared" si="3"/>
        <v>91.123659604915829</v>
      </c>
    </row>
    <row r="32" spans="1:12" ht="72" x14ac:dyDescent="0.2">
      <c r="A32" s="39">
        <v>59911</v>
      </c>
      <c r="B32" s="49" t="s">
        <v>120</v>
      </c>
      <c r="C32" s="50">
        <v>109005</v>
      </c>
      <c r="D32" s="50">
        <v>82791</v>
      </c>
      <c r="E32" s="50">
        <v>1520</v>
      </c>
      <c r="F32" s="50">
        <v>0</v>
      </c>
      <c r="G32" s="50">
        <v>125</v>
      </c>
      <c r="H32" s="50">
        <v>125</v>
      </c>
      <c r="I32" s="84">
        <f t="shared" si="0"/>
        <v>8.2236842105263168</v>
      </c>
      <c r="J32" s="50">
        <f t="shared" si="1"/>
        <v>82916</v>
      </c>
      <c r="K32" s="84">
        <f t="shared" si="3"/>
        <v>76.066235493784689</v>
      </c>
    </row>
    <row r="33" spans="1:13" ht="72" x14ac:dyDescent="0.2">
      <c r="A33" s="39">
        <v>60517</v>
      </c>
      <c r="B33" s="49" t="s">
        <v>121</v>
      </c>
      <c r="C33" s="50">
        <v>85829</v>
      </c>
      <c r="D33" s="50">
        <v>74433</v>
      </c>
      <c r="E33" s="50">
        <v>3585</v>
      </c>
      <c r="F33" s="50">
        <v>309</v>
      </c>
      <c r="G33" s="50">
        <v>1735</v>
      </c>
      <c r="H33" s="50">
        <v>2948</v>
      </c>
      <c r="I33" s="84">
        <f t="shared" si="0"/>
        <v>82.231520223152017</v>
      </c>
      <c r="J33" s="50">
        <f t="shared" si="1"/>
        <v>77381</v>
      </c>
      <c r="K33" s="84">
        <f t="shared" si="3"/>
        <v>90.157172983490426</v>
      </c>
    </row>
    <row r="34" spans="1:13" ht="36" x14ac:dyDescent="0.2">
      <c r="A34" s="39">
        <v>68489</v>
      </c>
      <c r="B34" s="49" t="s">
        <v>147</v>
      </c>
      <c r="C34" s="50">
        <v>5969055.0099999998</v>
      </c>
      <c r="D34" s="50">
        <v>5152923</v>
      </c>
      <c r="E34" s="50">
        <v>491</v>
      </c>
      <c r="F34" s="50">
        <v>181</v>
      </c>
      <c r="G34" s="50"/>
      <c r="H34" s="50">
        <v>181</v>
      </c>
      <c r="I34" s="84">
        <f t="shared" si="0"/>
        <v>36.863543788187371</v>
      </c>
      <c r="J34" s="50">
        <f t="shared" si="1"/>
        <v>5153104</v>
      </c>
      <c r="K34" s="84">
        <f t="shared" si="3"/>
        <v>86.330315123029834</v>
      </c>
    </row>
    <row r="35" spans="1:13" ht="72" x14ac:dyDescent="0.2">
      <c r="A35" s="39">
        <v>108527</v>
      </c>
      <c r="B35" s="49" t="s">
        <v>57</v>
      </c>
      <c r="C35" s="50">
        <v>2373624.48</v>
      </c>
      <c r="D35" s="50">
        <v>69074</v>
      </c>
      <c r="E35" s="50">
        <v>2177963</v>
      </c>
      <c r="F35" s="50">
        <v>1908758</v>
      </c>
      <c r="G35" s="50">
        <v>151780</v>
      </c>
      <c r="H35" s="50">
        <v>2080242</v>
      </c>
      <c r="I35" s="84">
        <f t="shared" si="0"/>
        <v>95.513192832017808</v>
      </c>
      <c r="J35" s="50">
        <f t="shared" si="1"/>
        <v>2149316</v>
      </c>
      <c r="K35" s="84">
        <f t="shared" si="3"/>
        <v>90.549959275782328</v>
      </c>
    </row>
    <row r="36" spans="1:13" ht="48" x14ac:dyDescent="0.2">
      <c r="A36" s="39">
        <v>104216</v>
      </c>
      <c r="B36" s="49" t="s">
        <v>122</v>
      </c>
      <c r="C36" s="50">
        <v>3145519</v>
      </c>
      <c r="D36" s="50">
        <v>2669747</v>
      </c>
      <c r="E36" s="50">
        <v>475350</v>
      </c>
      <c r="F36" s="50">
        <v>0</v>
      </c>
      <c r="G36" s="50"/>
      <c r="H36" s="50">
        <v>0</v>
      </c>
      <c r="I36" s="84">
        <f t="shared" si="0"/>
        <v>0</v>
      </c>
      <c r="J36" s="50">
        <f t="shared" si="1"/>
        <v>2669747</v>
      </c>
      <c r="K36" s="84">
        <f t="shared" si="3"/>
        <v>84.87461051737408</v>
      </c>
    </row>
    <row r="37" spans="1:13" ht="54" customHeight="1" x14ac:dyDescent="0.2">
      <c r="A37" s="39">
        <v>111234</v>
      </c>
      <c r="B37" s="49" t="s">
        <v>27</v>
      </c>
      <c r="C37" s="50">
        <v>14669819.58</v>
      </c>
      <c r="D37" s="50">
        <v>232817</v>
      </c>
      <c r="E37" s="50">
        <v>780736</v>
      </c>
      <c r="F37" s="50">
        <v>0</v>
      </c>
      <c r="G37" s="50">
        <v>203070</v>
      </c>
      <c r="H37" s="50">
        <v>203070</v>
      </c>
      <c r="I37" s="84">
        <f t="shared" si="0"/>
        <v>26.010072546930079</v>
      </c>
      <c r="J37" s="50">
        <f t="shared" si="1"/>
        <v>435887</v>
      </c>
      <c r="K37" s="84">
        <f t="shared" si="3"/>
        <v>2.9713180698845378</v>
      </c>
    </row>
    <row r="38" spans="1:13" ht="54" customHeight="1" x14ac:dyDescent="0.2">
      <c r="A38" s="39">
        <v>135106</v>
      </c>
      <c r="B38" s="49" t="s">
        <v>61</v>
      </c>
      <c r="C38" s="50">
        <v>1187524.8500000001</v>
      </c>
      <c r="D38" s="50">
        <v>21350.62</v>
      </c>
      <c r="E38" s="50">
        <v>48804</v>
      </c>
      <c r="F38" s="50">
        <v>0</v>
      </c>
      <c r="G38" s="50"/>
      <c r="H38" s="50">
        <v>0</v>
      </c>
      <c r="I38" s="84">
        <f t="shared" ref="I38:I69" si="4">H38/E38%</f>
        <v>0</v>
      </c>
      <c r="J38" s="50">
        <f t="shared" ref="J38:J66" si="5">D38+H38</f>
        <v>21350.62</v>
      </c>
      <c r="K38" s="84">
        <f t="shared" si="3"/>
        <v>1.7979093237501511</v>
      </c>
    </row>
    <row r="39" spans="1:13" ht="54" customHeight="1" x14ac:dyDescent="0.2">
      <c r="A39" s="39">
        <v>141991</v>
      </c>
      <c r="B39" s="49" t="s">
        <v>123</v>
      </c>
      <c r="C39" s="50">
        <v>376318</v>
      </c>
      <c r="D39" s="50">
        <v>306143</v>
      </c>
      <c r="E39" s="50">
        <v>36540</v>
      </c>
      <c r="F39" s="50">
        <v>0</v>
      </c>
      <c r="G39" s="50"/>
      <c r="H39" s="50">
        <v>0</v>
      </c>
      <c r="I39" s="84">
        <f t="shared" si="4"/>
        <v>0</v>
      </c>
      <c r="J39" s="50">
        <f t="shared" si="5"/>
        <v>306143</v>
      </c>
      <c r="K39" s="84">
        <f t="shared" si="3"/>
        <v>81.35220744157867</v>
      </c>
    </row>
    <row r="40" spans="1:13" ht="54" customHeight="1" x14ac:dyDescent="0.2">
      <c r="A40" s="39">
        <v>142222</v>
      </c>
      <c r="B40" s="49" t="s">
        <v>124</v>
      </c>
      <c r="C40" s="50">
        <v>412201</v>
      </c>
      <c r="D40" s="50">
        <v>316136</v>
      </c>
      <c r="E40" s="50">
        <v>42950</v>
      </c>
      <c r="F40" s="50">
        <v>0</v>
      </c>
      <c r="G40" s="50"/>
      <c r="H40" s="50">
        <v>0</v>
      </c>
      <c r="I40" s="84">
        <f t="shared" si="4"/>
        <v>0</v>
      </c>
      <c r="J40" s="50">
        <f t="shared" si="5"/>
        <v>316136</v>
      </c>
      <c r="K40" s="84">
        <f t="shared" si="3"/>
        <v>76.694622283788732</v>
      </c>
    </row>
    <row r="41" spans="1:13" ht="69" customHeight="1" x14ac:dyDescent="0.2">
      <c r="A41" s="39">
        <v>106725</v>
      </c>
      <c r="B41" s="49" t="s">
        <v>58</v>
      </c>
      <c r="C41" s="50">
        <v>2025773</v>
      </c>
      <c r="D41" s="50">
        <v>59417.79</v>
      </c>
      <c r="E41" s="50">
        <v>41696</v>
      </c>
      <c r="F41" s="50">
        <v>0</v>
      </c>
      <c r="G41" s="50"/>
      <c r="H41" s="50">
        <v>0</v>
      </c>
      <c r="I41" s="84">
        <f t="shared" si="4"/>
        <v>0</v>
      </c>
      <c r="J41" s="50">
        <f t="shared" si="5"/>
        <v>59417.79</v>
      </c>
      <c r="K41" s="84">
        <f t="shared" si="3"/>
        <v>2.9330922072710024</v>
      </c>
    </row>
    <row r="42" spans="1:13" ht="54" customHeight="1" x14ac:dyDescent="0.2">
      <c r="A42" s="39">
        <v>141811</v>
      </c>
      <c r="B42" s="49" t="s">
        <v>125</v>
      </c>
      <c r="C42" s="50">
        <v>383115</v>
      </c>
      <c r="D42" s="50">
        <v>313379</v>
      </c>
      <c r="E42" s="50">
        <v>30450</v>
      </c>
      <c r="F42" s="50">
        <v>0</v>
      </c>
      <c r="G42" s="50"/>
      <c r="H42" s="50">
        <v>0</v>
      </c>
      <c r="I42" s="84">
        <f t="shared" si="4"/>
        <v>0</v>
      </c>
      <c r="J42" s="50">
        <f t="shared" si="5"/>
        <v>313379</v>
      </c>
      <c r="K42" s="84">
        <f t="shared" si="3"/>
        <v>81.79763256463464</v>
      </c>
    </row>
    <row r="43" spans="1:13" ht="54" customHeight="1" x14ac:dyDescent="0.2">
      <c r="A43" s="39">
        <v>142361</v>
      </c>
      <c r="B43" s="49" t="s">
        <v>126</v>
      </c>
      <c r="C43" s="50">
        <v>337183</v>
      </c>
      <c r="D43" s="50">
        <v>273095</v>
      </c>
      <c r="E43" s="50">
        <v>24360</v>
      </c>
      <c r="F43" s="50">
        <v>0</v>
      </c>
      <c r="G43" s="50"/>
      <c r="H43" s="50">
        <v>0</v>
      </c>
      <c r="I43" s="84">
        <f t="shared" si="4"/>
        <v>0</v>
      </c>
      <c r="J43" s="50">
        <f t="shared" si="5"/>
        <v>273095</v>
      </c>
      <c r="K43" s="84">
        <f t="shared" si="3"/>
        <v>80.993110566072431</v>
      </c>
    </row>
    <row r="44" spans="1:13" ht="81.75" customHeight="1" x14ac:dyDescent="0.2">
      <c r="A44" s="39">
        <v>143125</v>
      </c>
      <c r="B44" s="49" t="s">
        <v>59</v>
      </c>
      <c r="C44" s="50">
        <v>11777443.99</v>
      </c>
      <c r="D44" s="50">
        <v>69619.199999999997</v>
      </c>
      <c r="E44" s="50">
        <v>1837936</v>
      </c>
      <c r="F44" s="50">
        <v>28827</v>
      </c>
      <c r="G44" s="50">
        <v>0</v>
      </c>
      <c r="H44" s="50">
        <v>28827</v>
      </c>
      <c r="I44" s="84">
        <f t="shared" si="4"/>
        <v>1.5684441678056253</v>
      </c>
      <c r="J44" s="50">
        <f t="shared" si="5"/>
        <v>98446.2</v>
      </c>
      <c r="K44" s="84">
        <f t="shared" si="3"/>
        <v>0.8358876517144872</v>
      </c>
    </row>
    <row r="45" spans="1:13" ht="54" customHeight="1" x14ac:dyDescent="0.2">
      <c r="A45" s="39">
        <v>142024</v>
      </c>
      <c r="B45" s="49" t="s">
        <v>127</v>
      </c>
      <c r="C45" s="50">
        <v>248886</v>
      </c>
      <c r="D45" s="50">
        <v>207635</v>
      </c>
      <c r="E45" s="50">
        <v>18270</v>
      </c>
      <c r="F45" s="50">
        <v>0</v>
      </c>
      <c r="G45" s="50"/>
      <c r="H45" s="50">
        <v>0</v>
      </c>
      <c r="I45" s="84">
        <f t="shared" si="4"/>
        <v>0</v>
      </c>
      <c r="J45" s="50">
        <f t="shared" si="5"/>
        <v>207635</v>
      </c>
      <c r="K45" s="84">
        <f t="shared" si="3"/>
        <v>83.425745120255854</v>
      </c>
    </row>
    <row r="46" spans="1:13" ht="54" customHeight="1" x14ac:dyDescent="0.2">
      <c r="A46" s="39">
        <v>142316</v>
      </c>
      <c r="B46" s="49" t="s">
        <v>128</v>
      </c>
      <c r="C46" s="50">
        <v>296021</v>
      </c>
      <c r="D46" s="50">
        <v>225191</v>
      </c>
      <c r="E46" s="50">
        <v>24360</v>
      </c>
      <c r="F46" s="50">
        <v>0</v>
      </c>
      <c r="G46" s="50"/>
      <c r="H46" s="50">
        <v>0</v>
      </c>
      <c r="I46" s="84">
        <f t="shared" si="4"/>
        <v>0</v>
      </c>
      <c r="J46" s="50">
        <f t="shared" si="5"/>
        <v>225191</v>
      </c>
      <c r="K46" s="84">
        <f t="shared" si="3"/>
        <v>76.072643494887188</v>
      </c>
    </row>
    <row r="47" spans="1:13" ht="54" customHeight="1" x14ac:dyDescent="0.2">
      <c r="A47" s="39">
        <v>142355</v>
      </c>
      <c r="B47" s="49" t="s">
        <v>129</v>
      </c>
      <c r="C47" s="50">
        <v>312351</v>
      </c>
      <c r="D47" s="50">
        <v>241557</v>
      </c>
      <c r="E47" s="50">
        <v>35450</v>
      </c>
      <c r="F47" s="50">
        <v>0</v>
      </c>
      <c r="G47" s="50"/>
      <c r="H47" s="50">
        <v>0</v>
      </c>
      <c r="I47" s="84">
        <f t="shared" si="4"/>
        <v>0</v>
      </c>
      <c r="J47" s="50">
        <f t="shared" si="5"/>
        <v>241557</v>
      </c>
      <c r="K47" s="84">
        <f t="shared" si="3"/>
        <v>77.335113382060555</v>
      </c>
      <c r="M47" s="166"/>
    </row>
    <row r="48" spans="1:13" ht="54" customHeight="1" x14ac:dyDescent="0.2">
      <c r="A48" s="39">
        <v>142289</v>
      </c>
      <c r="B48" s="49" t="s">
        <v>130</v>
      </c>
      <c r="C48" s="50">
        <v>354496</v>
      </c>
      <c r="D48" s="50">
        <v>63960</v>
      </c>
      <c r="E48" s="50">
        <v>256317</v>
      </c>
      <c r="F48" s="50">
        <v>0</v>
      </c>
      <c r="G48" s="50">
        <v>17616</v>
      </c>
      <c r="H48" s="50">
        <v>17616</v>
      </c>
      <c r="I48" s="84">
        <f t="shared" si="4"/>
        <v>6.8727396153981202</v>
      </c>
      <c r="J48" s="50">
        <f t="shared" si="5"/>
        <v>81576</v>
      </c>
      <c r="K48" s="84">
        <f t="shared" si="3"/>
        <v>23.011825239212854</v>
      </c>
    </row>
    <row r="49" spans="1:16" ht="80.25" customHeight="1" x14ac:dyDescent="0.2">
      <c r="A49" s="39">
        <v>274914</v>
      </c>
      <c r="B49" s="49" t="s">
        <v>156</v>
      </c>
      <c r="C49" s="50">
        <v>129200</v>
      </c>
      <c r="D49" s="50">
        <v>0</v>
      </c>
      <c r="E49" s="50">
        <v>115000</v>
      </c>
      <c r="F49" s="50">
        <v>0</v>
      </c>
      <c r="G49" s="50">
        <v>108660</v>
      </c>
      <c r="H49" s="50">
        <v>108660</v>
      </c>
      <c r="I49" s="84">
        <f t="shared" si="4"/>
        <v>94.486956521739131</v>
      </c>
      <c r="J49" s="50">
        <f t="shared" si="5"/>
        <v>108660</v>
      </c>
      <c r="K49" s="84">
        <f t="shared" si="3"/>
        <v>84.102167182662541</v>
      </c>
    </row>
    <row r="50" spans="1:16" ht="54" customHeight="1" x14ac:dyDescent="0.2">
      <c r="A50" s="39">
        <v>153123</v>
      </c>
      <c r="B50" s="49" t="s">
        <v>131</v>
      </c>
      <c r="C50" s="50">
        <v>1069594.81</v>
      </c>
      <c r="D50" s="50">
        <v>0</v>
      </c>
      <c r="E50" s="50">
        <v>53680</v>
      </c>
      <c r="F50" s="50">
        <v>0</v>
      </c>
      <c r="G50" s="50"/>
      <c r="H50" s="50">
        <v>0</v>
      </c>
      <c r="I50" s="84">
        <f t="shared" si="4"/>
        <v>0</v>
      </c>
      <c r="J50" s="50">
        <f t="shared" si="5"/>
        <v>0</v>
      </c>
      <c r="K50" s="84">
        <f t="shared" si="3"/>
        <v>0</v>
      </c>
    </row>
    <row r="51" spans="1:16" ht="29.25" customHeight="1" x14ac:dyDescent="0.2">
      <c r="A51" s="61"/>
      <c r="B51" s="53" t="s">
        <v>11</v>
      </c>
      <c r="C51" s="54"/>
      <c r="D51" s="130">
        <f>SUM(D52:D66)</f>
        <v>403679523.35000002</v>
      </c>
      <c r="E51" s="55">
        <f>SUM(E52:E66)</f>
        <v>86058719</v>
      </c>
      <c r="F51" s="55">
        <f>SUM(F52:F66)</f>
        <v>63823934</v>
      </c>
      <c r="G51" s="55">
        <f t="shared" ref="G51:H51" si="6">SUM(G52:G66)</f>
        <v>8793608</v>
      </c>
      <c r="H51" s="55">
        <f t="shared" si="6"/>
        <v>77359277</v>
      </c>
      <c r="I51" s="48">
        <f t="shared" si="4"/>
        <v>89.891271795481885</v>
      </c>
      <c r="J51" s="55">
        <f t="shared" si="5"/>
        <v>481038800.35000002</v>
      </c>
      <c r="K51" s="48"/>
    </row>
    <row r="52" spans="1:16" ht="23.25" customHeight="1" x14ac:dyDescent="0.2">
      <c r="A52" s="57"/>
      <c r="B52" s="49" t="s">
        <v>48</v>
      </c>
      <c r="C52" s="50"/>
      <c r="D52" s="50">
        <v>12236306</v>
      </c>
      <c r="E52" s="50">
        <v>6042312</v>
      </c>
      <c r="F52" s="50">
        <v>3517588</v>
      </c>
      <c r="G52" s="50">
        <v>1356258</v>
      </c>
      <c r="H52" s="50">
        <v>5207313</v>
      </c>
      <c r="I52" s="51">
        <f t="shared" si="4"/>
        <v>86.180802977403346</v>
      </c>
      <c r="J52" s="50">
        <f t="shared" si="5"/>
        <v>17443619</v>
      </c>
      <c r="K52" s="131"/>
      <c r="L52" s="166"/>
    </row>
    <row r="53" spans="1:16" ht="36" x14ac:dyDescent="0.2">
      <c r="A53" s="57">
        <v>27954</v>
      </c>
      <c r="B53" s="49" t="s">
        <v>13</v>
      </c>
      <c r="C53" s="50">
        <v>85893125</v>
      </c>
      <c r="D53" s="50">
        <v>77100396</v>
      </c>
      <c r="E53" s="50">
        <v>20355170</v>
      </c>
      <c r="F53" s="50">
        <v>15183840</v>
      </c>
      <c r="G53" s="50">
        <v>2777762</v>
      </c>
      <c r="H53" s="50">
        <v>18890207</v>
      </c>
      <c r="I53" s="51">
        <f t="shared" si="4"/>
        <v>92.802993047957841</v>
      </c>
      <c r="J53" s="50">
        <f t="shared" si="5"/>
        <v>95990603</v>
      </c>
      <c r="K53" s="131">
        <f t="shared" ref="K53:K66" si="7">J53/C53%</f>
        <v>111.75586288192449</v>
      </c>
      <c r="M53" s="166"/>
    </row>
    <row r="54" spans="1:16" ht="72" x14ac:dyDescent="0.2">
      <c r="A54" s="57">
        <v>68162</v>
      </c>
      <c r="B54" s="49" t="s">
        <v>14</v>
      </c>
      <c r="C54" s="50">
        <v>48327512</v>
      </c>
      <c r="D54" s="50">
        <v>41177667</v>
      </c>
      <c r="E54" s="50">
        <v>6924287</v>
      </c>
      <c r="F54" s="50">
        <v>6203812</v>
      </c>
      <c r="G54" s="50">
        <v>301483</v>
      </c>
      <c r="H54" s="50">
        <v>6662450</v>
      </c>
      <c r="I54" s="51">
        <f t="shared" si="4"/>
        <v>96.218570951781757</v>
      </c>
      <c r="J54" s="50">
        <f t="shared" si="5"/>
        <v>47840117</v>
      </c>
      <c r="K54" s="131">
        <f t="shared" si="7"/>
        <v>98.991475083592135</v>
      </c>
    </row>
    <row r="55" spans="1:16" ht="72" x14ac:dyDescent="0.2">
      <c r="A55" s="52">
        <v>67776</v>
      </c>
      <c r="B55" s="49" t="s">
        <v>15</v>
      </c>
      <c r="C55" s="50">
        <v>67473062</v>
      </c>
      <c r="D55" s="50">
        <v>61789371</v>
      </c>
      <c r="E55" s="50">
        <v>5066964</v>
      </c>
      <c r="F55" s="50">
        <v>2181513</v>
      </c>
      <c r="G55" s="50">
        <v>907146</v>
      </c>
      <c r="H55" s="50">
        <v>3670124</v>
      </c>
      <c r="I55" s="51">
        <f t="shared" si="4"/>
        <v>72.432407256100504</v>
      </c>
      <c r="J55" s="50">
        <f t="shared" si="5"/>
        <v>65459495</v>
      </c>
      <c r="K55" s="131">
        <f t="shared" si="7"/>
        <v>97.015746817596636</v>
      </c>
    </row>
    <row r="56" spans="1:16" ht="72" x14ac:dyDescent="0.2">
      <c r="A56" s="52">
        <v>67514</v>
      </c>
      <c r="B56" s="49" t="s">
        <v>16</v>
      </c>
      <c r="C56" s="50">
        <v>27764085</v>
      </c>
      <c r="D56" s="50">
        <v>25175505</v>
      </c>
      <c r="E56" s="50">
        <v>1849563</v>
      </c>
      <c r="F56" s="50">
        <v>1175102</v>
      </c>
      <c r="G56" s="50">
        <v>152998</v>
      </c>
      <c r="H56" s="50">
        <v>1424660</v>
      </c>
      <c r="I56" s="51">
        <f t="shared" si="4"/>
        <v>77.026843638199935</v>
      </c>
      <c r="J56" s="50">
        <f t="shared" si="5"/>
        <v>26600165</v>
      </c>
      <c r="K56" s="131">
        <f t="shared" si="7"/>
        <v>95.80782150753393</v>
      </c>
    </row>
    <row r="57" spans="1:16" ht="72" x14ac:dyDescent="0.2">
      <c r="A57" s="52">
        <v>67623</v>
      </c>
      <c r="B57" s="49" t="s">
        <v>17</v>
      </c>
      <c r="C57" s="50">
        <v>57341870</v>
      </c>
      <c r="D57" s="50">
        <v>32637679</v>
      </c>
      <c r="E57" s="50">
        <v>18719651</v>
      </c>
      <c r="F57" s="50">
        <v>16182153</v>
      </c>
      <c r="G57" s="50">
        <v>876992</v>
      </c>
      <c r="H57" s="50">
        <v>17737852</v>
      </c>
      <c r="I57" s="51">
        <f t="shared" si="4"/>
        <v>94.75524944348588</v>
      </c>
      <c r="J57" s="50">
        <f t="shared" si="5"/>
        <v>50375531</v>
      </c>
      <c r="K57" s="131">
        <f t="shared" si="7"/>
        <v>87.851217618120941</v>
      </c>
    </row>
    <row r="58" spans="1:16" ht="72" x14ac:dyDescent="0.2">
      <c r="A58" s="52">
        <v>68101</v>
      </c>
      <c r="B58" s="49" t="s">
        <v>18</v>
      </c>
      <c r="C58" s="50">
        <v>35922461</v>
      </c>
      <c r="D58" s="50">
        <v>34230108</v>
      </c>
      <c r="E58" s="50">
        <v>2912962</v>
      </c>
      <c r="F58" s="50">
        <v>2049397</v>
      </c>
      <c r="G58" s="50">
        <v>381005</v>
      </c>
      <c r="H58" s="50">
        <v>2551202</v>
      </c>
      <c r="I58" s="51">
        <f t="shared" si="4"/>
        <v>87.581025773765674</v>
      </c>
      <c r="J58" s="50">
        <f t="shared" si="5"/>
        <v>36781310</v>
      </c>
      <c r="K58" s="131">
        <f t="shared" si="7"/>
        <v>102.39084120656433</v>
      </c>
    </row>
    <row r="59" spans="1:16" ht="72" x14ac:dyDescent="0.2">
      <c r="A59" s="52">
        <v>68060</v>
      </c>
      <c r="B59" s="49" t="s">
        <v>19</v>
      </c>
      <c r="C59" s="50">
        <v>28315336</v>
      </c>
      <c r="D59" s="50">
        <v>22886223</v>
      </c>
      <c r="E59" s="50">
        <v>5932766</v>
      </c>
      <c r="F59" s="50">
        <v>5172269</v>
      </c>
      <c r="G59" s="50">
        <v>117041</v>
      </c>
      <c r="H59" s="50">
        <v>5354824</v>
      </c>
      <c r="I59" s="51">
        <f t="shared" si="4"/>
        <v>90.258473029275038</v>
      </c>
      <c r="J59" s="50">
        <f t="shared" si="5"/>
        <v>28241047</v>
      </c>
      <c r="K59" s="131">
        <f t="shared" si="7"/>
        <v>99.737636876355637</v>
      </c>
    </row>
    <row r="60" spans="1:16" ht="72" x14ac:dyDescent="0.2">
      <c r="A60" s="52">
        <v>68102</v>
      </c>
      <c r="B60" s="49" t="s">
        <v>31</v>
      </c>
      <c r="C60" s="50">
        <v>48238994</v>
      </c>
      <c r="D60" s="50">
        <v>41846624</v>
      </c>
      <c r="E60" s="50">
        <v>5709204</v>
      </c>
      <c r="F60" s="50">
        <v>5108391</v>
      </c>
      <c r="G60" s="50">
        <v>103247</v>
      </c>
      <c r="H60" s="50">
        <v>5348679</v>
      </c>
      <c r="I60" s="51">
        <f t="shared" si="4"/>
        <v>93.685196745465745</v>
      </c>
      <c r="J60" s="50">
        <f t="shared" si="5"/>
        <v>47195303</v>
      </c>
      <c r="K60" s="131">
        <f t="shared" si="7"/>
        <v>97.836416323275728</v>
      </c>
    </row>
    <row r="61" spans="1:16" ht="72" x14ac:dyDescent="0.2">
      <c r="A61" s="52">
        <v>67932</v>
      </c>
      <c r="B61" s="49" t="s">
        <v>32</v>
      </c>
      <c r="C61" s="50">
        <v>30360496</v>
      </c>
      <c r="D61" s="50">
        <v>26419497</v>
      </c>
      <c r="E61" s="50">
        <v>3831051</v>
      </c>
      <c r="F61" s="50">
        <v>2615555</v>
      </c>
      <c r="G61" s="50">
        <v>30832</v>
      </c>
      <c r="H61" s="50">
        <v>2661792</v>
      </c>
      <c r="I61" s="51">
        <f t="shared" si="4"/>
        <v>69.479419616183648</v>
      </c>
      <c r="J61" s="50">
        <f t="shared" si="5"/>
        <v>29081289</v>
      </c>
      <c r="K61" s="131">
        <f t="shared" si="7"/>
        <v>95.78660704357398</v>
      </c>
    </row>
    <row r="62" spans="1:16" ht="72" x14ac:dyDescent="0.2">
      <c r="A62" s="52">
        <v>68114</v>
      </c>
      <c r="B62" s="49" t="s">
        <v>20</v>
      </c>
      <c r="C62" s="50">
        <v>23763327</v>
      </c>
      <c r="D62" s="50">
        <v>22059142</v>
      </c>
      <c r="E62" s="50">
        <v>1707337</v>
      </c>
      <c r="F62" s="50">
        <v>550618</v>
      </c>
      <c r="G62" s="50">
        <v>389265</v>
      </c>
      <c r="H62" s="50">
        <v>1185531</v>
      </c>
      <c r="I62" s="51">
        <f t="shared" si="4"/>
        <v>69.437433851664906</v>
      </c>
      <c r="J62" s="50">
        <f t="shared" si="5"/>
        <v>23244673</v>
      </c>
      <c r="K62" s="131">
        <f t="shared" si="7"/>
        <v>97.817418411150939</v>
      </c>
      <c r="P62" s="166"/>
    </row>
    <row r="63" spans="1:16" ht="24" x14ac:dyDescent="0.2">
      <c r="A63" s="52">
        <v>173630</v>
      </c>
      <c r="B63" s="49" t="s">
        <v>33</v>
      </c>
      <c r="C63" s="50">
        <v>8318896</v>
      </c>
      <c r="D63" s="50">
        <v>3475971</v>
      </c>
      <c r="E63" s="50">
        <v>5083643</v>
      </c>
      <c r="F63" s="50">
        <v>2188205</v>
      </c>
      <c r="G63" s="50">
        <v>1206264</v>
      </c>
      <c r="H63" s="50">
        <v>4740837</v>
      </c>
      <c r="I63" s="51">
        <f t="shared" si="4"/>
        <v>93.25668619924727</v>
      </c>
      <c r="J63" s="50">
        <f t="shared" si="5"/>
        <v>8216808</v>
      </c>
      <c r="K63" s="131">
        <f t="shared" si="7"/>
        <v>98.772817931610149</v>
      </c>
    </row>
    <row r="64" spans="1:16" ht="72" x14ac:dyDescent="0.2">
      <c r="A64" s="52">
        <v>173625</v>
      </c>
      <c r="B64" s="49" t="s">
        <v>34</v>
      </c>
      <c r="C64" s="50">
        <v>3979033</v>
      </c>
      <c r="D64" s="50">
        <v>2486807</v>
      </c>
      <c r="E64" s="50">
        <v>1492221</v>
      </c>
      <c r="F64" s="50">
        <v>1329205</v>
      </c>
      <c r="G64" s="50">
        <v>163015</v>
      </c>
      <c r="H64" s="50">
        <v>1492220</v>
      </c>
      <c r="I64" s="131">
        <f t="shared" si="4"/>
        <v>99.999932985797685</v>
      </c>
      <c r="J64" s="50">
        <f t="shared" si="5"/>
        <v>3979027</v>
      </c>
      <c r="K64" s="131">
        <f t="shared" si="7"/>
        <v>99.999849209594387</v>
      </c>
    </row>
    <row r="65" spans="1:12" ht="60" x14ac:dyDescent="0.2">
      <c r="A65" s="52">
        <v>217478</v>
      </c>
      <c r="B65" s="49" t="s">
        <v>107</v>
      </c>
      <c r="C65" s="50">
        <v>584246</v>
      </c>
      <c r="D65" s="50">
        <v>158227.35</v>
      </c>
      <c r="E65" s="50">
        <v>322643</v>
      </c>
      <c r="F65" s="50">
        <v>322641</v>
      </c>
      <c r="G65" s="50"/>
      <c r="H65" s="50">
        <v>322641</v>
      </c>
      <c r="I65" s="131">
        <f t="shared" si="4"/>
        <v>99.999380119822845</v>
      </c>
      <c r="J65" s="50">
        <f t="shared" si="5"/>
        <v>480868.35</v>
      </c>
      <c r="K65" s="131">
        <f t="shared" si="7"/>
        <v>82.305800981093583</v>
      </c>
    </row>
    <row r="66" spans="1:12" ht="60" x14ac:dyDescent="0.2">
      <c r="A66" s="52">
        <v>319790</v>
      </c>
      <c r="B66" s="49" t="s">
        <v>146</v>
      </c>
      <c r="C66" s="50">
        <v>879374</v>
      </c>
      <c r="D66" s="50">
        <v>0</v>
      </c>
      <c r="E66" s="50">
        <v>108945</v>
      </c>
      <c r="F66" s="50">
        <v>43645</v>
      </c>
      <c r="G66" s="50">
        <v>30300</v>
      </c>
      <c r="H66" s="50">
        <v>108945</v>
      </c>
      <c r="I66" s="131">
        <f t="shared" si="4"/>
        <v>100</v>
      </c>
      <c r="J66" s="50">
        <f t="shared" si="5"/>
        <v>108945</v>
      </c>
      <c r="K66" s="131">
        <f t="shared" si="7"/>
        <v>12.388926668289033</v>
      </c>
    </row>
    <row r="67" spans="1:12" ht="12.75" x14ac:dyDescent="0.2">
      <c r="A67" s="123"/>
      <c r="B67" s="109"/>
      <c r="C67" s="118"/>
      <c r="D67" s="124"/>
      <c r="E67" s="125"/>
      <c r="F67" s="125"/>
      <c r="G67" s="118"/>
      <c r="H67" s="126"/>
      <c r="I67" s="127"/>
      <c r="J67" s="124"/>
      <c r="K67" s="128"/>
    </row>
    <row r="68" spans="1:12" s="71" customFormat="1" ht="12" x14ac:dyDescent="0.2">
      <c r="A68" s="72" t="s">
        <v>28</v>
      </c>
      <c r="B68" s="101"/>
      <c r="C68" s="94"/>
      <c r="D68" s="94"/>
      <c r="E68" s="129"/>
      <c r="F68" s="95"/>
      <c r="G68" s="91"/>
      <c r="H68" s="91"/>
      <c r="I68" s="92"/>
      <c r="J68" s="93"/>
      <c r="K68" s="92"/>
      <c r="L68" s="38"/>
    </row>
    <row r="69" spans="1:12" s="71" customFormat="1" ht="12" x14ac:dyDescent="0.2">
      <c r="A69" s="119" t="s">
        <v>22</v>
      </c>
      <c r="B69" s="120"/>
      <c r="C69" s="94"/>
      <c r="D69" s="94"/>
      <c r="E69" s="129"/>
      <c r="F69" s="95"/>
      <c r="G69" s="91"/>
      <c r="H69" s="91"/>
      <c r="I69" s="92"/>
      <c r="J69" s="93"/>
      <c r="K69" s="92"/>
      <c r="L69" s="38"/>
    </row>
    <row r="70" spans="1:12" s="71" customFormat="1" ht="12" x14ac:dyDescent="0.2">
      <c r="A70" s="118"/>
      <c r="B70" s="120" t="s">
        <v>65</v>
      </c>
      <c r="C70" s="94"/>
      <c r="D70" s="94"/>
      <c r="E70" s="129"/>
      <c r="F70" s="95"/>
      <c r="G70" s="91"/>
      <c r="H70" s="91"/>
      <c r="I70" s="92"/>
      <c r="J70" s="93"/>
      <c r="K70" s="92"/>
      <c r="L70" s="38"/>
    </row>
    <row r="71" spans="1:12" s="71" customFormat="1" ht="12" x14ac:dyDescent="0.2">
      <c r="A71" s="118"/>
      <c r="B71" s="118"/>
      <c r="C71" s="94"/>
      <c r="D71" s="94"/>
      <c r="E71" s="129"/>
      <c r="F71" s="95"/>
      <c r="G71" s="91"/>
      <c r="H71" s="91"/>
      <c r="I71" s="92"/>
      <c r="J71" s="93"/>
      <c r="K71" s="92"/>
      <c r="L71" s="38"/>
    </row>
    <row r="72" spans="1:12" ht="20.25" customHeight="1" x14ac:dyDescent="0.2"/>
    <row r="73" spans="1:12" ht="20.25" customHeight="1" x14ac:dyDescent="0.2"/>
    <row r="74" spans="1:12" ht="20.25" customHeight="1" x14ac:dyDescent="0.2"/>
    <row r="75" spans="1:12" ht="20.25" customHeight="1" x14ac:dyDescent="0.2"/>
    <row r="76" spans="1:12" ht="20.25" customHeight="1" x14ac:dyDescent="0.2"/>
    <row r="77" spans="1:12" ht="20.25" customHeight="1" x14ac:dyDescent="0.2"/>
    <row r="78" spans="1:12" ht="20.25" customHeight="1" x14ac:dyDescent="0.2"/>
    <row r="79" spans="1:12" ht="20.25" customHeight="1" x14ac:dyDescent="0.2"/>
    <row r="80" spans="1:12"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sheetData>
  <mergeCells count="9">
    <mergeCell ref="E4:I4"/>
    <mergeCell ref="A4:A5"/>
    <mergeCell ref="B4:B5"/>
    <mergeCell ref="A1:K1"/>
    <mergeCell ref="A2:K2"/>
    <mergeCell ref="J4:J5"/>
    <mergeCell ref="K4:K5"/>
    <mergeCell ref="C4:C5"/>
    <mergeCell ref="D4:D5"/>
  </mergeCells>
  <phoneticPr fontId="6" type="noConversion"/>
  <hyperlinks>
    <hyperlink ref="B70"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M529"/>
  <sheetViews>
    <sheetView workbookViewId="0">
      <pane ySplit="6" topLeftCell="A7" activePane="bottomLeft" state="frozen"/>
      <selection pane="bottomLeft" sqref="A1:K84"/>
    </sheetView>
  </sheetViews>
  <sheetFormatPr baseColWidth="10" defaultRowHeight="12" x14ac:dyDescent="0.2"/>
  <cols>
    <col min="1" max="1" width="8.5703125" style="43" customWidth="1"/>
    <col min="2" max="2" width="41.42578125" style="45" customWidth="1"/>
    <col min="3" max="3" width="10.5703125" style="45" customWidth="1"/>
    <col min="4" max="4" width="11.42578125" style="45" customWidth="1"/>
    <col min="5" max="5" width="11.140625" style="45" customWidth="1"/>
    <col min="6" max="6" width="11.7109375" style="45" customWidth="1"/>
    <col min="7" max="7" width="11.7109375" style="44" customWidth="1"/>
    <col min="8" max="8" width="11.28515625" style="44" customWidth="1"/>
    <col min="9" max="9" width="8.7109375" style="62" customWidth="1"/>
    <col min="10" max="10" width="12.28515625" style="63" customWidth="1"/>
    <col min="11" max="11" width="10.5703125" style="62" customWidth="1"/>
    <col min="12" max="15" width="11.42578125" style="44" customWidth="1"/>
    <col min="16" max="16" width="54.7109375" style="44" customWidth="1"/>
    <col min="17" max="22" width="11.42578125" style="44" customWidth="1"/>
    <col min="23" max="16384" width="11.42578125" style="44"/>
  </cols>
  <sheetData>
    <row r="1" spans="1:12" ht="18" customHeight="1" x14ac:dyDescent="0.2">
      <c r="A1" s="210" t="s">
        <v>23</v>
      </c>
      <c r="B1" s="210"/>
      <c r="C1" s="210"/>
      <c r="D1" s="210"/>
      <c r="E1" s="210"/>
      <c r="F1" s="210"/>
      <c r="G1" s="210"/>
      <c r="H1" s="210"/>
      <c r="I1" s="210"/>
      <c r="J1" s="210"/>
      <c r="K1" s="210"/>
    </row>
    <row r="2" spans="1:12" ht="18" customHeight="1" x14ac:dyDescent="0.2">
      <c r="A2" s="189" t="s">
        <v>166</v>
      </c>
      <c r="B2" s="189"/>
      <c r="C2" s="189"/>
      <c r="D2" s="189"/>
      <c r="E2" s="189"/>
      <c r="F2" s="189"/>
      <c r="G2" s="189"/>
      <c r="H2" s="189"/>
      <c r="I2" s="189"/>
      <c r="J2" s="189"/>
      <c r="K2" s="189"/>
    </row>
    <row r="3" spans="1:12" ht="25.5" customHeight="1" x14ac:dyDescent="0.2">
      <c r="B3" s="43"/>
      <c r="C3" s="43"/>
      <c r="D3" s="43"/>
      <c r="E3" s="70"/>
      <c r="F3" s="43"/>
      <c r="G3" s="89"/>
      <c r="H3" s="110"/>
      <c r="I3" s="100"/>
      <c r="J3" s="117"/>
      <c r="K3" s="43"/>
    </row>
    <row r="4" spans="1:12" ht="20.25" customHeight="1" x14ac:dyDescent="0.2">
      <c r="A4" s="206" t="s">
        <v>3</v>
      </c>
      <c r="B4" s="199" t="s">
        <v>12</v>
      </c>
      <c r="C4" s="199" t="s">
        <v>4</v>
      </c>
      <c r="D4" s="204" t="s">
        <v>66</v>
      </c>
      <c r="E4" s="201" t="s">
        <v>68</v>
      </c>
      <c r="F4" s="202"/>
      <c r="G4" s="202"/>
      <c r="H4" s="202"/>
      <c r="I4" s="203"/>
      <c r="J4" s="208" t="s">
        <v>50</v>
      </c>
      <c r="K4" s="196" t="s">
        <v>51</v>
      </c>
    </row>
    <row r="5" spans="1:12" s="46" customFormat="1" ht="65.25" customHeight="1" thickBot="1" x14ac:dyDescent="0.25">
      <c r="A5" s="207"/>
      <c r="B5" s="200"/>
      <c r="C5" s="200"/>
      <c r="D5" s="205"/>
      <c r="E5" s="28" t="s">
        <v>94</v>
      </c>
      <c r="F5" s="30" t="s">
        <v>171</v>
      </c>
      <c r="G5" s="31" t="s">
        <v>52</v>
      </c>
      <c r="H5" s="29" t="s">
        <v>67</v>
      </c>
      <c r="I5" s="32" t="s">
        <v>24</v>
      </c>
      <c r="J5" s="209"/>
      <c r="K5" s="197"/>
    </row>
    <row r="6" spans="1:12" s="176" customFormat="1" ht="18.75" customHeight="1" x14ac:dyDescent="0.25">
      <c r="A6" s="143"/>
      <c r="B6" s="140" t="s">
        <v>116</v>
      </c>
      <c r="C6" s="175"/>
      <c r="D6" s="161">
        <f>D7+D12+D14</f>
        <v>120950202.67</v>
      </c>
      <c r="E6" s="161">
        <f>E7+E12+E14</f>
        <v>113648245</v>
      </c>
      <c r="F6" s="161">
        <v>30302491</v>
      </c>
      <c r="G6" s="161">
        <f t="shared" ref="G6:H6" si="0">G7+G12+G14</f>
        <v>64192008</v>
      </c>
      <c r="H6" s="161">
        <f t="shared" si="0"/>
        <v>97084499</v>
      </c>
      <c r="I6" s="160">
        <f t="shared" ref="I6:I37" si="1">H6/E6%</f>
        <v>85.425427379014963</v>
      </c>
      <c r="J6" s="155">
        <f t="shared" ref="J6:J37" si="2">D6+H6</f>
        <v>218034701.67000002</v>
      </c>
      <c r="K6" s="156"/>
    </row>
    <row r="7" spans="1:12" ht="21.75" customHeight="1" x14ac:dyDescent="0.2">
      <c r="A7" s="79"/>
      <c r="B7" s="58" t="s">
        <v>21</v>
      </c>
      <c r="C7" s="80"/>
      <c r="D7" s="59">
        <f>SUM(D8:D11)</f>
        <v>5842866</v>
      </c>
      <c r="E7" s="81">
        <f>SUM(E8:E11)</f>
        <v>8059974</v>
      </c>
      <c r="F7" s="81">
        <f>SUM(F8:F11)</f>
        <v>7107884</v>
      </c>
      <c r="G7" s="81">
        <f t="shared" ref="G7:H7" si="3">SUM(G8:G11)</f>
        <v>-4731489</v>
      </c>
      <c r="H7" s="81">
        <f t="shared" si="3"/>
        <v>2382895</v>
      </c>
      <c r="I7" s="82">
        <f t="shared" si="1"/>
        <v>29.5645494638072</v>
      </c>
      <c r="J7" s="81">
        <f t="shared" si="2"/>
        <v>8225761</v>
      </c>
      <c r="K7" s="82"/>
    </row>
    <row r="8" spans="1:12" ht="24.75" customHeight="1" x14ac:dyDescent="0.2">
      <c r="A8" s="52"/>
      <c r="B8" s="60" t="s">
        <v>48</v>
      </c>
      <c r="C8" s="56"/>
      <c r="D8" s="56">
        <v>0</v>
      </c>
      <c r="E8" s="50">
        <v>48600</v>
      </c>
      <c r="F8" s="50">
        <v>37100</v>
      </c>
      <c r="G8" s="50">
        <v>5000</v>
      </c>
      <c r="H8" s="56">
        <v>48600</v>
      </c>
      <c r="I8" s="83">
        <f t="shared" si="1"/>
        <v>100</v>
      </c>
      <c r="J8" s="56">
        <f t="shared" si="2"/>
        <v>48600</v>
      </c>
      <c r="K8" s="84"/>
    </row>
    <row r="9" spans="1:12" ht="36" x14ac:dyDescent="0.2">
      <c r="A9" s="52">
        <v>169124</v>
      </c>
      <c r="B9" s="60" t="s">
        <v>56</v>
      </c>
      <c r="C9" s="103">
        <v>1486535.38</v>
      </c>
      <c r="D9" s="56">
        <v>1289424</v>
      </c>
      <c r="E9" s="56">
        <v>73324</v>
      </c>
      <c r="F9" s="56">
        <v>73324</v>
      </c>
      <c r="G9" s="56"/>
      <c r="H9" s="56">
        <v>73324</v>
      </c>
      <c r="I9" s="83">
        <f t="shared" si="1"/>
        <v>100</v>
      </c>
      <c r="J9" s="56">
        <f t="shared" si="2"/>
        <v>1362748</v>
      </c>
      <c r="K9" s="84">
        <f>J9/C9%</f>
        <v>91.672759245057463</v>
      </c>
    </row>
    <row r="10" spans="1:12" ht="48" x14ac:dyDescent="0.2">
      <c r="A10" s="52">
        <v>238150</v>
      </c>
      <c r="B10" s="60" t="s">
        <v>49</v>
      </c>
      <c r="C10" s="103">
        <v>6744312</v>
      </c>
      <c r="D10" s="122">
        <v>4553442</v>
      </c>
      <c r="E10" s="56">
        <v>2407548</v>
      </c>
      <c r="F10" s="56">
        <v>2407548</v>
      </c>
      <c r="G10" s="56">
        <v>-164577</v>
      </c>
      <c r="H10" s="56">
        <v>2242971</v>
      </c>
      <c r="I10" s="83">
        <f t="shared" si="1"/>
        <v>93.16412383055291</v>
      </c>
      <c r="J10" s="56">
        <f t="shared" si="2"/>
        <v>6796413</v>
      </c>
      <c r="K10" s="84">
        <f>J10/C10%</f>
        <v>100.7725176415326</v>
      </c>
    </row>
    <row r="11" spans="1:12" ht="60" x14ac:dyDescent="0.2">
      <c r="A11" s="52">
        <v>227100</v>
      </c>
      <c r="B11" s="60" t="s">
        <v>106</v>
      </c>
      <c r="C11" s="103">
        <v>9910910</v>
      </c>
      <c r="D11" s="122">
        <v>0</v>
      </c>
      <c r="E11" s="56">
        <v>5530502</v>
      </c>
      <c r="F11" s="56">
        <v>4589912</v>
      </c>
      <c r="G11" s="56">
        <v>-4571912</v>
      </c>
      <c r="H11" s="56">
        <v>18000</v>
      </c>
      <c r="I11" s="83">
        <f t="shared" si="1"/>
        <v>0.32546774234960951</v>
      </c>
      <c r="J11" s="56">
        <f t="shared" si="2"/>
        <v>18000</v>
      </c>
      <c r="K11" s="84">
        <f>J11/C11%</f>
        <v>0.18161803507447852</v>
      </c>
    </row>
    <row r="12" spans="1:12" ht="24" x14ac:dyDescent="0.2">
      <c r="A12" s="52"/>
      <c r="B12" s="58" t="s">
        <v>40</v>
      </c>
      <c r="C12" s="80"/>
      <c r="D12" s="85"/>
      <c r="E12" s="81">
        <f>SUM(E13:E13)</f>
        <v>59900000</v>
      </c>
      <c r="F12" s="81">
        <f>SUM(F13:F13)</f>
        <v>0</v>
      </c>
      <c r="G12" s="81">
        <f>G13</f>
        <v>50550325</v>
      </c>
      <c r="H12" s="81">
        <f>H13</f>
        <v>50550325</v>
      </c>
      <c r="I12" s="82">
        <f t="shared" si="1"/>
        <v>84.391193656093492</v>
      </c>
      <c r="J12" s="81">
        <f t="shared" si="2"/>
        <v>50550325</v>
      </c>
      <c r="K12" s="82"/>
    </row>
    <row r="13" spans="1:12" ht="51.75" customHeight="1" x14ac:dyDescent="0.2">
      <c r="A13" s="52">
        <v>143957</v>
      </c>
      <c r="B13" s="60" t="s">
        <v>104</v>
      </c>
      <c r="C13" s="103">
        <v>277993156</v>
      </c>
      <c r="D13" s="56">
        <v>0</v>
      </c>
      <c r="E13" s="56">
        <v>59900000</v>
      </c>
      <c r="F13" s="56">
        <v>0</v>
      </c>
      <c r="G13" s="56">
        <v>50550325</v>
      </c>
      <c r="H13" s="56">
        <v>50550325</v>
      </c>
      <c r="I13" s="83">
        <f t="shared" si="1"/>
        <v>84.391193656093492</v>
      </c>
      <c r="J13" s="150">
        <f t="shared" si="2"/>
        <v>50550325</v>
      </c>
      <c r="K13" s="84">
        <f>J13/C13%</f>
        <v>18.184017810855746</v>
      </c>
    </row>
    <row r="14" spans="1:12" s="47" customFormat="1" ht="24" x14ac:dyDescent="0.2">
      <c r="A14" s="144"/>
      <c r="B14" s="157" t="s">
        <v>63</v>
      </c>
      <c r="C14" s="158"/>
      <c r="D14" s="81">
        <f>+D15+D20+D25+D33+D35+D39+D41+D45+D49+D62+D64+D66+D68+D73+D79</f>
        <v>115107336.67</v>
      </c>
      <c r="E14" s="81">
        <f>+E15+E20+E25+E33+E35+E39+E41+E45+E49+E62+E64+E66+E68+E73+E79</f>
        <v>45688271</v>
      </c>
      <c r="F14" s="81">
        <f t="shared" ref="F14:H14" si="4">+F15+F20+F25+F33+F35+F39+F41+F45+F49+F62+F64+F66+F68+F73+F79</f>
        <v>23194607</v>
      </c>
      <c r="G14" s="81">
        <f t="shared" si="4"/>
        <v>18373172</v>
      </c>
      <c r="H14" s="81">
        <f t="shared" si="4"/>
        <v>44151279</v>
      </c>
      <c r="I14" s="164">
        <f t="shared" si="1"/>
        <v>96.635915594179522</v>
      </c>
      <c r="J14" s="163">
        <f t="shared" si="2"/>
        <v>159258615.67000002</v>
      </c>
      <c r="K14" s="157"/>
      <c r="L14" s="174"/>
    </row>
    <row r="15" spans="1:12" s="47" customFormat="1" ht="24" x14ac:dyDescent="0.2">
      <c r="A15" s="141"/>
      <c r="B15" s="146" t="s">
        <v>79</v>
      </c>
      <c r="C15" s="146"/>
      <c r="D15" s="153">
        <f>SUM(D16:D19)</f>
        <v>2243016</v>
      </c>
      <c r="E15" s="153">
        <f>SUM(E16:E19)</f>
        <v>1140356</v>
      </c>
      <c r="F15" s="153">
        <f>SUM(F16:F19)</f>
        <v>0</v>
      </c>
      <c r="G15" s="147">
        <f>SUM(G16:G19)</f>
        <v>830281</v>
      </c>
      <c r="H15" s="147">
        <f>SUM(H16:H19)</f>
        <v>830281</v>
      </c>
      <c r="I15" s="149">
        <f t="shared" si="1"/>
        <v>72.808929842961319</v>
      </c>
      <c r="J15" s="153">
        <f t="shared" si="2"/>
        <v>3073297</v>
      </c>
      <c r="K15" s="148"/>
    </row>
    <row r="16" spans="1:12" s="47" customFormat="1" ht="36" x14ac:dyDescent="0.2">
      <c r="A16" s="144" t="s">
        <v>143</v>
      </c>
      <c r="B16" s="49" t="s">
        <v>132</v>
      </c>
      <c r="C16" s="50">
        <v>1343920</v>
      </c>
      <c r="D16" s="50">
        <v>848920</v>
      </c>
      <c r="E16" s="50">
        <v>305000</v>
      </c>
      <c r="F16" s="50">
        <v>0</v>
      </c>
      <c r="G16" s="50">
        <v>305000</v>
      </c>
      <c r="H16" s="50">
        <v>305000</v>
      </c>
      <c r="I16" s="84">
        <f t="shared" si="1"/>
        <v>100</v>
      </c>
      <c r="J16" s="50">
        <f t="shared" si="2"/>
        <v>1153920</v>
      </c>
      <c r="K16" s="84">
        <f>J16/C16%</f>
        <v>85.862253705577714</v>
      </c>
    </row>
    <row r="17" spans="1:27" s="47" customFormat="1" ht="36" x14ac:dyDescent="0.2">
      <c r="A17" s="144" t="s">
        <v>144</v>
      </c>
      <c r="B17" s="49" t="s">
        <v>133</v>
      </c>
      <c r="C17" s="50">
        <v>1466946</v>
      </c>
      <c r="D17" s="50">
        <v>1394096</v>
      </c>
      <c r="E17" s="50">
        <v>72850</v>
      </c>
      <c r="F17" s="50">
        <v>0</v>
      </c>
      <c r="G17" s="50">
        <v>0</v>
      </c>
      <c r="H17" s="50">
        <v>0</v>
      </c>
      <c r="I17" s="84">
        <f t="shared" si="1"/>
        <v>0</v>
      </c>
      <c r="J17" s="50">
        <f t="shared" si="2"/>
        <v>1394096</v>
      </c>
      <c r="K17" s="84">
        <f>J17/C17%</f>
        <v>95.033900361703843</v>
      </c>
    </row>
    <row r="18" spans="1:27" s="47" customFormat="1" ht="36" x14ac:dyDescent="0.2">
      <c r="A18" s="144">
        <v>182070</v>
      </c>
      <c r="B18" s="49" t="s">
        <v>88</v>
      </c>
      <c r="C18" s="50">
        <v>1158211.1599999999</v>
      </c>
      <c r="D18" s="50">
        <v>0</v>
      </c>
      <c r="E18" s="50">
        <v>467791</v>
      </c>
      <c r="F18" s="50">
        <v>0</v>
      </c>
      <c r="G18" s="50">
        <v>387791</v>
      </c>
      <c r="H18" s="50">
        <v>387791</v>
      </c>
      <c r="I18" s="84">
        <f t="shared" si="1"/>
        <v>82.89834562871026</v>
      </c>
      <c r="J18" s="50">
        <f t="shared" si="2"/>
        <v>387791</v>
      </c>
      <c r="K18" s="84">
        <f>J18/C18%</f>
        <v>33.481891160503068</v>
      </c>
    </row>
    <row r="19" spans="1:27" s="47" customFormat="1" ht="36" x14ac:dyDescent="0.2">
      <c r="A19" s="144">
        <v>206839</v>
      </c>
      <c r="B19" s="49" t="s">
        <v>89</v>
      </c>
      <c r="C19" s="50">
        <v>1106804.2</v>
      </c>
      <c r="D19" s="50">
        <v>0</v>
      </c>
      <c r="E19" s="50">
        <v>294715</v>
      </c>
      <c r="F19" s="50">
        <v>0</v>
      </c>
      <c r="G19" s="50">
        <v>137490</v>
      </c>
      <c r="H19" s="50">
        <v>137490</v>
      </c>
      <c r="I19" s="84">
        <f t="shared" si="1"/>
        <v>46.651850092462205</v>
      </c>
      <c r="J19" s="50">
        <f t="shared" si="2"/>
        <v>137490</v>
      </c>
      <c r="K19" s="84">
        <f>J19/C19%</f>
        <v>12.422251379241244</v>
      </c>
    </row>
    <row r="20" spans="1:27" s="47" customFormat="1" ht="24" x14ac:dyDescent="0.2">
      <c r="A20" s="141"/>
      <c r="B20" s="146" t="s">
        <v>80</v>
      </c>
      <c r="C20" s="146"/>
      <c r="D20" s="147">
        <f>SUM(D21:D23)</f>
        <v>0</v>
      </c>
      <c r="E20" s="153">
        <f>SUM(E21:E24)</f>
        <v>217187</v>
      </c>
      <c r="F20" s="153">
        <f>SUM(F21:F24)</f>
        <v>45761</v>
      </c>
      <c r="G20" s="147">
        <f>SUM(G21:G24)</f>
        <v>158816</v>
      </c>
      <c r="H20" s="147">
        <f>SUM(H21:H24)</f>
        <v>204577</v>
      </c>
      <c r="I20" s="173">
        <f t="shared" si="1"/>
        <v>94.193943468071296</v>
      </c>
      <c r="J20" s="153">
        <f t="shared" si="2"/>
        <v>204577</v>
      </c>
      <c r="K20" s="154"/>
    </row>
    <row r="21" spans="1:27" s="47" customFormat="1" ht="48" x14ac:dyDescent="0.2">
      <c r="A21" s="144">
        <v>220053</v>
      </c>
      <c r="B21" s="49" t="s">
        <v>62</v>
      </c>
      <c r="C21" s="50">
        <v>9951775</v>
      </c>
      <c r="D21" s="50">
        <v>0</v>
      </c>
      <c r="E21" s="50">
        <v>125250</v>
      </c>
      <c r="F21" s="50">
        <v>16500</v>
      </c>
      <c r="G21" s="50">
        <v>108750</v>
      </c>
      <c r="H21" s="151">
        <v>125250</v>
      </c>
      <c r="I21" s="152">
        <f t="shared" si="1"/>
        <v>100</v>
      </c>
      <c r="J21" s="151">
        <f t="shared" si="2"/>
        <v>125250</v>
      </c>
      <c r="K21" s="152">
        <f>J21/C21%</f>
        <v>1.2585694511783074</v>
      </c>
    </row>
    <row r="22" spans="1:27" s="47" customFormat="1" ht="36" x14ac:dyDescent="0.2">
      <c r="A22" s="144">
        <v>285368</v>
      </c>
      <c r="B22" s="49" t="s">
        <v>90</v>
      </c>
      <c r="C22" s="50">
        <v>7620542</v>
      </c>
      <c r="D22" s="50">
        <v>0</v>
      </c>
      <c r="E22" s="50">
        <v>57067</v>
      </c>
      <c r="F22" s="50">
        <v>16500</v>
      </c>
      <c r="G22" s="50">
        <v>40566</v>
      </c>
      <c r="H22" s="151">
        <v>57066</v>
      </c>
      <c r="I22" s="152">
        <f t="shared" si="1"/>
        <v>99.998247673786963</v>
      </c>
      <c r="J22" s="151">
        <f t="shared" si="2"/>
        <v>57066</v>
      </c>
      <c r="K22" s="152">
        <f>J22/C22%</f>
        <v>0.74884437353668543</v>
      </c>
    </row>
    <row r="23" spans="1:27" s="47" customFormat="1" ht="36" x14ac:dyDescent="0.2">
      <c r="A23" s="144">
        <v>271878</v>
      </c>
      <c r="B23" s="49" t="s">
        <v>91</v>
      </c>
      <c r="C23" s="50">
        <v>3649603</v>
      </c>
      <c r="D23" s="50">
        <v>0</v>
      </c>
      <c r="E23" s="151">
        <v>29870</v>
      </c>
      <c r="F23" s="151">
        <v>12761</v>
      </c>
      <c r="G23" s="50">
        <v>9500</v>
      </c>
      <c r="H23" s="151">
        <v>22261</v>
      </c>
      <c r="I23" s="152">
        <f t="shared" si="1"/>
        <v>74.526280549045865</v>
      </c>
      <c r="J23" s="151">
        <f t="shared" si="2"/>
        <v>22261</v>
      </c>
      <c r="K23" s="152">
        <f>J23/C23%</f>
        <v>0.60995675420038842</v>
      </c>
    </row>
    <row r="24" spans="1:27" s="47" customFormat="1" ht="36" x14ac:dyDescent="0.2">
      <c r="A24" s="171" t="s">
        <v>170</v>
      </c>
      <c r="B24" s="49" t="s">
        <v>169</v>
      </c>
      <c r="C24" s="50">
        <v>4271271</v>
      </c>
      <c r="D24" s="50">
        <v>0</v>
      </c>
      <c r="E24" s="151">
        <v>5000</v>
      </c>
      <c r="F24" s="151"/>
      <c r="G24" s="50">
        <v>0</v>
      </c>
      <c r="H24" s="151">
        <v>0</v>
      </c>
      <c r="I24" s="152">
        <f t="shared" si="1"/>
        <v>0</v>
      </c>
      <c r="J24" s="151">
        <f t="shared" si="2"/>
        <v>0</v>
      </c>
      <c r="K24" s="152">
        <f>J24/C24%</f>
        <v>0</v>
      </c>
    </row>
    <row r="25" spans="1:27" s="47" customFormat="1" ht="24" x14ac:dyDescent="0.2">
      <c r="A25" s="141"/>
      <c r="B25" s="146" t="s">
        <v>78</v>
      </c>
      <c r="C25" s="146"/>
      <c r="D25" s="153">
        <f>SUM(D26:D32)</f>
        <v>9683779.620000001</v>
      </c>
      <c r="E25" s="153">
        <f>SUM(E26:E32)</f>
        <v>3465984</v>
      </c>
      <c r="F25" s="153">
        <f>SUM(F26:F32)</f>
        <v>2909851</v>
      </c>
      <c r="G25" s="147">
        <f>SUM(G26:G32)</f>
        <v>586842</v>
      </c>
      <c r="H25" s="147">
        <f>SUM(H26:H32)</f>
        <v>3460922</v>
      </c>
      <c r="I25" s="149">
        <f t="shared" si="1"/>
        <v>99.85395200901101</v>
      </c>
      <c r="J25" s="153">
        <f t="shared" si="2"/>
        <v>13144701.620000001</v>
      </c>
      <c r="K25" s="154"/>
    </row>
    <row r="26" spans="1:27" s="47" customFormat="1" ht="48" x14ac:dyDescent="0.2">
      <c r="A26" s="144">
        <v>69000</v>
      </c>
      <c r="B26" s="49" t="s">
        <v>148</v>
      </c>
      <c r="C26" s="50">
        <v>2384094.52</v>
      </c>
      <c r="D26" s="50">
        <v>3042928.25</v>
      </c>
      <c r="E26" s="151">
        <v>228976</v>
      </c>
      <c r="F26" s="151">
        <v>0</v>
      </c>
      <c r="G26" s="50">
        <v>228976</v>
      </c>
      <c r="H26" s="50">
        <v>228976</v>
      </c>
      <c r="I26" s="152">
        <f t="shared" si="1"/>
        <v>99.999999999999986</v>
      </c>
      <c r="J26" s="151">
        <f t="shared" si="2"/>
        <v>3271904.25</v>
      </c>
      <c r="K26" s="152">
        <f t="shared" ref="K26:K32" si="5">J26/C26%</f>
        <v>137.23886458998277</v>
      </c>
    </row>
    <row r="27" spans="1:27" s="47" customFormat="1" ht="60" x14ac:dyDescent="0.2">
      <c r="A27" s="144">
        <v>60720</v>
      </c>
      <c r="B27" s="49" t="s">
        <v>149</v>
      </c>
      <c r="C27" s="50">
        <v>1020123.53</v>
      </c>
      <c r="D27" s="50">
        <v>978927.53</v>
      </c>
      <c r="E27" s="151">
        <v>41196</v>
      </c>
      <c r="F27" s="151">
        <v>41196</v>
      </c>
      <c r="G27" s="50"/>
      <c r="H27" s="50">
        <v>41196</v>
      </c>
      <c r="I27" s="152">
        <f t="shared" si="1"/>
        <v>100</v>
      </c>
      <c r="J27" s="151">
        <f t="shared" si="2"/>
        <v>1020123.53</v>
      </c>
      <c r="K27" s="152">
        <f t="shared" si="5"/>
        <v>100</v>
      </c>
    </row>
    <row r="28" spans="1:27" s="47" customFormat="1" ht="60" x14ac:dyDescent="0.2">
      <c r="A28" s="144">
        <v>144387</v>
      </c>
      <c r="B28" s="49" t="s">
        <v>150</v>
      </c>
      <c r="C28" s="50">
        <v>364844.54</v>
      </c>
      <c r="D28" s="50">
        <v>168397</v>
      </c>
      <c r="E28" s="151">
        <v>185700</v>
      </c>
      <c r="F28" s="151">
        <v>185700</v>
      </c>
      <c r="G28" s="50"/>
      <c r="H28" s="50">
        <v>185700</v>
      </c>
      <c r="I28" s="152">
        <f t="shared" si="1"/>
        <v>100</v>
      </c>
      <c r="J28" s="151">
        <f t="shared" si="2"/>
        <v>354097</v>
      </c>
      <c r="K28" s="152">
        <f t="shared" si="5"/>
        <v>97.054213830361846</v>
      </c>
    </row>
    <row r="29" spans="1:27" s="47" customFormat="1" ht="60" x14ac:dyDescent="0.2">
      <c r="A29" s="144">
        <v>144409</v>
      </c>
      <c r="B29" s="49" t="s">
        <v>151</v>
      </c>
      <c r="C29" s="50">
        <v>1358594.67</v>
      </c>
      <c r="D29" s="50">
        <v>1081495.08</v>
      </c>
      <c r="E29" s="151">
        <v>76080</v>
      </c>
      <c r="F29" s="151">
        <v>76080</v>
      </c>
      <c r="G29" s="50"/>
      <c r="H29" s="50">
        <v>76080</v>
      </c>
      <c r="I29" s="152">
        <f t="shared" si="1"/>
        <v>100</v>
      </c>
      <c r="J29" s="151">
        <f t="shared" si="2"/>
        <v>1157575.08</v>
      </c>
      <c r="K29" s="152">
        <f t="shared" si="5"/>
        <v>85.203858484149663</v>
      </c>
    </row>
    <row r="30" spans="1:27" s="47" customFormat="1" ht="48" x14ac:dyDescent="0.2">
      <c r="A30" s="99">
        <v>104190</v>
      </c>
      <c r="B30" s="49" t="s">
        <v>86</v>
      </c>
      <c r="C30" s="50">
        <v>1800899.44</v>
      </c>
      <c r="D30" s="50">
        <v>549229.76</v>
      </c>
      <c r="E30" s="151">
        <v>1245904</v>
      </c>
      <c r="F30" s="151">
        <v>923807</v>
      </c>
      <c r="G30" s="50">
        <v>283500</v>
      </c>
      <c r="H30" s="50">
        <v>1245902</v>
      </c>
      <c r="I30" s="84">
        <f t="shared" si="1"/>
        <v>99.999839473988359</v>
      </c>
      <c r="J30" s="50">
        <f t="shared" si="2"/>
        <v>1795131.76</v>
      </c>
      <c r="K30" s="84">
        <f t="shared" si="5"/>
        <v>99.679733367011323</v>
      </c>
    </row>
    <row r="31" spans="1:27" s="47" customFormat="1" ht="48" x14ac:dyDescent="0.25">
      <c r="A31" s="144">
        <v>144038</v>
      </c>
      <c r="B31" s="49" t="s">
        <v>152</v>
      </c>
      <c r="C31" s="50">
        <v>5315573.2300000004</v>
      </c>
      <c r="D31" s="50">
        <v>3862802</v>
      </c>
      <c r="E31" s="151">
        <v>1435184</v>
      </c>
      <c r="F31" s="151">
        <v>1435183</v>
      </c>
      <c r="G31" s="50"/>
      <c r="H31" s="50">
        <v>1435183</v>
      </c>
      <c r="I31" s="84">
        <f t="shared" si="1"/>
        <v>99.999930322523099</v>
      </c>
      <c r="J31" s="50">
        <f t="shared" si="2"/>
        <v>5297985</v>
      </c>
      <c r="K31" s="84">
        <f t="shared" si="5"/>
        <v>99.669118846849173</v>
      </c>
      <c r="L31" s="167"/>
      <c r="M31" s="168"/>
      <c r="N31" s="168"/>
      <c r="O31" s="169"/>
      <c r="P31" s="168"/>
      <c r="Q31" s="169"/>
      <c r="R31" s="169"/>
      <c r="S31" s="168"/>
      <c r="T31" s="168"/>
      <c r="U31" s="168"/>
      <c r="V31" s="167"/>
      <c r="W31" s="167"/>
      <c r="X31" s="167"/>
      <c r="Y31"/>
      <c r="Z31"/>
      <c r="AA31"/>
    </row>
    <row r="32" spans="1:27" s="47" customFormat="1" ht="72" x14ac:dyDescent="0.2">
      <c r="A32" s="99">
        <v>227664</v>
      </c>
      <c r="B32" s="49" t="s">
        <v>87</v>
      </c>
      <c r="C32" s="50">
        <v>5377287</v>
      </c>
      <c r="D32" s="50">
        <v>0</v>
      </c>
      <c r="E32" s="151">
        <v>252944</v>
      </c>
      <c r="F32" s="151">
        <v>247885</v>
      </c>
      <c r="G32" s="50">
        <v>74366</v>
      </c>
      <c r="H32" s="50">
        <v>247885</v>
      </c>
      <c r="I32" s="84">
        <f t="shared" si="1"/>
        <v>97.999952558669108</v>
      </c>
      <c r="J32" s="50">
        <f t="shared" si="2"/>
        <v>247885</v>
      </c>
      <c r="K32" s="84">
        <f t="shared" si="5"/>
        <v>4.6098525148462413</v>
      </c>
      <c r="L32" s="168"/>
      <c r="M32" s="169"/>
      <c r="N32" s="167"/>
      <c r="O32" s="168"/>
      <c r="P32" s="168"/>
      <c r="Q32" s="168"/>
      <c r="R32" s="168"/>
      <c r="S32" s="168"/>
      <c r="T32" s="168"/>
      <c r="U32" s="168"/>
      <c r="V32" s="168"/>
      <c r="W32" s="168"/>
      <c r="X32" s="167"/>
      <c r="Y32" s="167"/>
      <c r="Z32" s="167"/>
      <c r="AA32" s="167"/>
    </row>
    <row r="33" spans="1:27" s="47" customFormat="1" ht="24" x14ac:dyDescent="0.25">
      <c r="A33" s="141"/>
      <c r="B33" s="146" t="s">
        <v>92</v>
      </c>
      <c r="C33" s="146"/>
      <c r="D33" s="153">
        <f>D34</f>
        <v>0</v>
      </c>
      <c r="E33" s="153">
        <f>E34</f>
        <v>164390</v>
      </c>
      <c r="F33" s="153">
        <f>F34</f>
        <v>45690</v>
      </c>
      <c r="G33" s="147">
        <f>G34</f>
        <v>99900</v>
      </c>
      <c r="H33" s="147">
        <f>H34</f>
        <v>145590</v>
      </c>
      <c r="I33" s="149">
        <f t="shared" si="1"/>
        <v>88.563781251900963</v>
      </c>
      <c r="J33" s="147">
        <f t="shared" si="2"/>
        <v>145590</v>
      </c>
      <c r="K33" s="154"/>
      <c r="L33" s="168"/>
      <c r="M33" s="169"/>
      <c r="N33" s="167"/>
      <c r="O33"/>
      <c r="P33"/>
      <c r="Q33"/>
      <c r="R33"/>
      <c r="S33"/>
      <c r="T33"/>
      <c r="U33"/>
      <c r="V33"/>
      <c r="W33"/>
      <c r="X33"/>
      <c r="Y33"/>
      <c r="Z33"/>
      <c r="AA33"/>
    </row>
    <row r="34" spans="1:27" s="47" customFormat="1" ht="72" x14ac:dyDescent="0.2">
      <c r="A34" s="99">
        <v>268690</v>
      </c>
      <c r="B34" s="49" t="s">
        <v>93</v>
      </c>
      <c r="C34" s="50">
        <v>195700</v>
      </c>
      <c r="D34" s="50">
        <v>0</v>
      </c>
      <c r="E34" s="151">
        <v>164390</v>
      </c>
      <c r="F34" s="151">
        <v>45690</v>
      </c>
      <c r="G34" s="50">
        <v>99900</v>
      </c>
      <c r="H34" s="50">
        <v>145590</v>
      </c>
      <c r="I34" s="84">
        <f t="shared" si="1"/>
        <v>88.563781251900963</v>
      </c>
      <c r="J34" s="50">
        <f t="shared" si="2"/>
        <v>145590</v>
      </c>
      <c r="K34" s="84">
        <f>J34/C34%</f>
        <v>74.39448134900357</v>
      </c>
      <c r="N34" s="170"/>
    </row>
    <row r="35" spans="1:27" s="47" customFormat="1" ht="24" x14ac:dyDescent="0.2">
      <c r="A35" s="141"/>
      <c r="B35" s="146" t="s">
        <v>134</v>
      </c>
      <c r="C35" s="146"/>
      <c r="D35" s="153">
        <f>SUM(D37:D38)</f>
        <v>9989594</v>
      </c>
      <c r="E35" s="153">
        <f>SUM(E36:E38)</f>
        <v>423130</v>
      </c>
      <c r="F35" s="153">
        <f>SUM(F36:F38)</f>
        <v>148783</v>
      </c>
      <c r="G35" s="147">
        <f>SUM(G36:G38)</f>
        <v>128385</v>
      </c>
      <c r="H35" s="147">
        <f>SUM(H36:H38)</f>
        <v>408281</v>
      </c>
      <c r="I35" s="149">
        <f t="shared" si="1"/>
        <v>96.490676624205321</v>
      </c>
      <c r="J35" s="153">
        <f t="shared" si="2"/>
        <v>10397875</v>
      </c>
      <c r="K35" s="146"/>
    </row>
    <row r="36" spans="1:27" s="47" customFormat="1" ht="18" customHeight="1" x14ac:dyDescent="0.2">
      <c r="A36" s="144"/>
      <c r="B36" s="49" t="s">
        <v>48</v>
      </c>
      <c r="C36" s="50"/>
      <c r="D36" s="50"/>
      <c r="E36" s="50">
        <v>27500</v>
      </c>
      <c r="F36" s="50">
        <v>0</v>
      </c>
      <c r="G36" s="50">
        <v>26332</v>
      </c>
      <c r="H36" s="50">
        <v>26332</v>
      </c>
      <c r="I36" s="84">
        <f t="shared" si="1"/>
        <v>95.75272727272727</v>
      </c>
      <c r="J36" s="50">
        <f t="shared" si="2"/>
        <v>26332</v>
      </c>
      <c r="K36" s="84"/>
    </row>
    <row r="37" spans="1:27" s="47" customFormat="1" ht="48" x14ac:dyDescent="0.2">
      <c r="A37" s="144">
        <v>117211</v>
      </c>
      <c r="B37" s="49" t="s">
        <v>135</v>
      </c>
      <c r="C37" s="50">
        <v>2308127.64</v>
      </c>
      <c r="D37" s="50">
        <v>1182019</v>
      </c>
      <c r="E37" s="50">
        <v>330233</v>
      </c>
      <c r="F37" s="50">
        <v>89500</v>
      </c>
      <c r="G37" s="50">
        <v>102053</v>
      </c>
      <c r="H37" s="50">
        <v>316553</v>
      </c>
      <c r="I37" s="84">
        <f t="shared" si="1"/>
        <v>95.857470331553785</v>
      </c>
      <c r="J37" s="50">
        <f t="shared" si="2"/>
        <v>1498572</v>
      </c>
      <c r="K37" s="84">
        <f>J37/C37%</f>
        <v>64.925872123779072</v>
      </c>
    </row>
    <row r="38" spans="1:27" s="47" customFormat="1" ht="48" x14ac:dyDescent="0.2">
      <c r="A38" s="144">
        <v>104562</v>
      </c>
      <c r="B38" s="49" t="s">
        <v>136</v>
      </c>
      <c r="C38" s="50">
        <v>9032726</v>
      </c>
      <c r="D38" s="50">
        <v>8807575</v>
      </c>
      <c r="E38" s="50">
        <v>65397</v>
      </c>
      <c r="F38" s="50">
        <v>59283</v>
      </c>
      <c r="G38" s="50">
        <v>0</v>
      </c>
      <c r="H38" s="50">
        <v>65396</v>
      </c>
      <c r="I38" s="84">
        <f t="shared" ref="I38:I69" si="6">H38/E38%</f>
        <v>99.998470877869011</v>
      </c>
      <c r="J38" s="50">
        <f t="shared" ref="J38:J69" si="7">D38+H38</f>
        <v>8872971</v>
      </c>
      <c r="K38" s="84">
        <f>J38/C38%</f>
        <v>98.231375555950663</v>
      </c>
    </row>
    <row r="39" spans="1:27" s="47" customFormat="1" ht="24" x14ac:dyDescent="0.2">
      <c r="A39" s="141"/>
      <c r="B39" s="146" t="s">
        <v>76</v>
      </c>
      <c r="C39" s="146"/>
      <c r="D39" s="153">
        <f>D40</f>
        <v>51372849</v>
      </c>
      <c r="E39" s="153">
        <f>E40</f>
        <v>17351962</v>
      </c>
      <c r="F39" s="153">
        <f>F40</f>
        <v>14498855</v>
      </c>
      <c r="G39" s="147">
        <f t="shared" ref="G39:H39" si="8">G40</f>
        <v>2844451</v>
      </c>
      <c r="H39" s="147">
        <f t="shared" si="8"/>
        <v>17328275</v>
      </c>
      <c r="I39" s="149">
        <f t="shared" si="6"/>
        <v>99.863490941254952</v>
      </c>
      <c r="J39" s="153">
        <f t="shared" si="7"/>
        <v>68701124</v>
      </c>
      <c r="K39" s="154"/>
    </row>
    <row r="40" spans="1:27" s="47" customFormat="1" ht="48" x14ac:dyDescent="0.2">
      <c r="A40" s="99">
        <v>16823</v>
      </c>
      <c r="B40" s="49" t="s">
        <v>2</v>
      </c>
      <c r="C40" s="50">
        <v>131606306</v>
      </c>
      <c r="D40" s="50">
        <v>51372849</v>
      </c>
      <c r="E40" s="50">
        <v>17351962</v>
      </c>
      <c r="F40" s="50">
        <v>14498855</v>
      </c>
      <c r="G40" s="50">
        <v>2844451</v>
      </c>
      <c r="H40" s="50">
        <v>17328275</v>
      </c>
      <c r="I40" s="84">
        <f t="shared" si="6"/>
        <v>99.863490941254952</v>
      </c>
      <c r="J40" s="50">
        <f t="shared" si="7"/>
        <v>68701124</v>
      </c>
      <c r="K40" s="84">
        <f>J40/C40%</f>
        <v>52.202000107806384</v>
      </c>
    </row>
    <row r="41" spans="1:27" s="47" customFormat="1" ht="24" x14ac:dyDescent="0.2">
      <c r="A41" s="141"/>
      <c r="B41" s="146" t="s">
        <v>95</v>
      </c>
      <c r="C41" s="146"/>
      <c r="D41" s="147">
        <f>SUM(D43:D44)</f>
        <v>0</v>
      </c>
      <c r="E41" s="153">
        <f>SUM(E42:E44)</f>
        <v>1779496</v>
      </c>
      <c r="F41" s="153">
        <f>SUM(F42:F44)</f>
        <v>316088</v>
      </c>
      <c r="G41" s="147">
        <f>SUM(G42:G44)</f>
        <v>1303539</v>
      </c>
      <c r="H41" s="147">
        <f>SUM(H42:H44)</f>
        <v>1774643</v>
      </c>
      <c r="I41" s="149">
        <f t="shared" si="6"/>
        <v>99.727282331626483</v>
      </c>
      <c r="J41" s="153">
        <f t="shared" si="7"/>
        <v>1774643</v>
      </c>
      <c r="K41" s="148"/>
    </row>
    <row r="42" spans="1:27" s="47" customFormat="1" ht="18" customHeight="1" x14ac:dyDescent="0.2">
      <c r="A42" s="99"/>
      <c r="B42" s="49" t="s">
        <v>48</v>
      </c>
      <c r="C42" s="50"/>
      <c r="D42" s="50"/>
      <c r="E42" s="50">
        <v>141000</v>
      </c>
      <c r="F42" s="50">
        <v>0</v>
      </c>
      <c r="G42" s="50">
        <v>140500</v>
      </c>
      <c r="H42" s="50">
        <v>140500</v>
      </c>
      <c r="I42" s="84">
        <f t="shared" si="6"/>
        <v>99.645390070921991</v>
      </c>
      <c r="J42" s="50">
        <f t="shared" si="7"/>
        <v>140500</v>
      </c>
      <c r="K42" s="84"/>
    </row>
    <row r="43" spans="1:27" s="47" customFormat="1" ht="36" x14ac:dyDescent="0.2">
      <c r="A43" s="99">
        <v>195324</v>
      </c>
      <c r="B43" s="49" t="s">
        <v>96</v>
      </c>
      <c r="C43" s="50">
        <v>273992.76</v>
      </c>
      <c r="D43" s="50">
        <v>0</v>
      </c>
      <c r="E43" s="50">
        <v>273992</v>
      </c>
      <c r="F43" s="50">
        <v>74918</v>
      </c>
      <c r="G43" s="50">
        <v>75313</v>
      </c>
      <c r="H43" s="50">
        <v>271224</v>
      </c>
      <c r="I43" s="84">
        <f t="shared" si="6"/>
        <v>98.989751525591984</v>
      </c>
      <c r="J43" s="50">
        <f t="shared" si="7"/>
        <v>271224</v>
      </c>
      <c r="K43" s="84">
        <f>J43/C43%</f>
        <v>98.989476948223015</v>
      </c>
    </row>
    <row r="44" spans="1:27" s="47" customFormat="1" ht="48" x14ac:dyDescent="0.2">
      <c r="A44" s="99">
        <v>230337</v>
      </c>
      <c r="B44" s="49" t="s">
        <v>97</v>
      </c>
      <c r="C44" s="50">
        <v>1394867.84</v>
      </c>
      <c r="D44" s="50">
        <v>0</v>
      </c>
      <c r="E44" s="50">
        <v>1364504</v>
      </c>
      <c r="F44" s="50">
        <v>241170</v>
      </c>
      <c r="G44" s="50">
        <v>1087726</v>
      </c>
      <c r="H44" s="50">
        <v>1362919</v>
      </c>
      <c r="I44" s="84">
        <f t="shared" si="6"/>
        <v>99.883840575036785</v>
      </c>
      <c r="J44" s="50">
        <f t="shared" si="7"/>
        <v>1362919</v>
      </c>
      <c r="K44" s="84">
        <f>J44/C44%</f>
        <v>97.709543579411786</v>
      </c>
    </row>
    <row r="45" spans="1:27" s="47" customFormat="1" ht="24" x14ac:dyDescent="0.2">
      <c r="A45" s="141"/>
      <c r="B45" s="146" t="s">
        <v>77</v>
      </c>
      <c r="C45" s="146"/>
      <c r="D45" s="153">
        <f>SUM(D46:D48)</f>
        <v>17854985.690000001</v>
      </c>
      <c r="E45" s="153">
        <f>SUM(E46:E48)</f>
        <v>4847732</v>
      </c>
      <c r="F45" s="153">
        <f>SUM(F46:F48)</f>
        <v>1604545</v>
      </c>
      <c r="G45" s="147">
        <f>SUM(G46:G48)</f>
        <v>3046186</v>
      </c>
      <c r="H45" s="147">
        <f>SUM(H46:H48)</f>
        <v>4847731</v>
      </c>
      <c r="I45" s="149">
        <f t="shared" si="6"/>
        <v>99.999979371796954</v>
      </c>
      <c r="J45" s="153">
        <f t="shared" si="7"/>
        <v>22702716.690000001</v>
      </c>
      <c r="K45" s="148"/>
    </row>
    <row r="46" spans="1:27" s="47" customFormat="1" ht="60" x14ac:dyDescent="0.2">
      <c r="A46" s="144">
        <v>191262</v>
      </c>
      <c r="B46" s="49" t="s">
        <v>137</v>
      </c>
      <c r="C46" s="50">
        <v>10921137</v>
      </c>
      <c r="D46" s="50">
        <v>10372620</v>
      </c>
      <c r="E46" s="50">
        <v>2094259</v>
      </c>
      <c r="F46" s="50">
        <v>156950</v>
      </c>
      <c r="G46" s="50">
        <v>1937309</v>
      </c>
      <c r="H46" s="50">
        <v>2094259</v>
      </c>
      <c r="I46" s="84">
        <f t="shared" si="6"/>
        <v>100</v>
      </c>
      <c r="J46" s="50">
        <f t="shared" si="7"/>
        <v>12466879</v>
      </c>
      <c r="K46" s="84">
        <f>J46/C46%</f>
        <v>114.15367282728896</v>
      </c>
    </row>
    <row r="47" spans="1:27" s="47" customFormat="1" ht="36" x14ac:dyDescent="0.2">
      <c r="A47" s="99">
        <v>143627</v>
      </c>
      <c r="B47" s="49" t="s">
        <v>60</v>
      </c>
      <c r="C47" s="50">
        <v>5829629</v>
      </c>
      <c r="D47" s="50">
        <v>159600</v>
      </c>
      <c r="E47" s="50">
        <v>39900</v>
      </c>
      <c r="F47" s="50">
        <v>39900</v>
      </c>
      <c r="G47" s="50"/>
      <c r="H47" s="50">
        <v>39900</v>
      </c>
      <c r="I47" s="84">
        <f t="shared" si="6"/>
        <v>100</v>
      </c>
      <c r="J47" s="50">
        <f t="shared" si="7"/>
        <v>199500</v>
      </c>
      <c r="K47" s="84">
        <f>J47/C47%</f>
        <v>3.4221731777442441</v>
      </c>
    </row>
    <row r="48" spans="1:27" s="47" customFormat="1" ht="48" x14ac:dyDescent="0.2">
      <c r="A48" s="99">
        <v>187772</v>
      </c>
      <c r="B48" s="49" t="s">
        <v>55</v>
      </c>
      <c r="C48" s="50">
        <v>11416931</v>
      </c>
      <c r="D48" s="50">
        <v>7322765.6900000004</v>
      </c>
      <c r="E48" s="50">
        <v>2713573</v>
      </c>
      <c r="F48" s="50">
        <v>1407695</v>
      </c>
      <c r="G48" s="50">
        <v>1108877</v>
      </c>
      <c r="H48" s="50">
        <v>2713572</v>
      </c>
      <c r="I48" s="84">
        <f t="shared" si="6"/>
        <v>99.999963148218242</v>
      </c>
      <c r="J48" s="50">
        <f t="shared" si="7"/>
        <v>10036337.690000001</v>
      </c>
      <c r="K48" s="84">
        <f>J48/C48%</f>
        <v>87.907491864494943</v>
      </c>
    </row>
    <row r="49" spans="1:11" s="47" customFormat="1" ht="24" x14ac:dyDescent="0.2">
      <c r="A49" s="141"/>
      <c r="B49" s="146" t="s">
        <v>98</v>
      </c>
      <c r="C49" s="146"/>
      <c r="D49" s="153">
        <f>SUM(D50:D61)</f>
        <v>0</v>
      </c>
      <c r="E49" s="153">
        <f>SUM(E50:E61)</f>
        <v>4335158</v>
      </c>
      <c r="F49" s="153">
        <f>SUM(F50:F61)</f>
        <v>699</v>
      </c>
      <c r="G49" s="147">
        <f>SUM(G50:G61)</f>
        <v>3221444</v>
      </c>
      <c r="H49" s="147">
        <f>SUM(H50:H61)</f>
        <v>4130041</v>
      </c>
      <c r="I49" s="149">
        <f t="shared" si="6"/>
        <v>95.268523084971761</v>
      </c>
      <c r="J49" s="153">
        <f t="shared" si="7"/>
        <v>4130041</v>
      </c>
      <c r="K49" s="148"/>
    </row>
    <row r="50" spans="1:11" s="47" customFormat="1" ht="18" customHeight="1" x14ac:dyDescent="0.2">
      <c r="A50" s="99"/>
      <c r="B50" s="49" t="s">
        <v>48</v>
      </c>
      <c r="C50" s="50"/>
      <c r="D50" s="50"/>
      <c r="E50" s="50">
        <v>8544</v>
      </c>
      <c r="F50" s="50">
        <v>0</v>
      </c>
      <c r="G50" s="50"/>
      <c r="H50" s="50">
        <v>0</v>
      </c>
      <c r="I50" s="84">
        <f t="shared" si="6"/>
        <v>0</v>
      </c>
      <c r="J50" s="50">
        <f t="shared" si="7"/>
        <v>0</v>
      </c>
      <c r="K50" s="84"/>
    </row>
    <row r="51" spans="1:11" s="47" customFormat="1" ht="84" x14ac:dyDescent="0.2">
      <c r="A51" s="99">
        <v>268071</v>
      </c>
      <c r="B51" s="49" t="s">
        <v>160</v>
      </c>
      <c r="C51" s="50">
        <v>477750</v>
      </c>
      <c r="D51" s="50">
        <v>0</v>
      </c>
      <c r="E51" s="50">
        <v>23400</v>
      </c>
      <c r="F51" s="50">
        <v>0</v>
      </c>
      <c r="G51" s="50"/>
      <c r="H51" s="50">
        <v>0</v>
      </c>
      <c r="I51" s="84">
        <f t="shared" si="6"/>
        <v>0</v>
      </c>
      <c r="J51" s="50">
        <f t="shared" si="7"/>
        <v>0</v>
      </c>
      <c r="K51" s="84">
        <f t="shared" ref="K51:K61" si="9">J51/C51%</f>
        <v>0</v>
      </c>
    </row>
    <row r="52" spans="1:11" s="47" customFormat="1" ht="48" x14ac:dyDescent="0.2">
      <c r="A52" s="99">
        <v>247783</v>
      </c>
      <c r="B52" s="49" t="s">
        <v>99</v>
      </c>
      <c r="C52" s="50">
        <v>1192091</v>
      </c>
      <c r="D52" s="50">
        <v>0</v>
      </c>
      <c r="E52" s="50">
        <v>979797</v>
      </c>
      <c r="F52" s="50">
        <v>699</v>
      </c>
      <c r="G52" s="50">
        <v>71200</v>
      </c>
      <c r="H52" s="50">
        <v>979797</v>
      </c>
      <c r="I52" s="84">
        <f t="shared" si="6"/>
        <v>100</v>
      </c>
      <c r="J52" s="50">
        <f t="shared" si="7"/>
        <v>979797</v>
      </c>
      <c r="K52" s="84">
        <f t="shared" si="9"/>
        <v>82.191460215705007</v>
      </c>
    </row>
    <row r="53" spans="1:11" s="47" customFormat="1" ht="72" x14ac:dyDescent="0.2">
      <c r="A53" s="99">
        <v>263915</v>
      </c>
      <c r="B53" s="49" t="s">
        <v>100</v>
      </c>
      <c r="C53" s="50">
        <v>1198445</v>
      </c>
      <c r="D53" s="50">
        <v>0</v>
      </c>
      <c r="E53" s="50">
        <v>164395</v>
      </c>
      <c r="F53" s="50">
        <v>0</v>
      </c>
      <c r="G53" s="50">
        <v>132400</v>
      </c>
      <c r="H53" s="50">
        <v>132400</v>
      </c>
      <c r="I53" s="84">
        <f t="shared" si="6"/>
        <v>80.537729249673035</v>
      </c>
      <c r="J53" s="50">
        <f t="shared" si="7"/>
        <v>132400</v>
      </c>
      <c r="K53" s="84">
        <f t="shared" si="9"/>
        <v>11.047649245480601</v>
      </c>
    </row>
    <row r="54" spans="1:11" s="47" customFormat="1" ht="60" x14ac:dyDescent="0.2">
      <c r="A54" s="99">
        <v>233213</v>
      </c>
      <c r="B54" s="49" t="s">
        <v>161</v>
      </c>
      <c r="C54" s="50">
        <v>973858.22</v>
      </c>
      <c r="D54" s="50">
        <v>0</v>
      </c>
      <c r="E54" s="50">
        <v>24449</v>
      </c>
      <c r="F54" s="50">
        <v>0</v>
      </c>
      <c r="G54" s="50"/>
      <c r="H54" s="50">
        <v>0</v>
      </c>
      <c r="I54" s="84">
        <f t="shared" si="6"/>
        <v>0</v>
      </c>
      <c r="J54" s="50">
        <f t="shared" si="7"/>
        <v>0</v>
      </c>
      <c r="K54" s="84">
        <f t="shared" si="9"/>
        <v>0</v>
      </c>
    </row>
    <row r="55" spans="1:11" s="47" customFormat="1" ht="48" x14ac:dyDescent="0.2">
      <c r="A55" s="99">
        <v>286531</v>
      </c>
      <c r="B55" s="49" t="s">
        <v>162</v>
      </c>
      <c r="C55" s="50">
        <v>1198961.83</v>
      </c>
      <c r="D55" s="50">
        <v>0</v>
      </c>
      <c r="E55" s="50">
        <v>61102</v>
      </c>
      <c r="F55" s="50">
        <v>0</v>
      </c>
      <c r="G55" s="50"/>
      <c r="H55" s="50">
        <v>0</v>
      </c>
      <c r="I55" s="84">
        <f t="shared" si="6"/>
        <v>0</v>
      </c>
      <c r="J55" s="50">
        <f t="shared" si="7"/>
        <v>0</v>
      </c>
      <c r="K55" s="84">
        <f t="shared" si="9"/>
        <v>0</v>
      </c>
    </row>
    <row r="56" spans="1:11" s="47" customFormat="1" ht="48" x14ac:dyDescent="0.2">
      <c r="A56" s="141">
        <v>330238</v>
      </c>
      <c r="B56" s="49" t="s">
        <v>157</v>
      </c>
      <c r="C56" s="50">
        <v>1122568</v>
      </c>
      <c r="D56" s="50">
        <v>0</v>
      </c>
      <c r="E56" s="50">
        <v>1145109</v>
      </c>
      <c r="F56" s="50">
        <v>0</v>
      </c>
      <c r="G56" s="50">
        <v>1135283</v>
      </c>
      <c r="H56" s="50">
        <v>1135283</v>
      </c>
      <c r="I56" s="84">
        <f t="shared" si="6"/>
        <v>99.141915747758503</v>
      </c>
      <c r="J56" s="50">
        <f t="shared" si="7"/>
        <v>1135283</v>
      </c>
      <c r="K56" s="84">
        <f t="shared" si="9"/>
        <v>101.13267080479757</v>
      </c>
    </row>
    <row r="57" spans="1:11" s="47" customFormat="1" ht="84" x14ac:dyDescent="0.2">
      <c r="A57" s="141">
        <v>308562</v>
      </c>
      <c r="B57" s="49" t="s">
        <v>167</v>
      </c>
      <c r="C57" s="50">
        <v>975252</v>
      </c>
      <c r="D57" s="50">
        <v>0</v>
      </c>
      <c r="E57" s="50">
        <v>16460</v>
      </c>
      <c r="F57" s="50"/>
      <c r="G57" s="50"/>
      <c r="H57" s="50">
        <v>0</v>
      </c>
      <c r="I57" s="84">
        <f t="shared" si="6"/>
        <v>0</v>
      </c>
      <c r="J57" s="50">
        <f t="shared" si="7"/>
        <v>0</v>
      </c>
      <c r="K57" s="84">
        <f t="shared" si="9"/>
        <v>0</v>
      </c>
    </row>
    <row r="58" spans="1:11" s="47" customFormat="1" ht="60" x14ac:dyDescent="0.2">
      <c r="A58" s="99">
        <v>310146</v>
      </c>
      <c r="B58" s="49" t="s">
        <v>163</v>
      </c>
      <c r="C58" s="50">
        <v>688392</v>
      </c>
      <c r="D58" s="50">
        <v>0</v>
      </c>
      <c r="E58" s="50">
        <v>11618</v>
      </c>
      <c r="F58" s="50">
        <v>0</v>
      </c>
      <c r="G58" s="50"/>
      <c r="H58" s="50">
        <v>0</v>
      </c>
      <c r="I58" s="84">
        <f t="shared" si="6"/>
        <v>0</v>
      </c>
      <c r="J58" s="50">
        <f t="shared" si="7"/>
        <v>0</v>
      </c>
      <c r="K58" s="84">
        <f t="shared" si="9"/>
        <v>0</v>
      </c>
    </row>
    <row r="59" spans="1:11" s="47" customFormat="1" ht="48" x14ac:dyDescent="0.2">
      <c r="A59" s="141">
        <v>331993</v>
      </c>
      <c r="B59" s="49" t="s">
        <v>158</v>
      </c>
      <c r="C59" s="50">
        <v>894880</v>
      </c>
      <c r="D59" s="50">
        <v>0</v>
      </c>
      <c r="E59" s="50">
        <v>1042600</v>
      </c>
      <c r="F59" s="50">
        <v>0</v>
      </c>
      <c r="G59" s="50">
        <v>1042588</v>
      </c>
      <c r="H59" s="50">
        <v>1042588</v>
      </c>
      <c r="I59" s="84">
        <f t="shared" si="6"/>
        <v>99.99884903126798</v>
      </c>
      <c r="J59" s="50">
        <f t="shared" si="7"/>
        <v>1042588</v>
      </c>
      <c r="K59" s="84">
        <f t="shared" si="9"/>
        <v>116.5059002324334</v>
      </c>
    </row>
    <row r="60" spans="1:11" s="47" customFormat="1" ht="36" x14ac:dyDescent="0.2">
      <c r="A60" s="141">
        <v>332317</v>
      </c>
      <c r="B60" s="49" t="s">
        <v>159</v>
      </c>
      <c r="C60" s="50">
        <v>1009470</v>
      </c>
      <c r="D60" s="50">
        <v>0</v>
      </c>
      <c r="E60" s="50">
        <v>846000</v>
      </c>
      <c r="F60" s="50">
        <v>0</v>
      </c>
      <c r="G60" s="50">
        <v>839973</v>
      </c>
      <c r="H60" s="50">
        <v>839973</v>
      </c>
      <c r="I60" s="84">
        <f t="shared" si="6"/>
        <v>99.28758865248227</v>
      </c>
      <c r="J60" s="50">
        <f t="shared" si="7"/>
        <v>839973</v>
      </c>
      <c r="K60" s="84">
        <f t="shared" si="9"/>
        <v>83.209307854616767</v>
      </c>
    </row>
    <row r="61" spans="1:11" s="47" customFormat="1" ht="72" x14ac:dyDescent="0.2">
      <c r="A61" s="99">
        <v>2291694</v>
      </c>
      <c r="B61" s="49" t="s">
        <v>164</v>
      </c>
      <c r="C61" s="50">
        <v>1195265</v>
      </c>
      <c r="D61" s="50">
        <v>0</v>
      </c>
      <c r="E61" s="50">
        <v>11684</v>
      </c>
      <c r="F61" s="50">
        <v>0</v>
      </c>
      <c r="G61" s="50"/>
      <c r="H61" s="50">
        <v>0</v>
      </c>
      <c r="I61" s="84">
        <f t="shared" si="6"/>
        <v>0</v>
      </c>
      <c r="J61" s="50">
        <f t="shared" si="7"/>
        <v>0</v>
      </c>
      <c r="K61" s="84">
        <f t="shared" si="9"/>
        <v>0</v>
      </c>
    </row>
    <row r="62" spans="1:11" s="47" customFormat="1" ht="24" x14ac:dyDescent="0.2">
      <c r="A62" s="141"/>
      <c r="B62" s="146" t="s">
        <v>168</v>
      </c>
      <c r="C62" s="146"/>
      <c r="D62" s="147">
        <f>D63</f>
        <v>0</v>
      </c>
      <c r="E62" s="153">
        <f>E63</f>
        <v>180000</v>
      </c>
      <c r="F62" s="153">
        <f>F63</f>
        <v>0</v>
      </c>
      <c r="G62" s="147">
        <f>G63</f>
        <v>108000</v>
      </c>
      <c r="H62" s="147">
        <f>H63</f>
        <v>108000</v>
      </c>
      <c r="I62" s="149">
        <f t="shared" si="6"/>
        <v>60</v>
      </c>
      <c r="J62" s="147">
        <f t="shared" si="7"/>
        <v>108000</v>
      </c>
      <c r="K62" s="146"/>
    </row>
    <row r="63" spans="1:11" s="47" customFormat="1" ht="30.75" customHeight="1" x14ac:dyDescent="0.2">
      <c r="A63" s="141"/>
      <c r="B63" s="49" t="s">
        <v>48</v>
      </c>
      <c r="C63" s="50"/>
      <c r="D63" s="50">
        <v>0</v>
      </c>
      <c r="E63" s="50">
        <v>180000</v>
      </c>
      <c r="F63" s="50"/>
      <c r="G63" s="50">
        <v>108000</v>
      </c>
      <c r="H63" s="50">
        <v>108000</v>
      </c>
      <c r="I63" s="84">
        <f t="shared" si="6"/>
        <v>60</v>
      </c>
      <c r="J63" s="50">
        <f t="shared" si="7"/>
        <v>108000</v>
      </c>
      <c r="K63" s="84" t="e">
        <f>J63/C63%</f>
        <v>#DIV/0!</v>
      </c>
    </row>
    <row r="64" spans="1:11" s="47" customFormat="1" ht="24" x14ac:dyDescent="0.2">
      <c r="A64" s="141"/>
      <c r="B64" s="146" t="s">
        <v>81</v>
      </c>
      <c r="C64" s="146"/>
      <c r="D64" s="147">
        <f>D65</f>
        <v>0</v>
      </c>
      <c r="E64" s="153">
        <f>E65</f>
        <v>507992</v>
      </c>
      <c r="F64" s="153">
        <f>F65</f>
        <v>12000</v>
      </c>
      <c r="G64" s="147">
        <f>G65</f>
        <v>431800</v>
      </c>
      <c r="H64" s="147">
        <f>H65</f>
        <v>498071</v>
      </c>
      <c r="I64" s="149">
        <f t="shared" si="6"/>
        <v>98.047016488448634</v>
      </c>
      <c r="J64" s="147">
        <f t="shared" si="7"/>
        <v>498071</v>
      </c>
      <c r="K64" s="148"/>
    </row>
    <row r="65" spans="1:16" s="47" customFormat="1" ht="60" x14ac:dyDescent="0.2">
      <c r="A65" s="99">
        <v>172862</v>
      </c>
      <c r="B65" s="49" t="s">
        <v>101</v>
      </c>
      <c r="C65" s="50">
        <v>1198556.32</v>
      </c>
      <c r="D65" s="50">
        <v>0</v>
      </c>
      <c r="E65" s="50">
        <v>507992</v>
      </c>
      <c r="F65" s="50">
        <v>12000</v>
      </c>
      <c r="G65" s="50">
        <v>431800</v>
      </c>
      <c r="H65" s="50">
        <v>498071</v>
      </c>
      <c r="I65" s="84">
        <f t="shared" si="6"/>
        <v>98.047016488448634</v>
      </c>
      <c r="J65" s="50">
        <f t="shared" si="7"/>
        <v>498071</v>
      </c>
      <c r="K65" s="84">
        <f>J65/C65%</f>
        <v>41.555911198232216</v>
      </c>
    </row>
    <row r="66" spans="1:16" s="47" customFormat="1" ht="24" x14ac:dyDescent="0.2">
      <c r="A66" s="141"/>
      <c r="B66" s="146" t="s">
        <v>82</v>
      </c>
      <c r="C66" s="146"/>
      <c r="D66" s="147">
        <f>SUM(D67:D67)</f>
        <v>0</v>
      </c>
      <c r="E66" s="153">
        <f>SUM(E67:E67)</f>
        <v>781722</v>
      </c>
      <c r="F66" s="153">
        <f>SUM(F67:F67)</f>
        <v>4443</v>
      </c>
      <c r="G66" s="147">
        <f>SUM(G67:G67)</f>
        <v>605428</v>
      </c>
      <c r="H66" s="147">
        <f>SUM(H67:H67)</f>
        <v>696820</v>
      </c>
      <c r="I66" s="149">
        <f t="shared" si="6"/>
        <v>89.139105717889478</v>
      </c>
      <c r="J66" s="147">
        <f t="shared" si="7"/>
        <v>696820</v>
      </c>
      <c r="K66" s="148"/>
    </row>
    <row r="67" spans="1:16" s="47" customFormat="1" ht="60" x14ac:dyDescent="0.2">
      <c r="A67" s="99">
        <v>255957</v>
      </c>
      <c r="B67" s="49" t="s">
        <v>102</v>
      </c>
      <c r="C67" s="50">
        <v>1094300.18</v>
      </c>
      <c r="D67" s="50">
        <v>0</v>
      </c>
      <c r="E67" s="50">
        <v>781722</v>
      </c>
      <c r="F67" s="50">
        <v>4443</v>
      </c>
      <c r="G67" s="50">
        <v>605428</v>
      </c>
      <c r="H67" s="50">
        <v>696820</v>
      </c>
      <c r="I67" s="84">
        <f t="shared" si="6"/>
        <v>89.139105717889478</v>
      </c>
      <c r="J67" s="50">
        <f t="shared" si="7"/>
        <v>696820</v>
      </c>
      <c r="K67" s="84">
        <f>J67/C67%</f>
        <v>63.677226115415607</v>
      </c>
    </row>
    <row r="68" spans="1:16" s="47" customFormat="1" ht="24" x14ac:dyDescent="0.2">
      <c r="A68" s="141"/>
      <c r="B68" s="146" t="s">
        <v>83</v>
      </c>
      <c r="C68" s="146"/>
      <c r="D68" s="153">
        <f>SUM(D69:D72)</f>
        <v>5058522.4800000004</v>
      </c>
      <c r="E68" s="153">
        <f>SUM(E69:E72)</f>
        <v>3859315</v>
      </c>
      <c r="F68" s="153">
        <f>SUM(F69:F72)</f>
        <v>932527</v>
      </c>
      <c r="G68" s="153">
        <f>SUM(G69:G72)</f>
        <v>2802758</v>
      </c>
      <c r="H68" s="153">
        <f>SUM(H69:H72)</f>
        <v>3751092</v>
      </c>
      <c r="I68" s="149">
        <f t="shared" si="6"/>
        <v>97.195797699850871</v>
      </c>
      <c r="J68" s="153">
        <f t="shared" si="7"/>
        <v>8809614.4800000004</v>
      </c>
      <c r="K68" s="148"/>
    </row>
    <row r="69" spans="1:16" s="47" customFormat="1" ht="21.75" customHeight="1" x14ac:dyDescent="0.2">
      <c r="A69" s="162"/>
      <c r="B69" s="49" t="s">
        <v>48</v>
      </c>
      <c r="C69" s="98"/>
      <c r="D69" s="98"/>
      <c r="E69" s="50">
        <v>62950</v>
      </c>
      <c r="F69" s="50">
        <v>0</v>
      </c>
      <c r="G69" s="50">
        <v>46000</v>
      </c>
      <c r="H69" s="50">
        <v>46000</v>
      </c>
      <c r="I69" s="84">
        <f t="shared" si="6"/>
        <v>73.073868149324866</v>
      </c>
      <c r="J69" s="50">
        <f t="shared" si="7"/>
        <v>46000</v>
      </c>
      <c r="K69" s="84"/>
    </row>
    <row r="70" spans="1:16" s="47" customFormat="1" ht="84" x14ac:dyDescent="0.2">
      <c r="A70" s="99">
        <v>120501</v>
      </c>
      <c r="B70" s="49" t="s">
        <v>145</v>
      </c>
      <c r="C70" s="50">
        <v>8681102</v>
      </c>
      <c r="D70" s="50">
        <v>399104.48</v>
      </c>
      <c r="E70" s="50">
        <v>2853671</v>
      </c>
      <c r="F70" s="50">
        <v>45280</v>
      </c>
      <c r="G70" s="50">
        <v>2756758</v>
      </c>
      <c r="H70" s="50">
        <v>2802038</v>
      </c>
      <c r="I70" s="84">
        <f t="shared" ref="I70:I101" si="10">H70/E70%</f>
        <v>98.190646363929133</v>
      </c>
      <c r="J70" s="50">
        <f t="shared" ref="J70:J80" si="11">D70+H70</f>
        <v>3201142.48</v>
      </c>
      <c r="K70" s="84">
        <f>J70/C70%</f>
        <v>36.874840083666797</v>
      </c>
    </row>
    <row r="71" spans="1:16" s="47" customFormat="1" ht="60" x14ac:dyDescent="0.2">
      <c r="A71" s="144">
        <v>203345</v>
      </c>
      <c r="B71" s="49" t="s">
        <v>138</v>
      </c>
      <c r="C71" s="50">
        <v>5339851</v>
      </c>
      <c r="D71" s="50">
        <v>4350609</v>
      </c>
      <c r="E71" s="50">
        <v>64260</v>
      </c>
      <c r="F71" s="50">
        <v>55824</v>
      </c>
      <c r="G71" s="50">
        <v>0</v>
      </c>
      <c r="H71" s="50">
        <v>55824</v>
      </c>
      <c r="I71" s="84">
        <f t="shared" si="10"/>
        <v>86.872082166199817</v>
      </c>
      <c r="J71" s="50">
        <f t="shared" si="11"/>
        <v>4406433</v>
      </c>
      <c r="K71" s="84">
        <f>J71/C71%</f>
        <v>82.519774428162876</v>
      </c>
    </row>
    <row r="72" spans="1:16" s="47" customFormat="1" ht="48" x14ac:dyDescent="0.2">
      <c r="A72" s="144">
        <v>250656</v>
      </c>
      <c r="B72" s="49" t="s">
        <v>139</v>
      </c>
      <c r="C72" s="50">
        <v>1227960.3</v>
      </c>
      <c r="D72" s="50">
        <v>308809</v>
      </c>
      <c r="E72" s="50">
        <v>878434</v>
      </c>
      <c r="F72" s="50">
        <v>831423</v>
      </c>
      <c r="G72" s="50">
        <v>0</v>
      </c>
      <c r="H72" s="50">
        <v>847230</v>
      </c>
      <c r="I72" s="84">
        <f t="shared" si="10"/>
        <v>96.447769553546422</v>
      </c>
      <c r="J72" s="50">
        <f t="shared" si="11"/>
        <v>1156039</v>
      </c>
      <c r="K72" s="84">
        <f>J72/C72%</f>
        <v>94.143027262363447</v>
      </c>
    </row>
    <row r="73" spans="1:16" s="47" customFormat="1" ht="24" x14ac:dyDescent="0.2">
      <c r="A73" s="141"/>
      <c r="B73" s="146" t="s">
        <v>140</v>
      </c>
      <c r="C73" s="146"/>
      <c r="D73" s="153">
        <f>SUM(D74:D78)</f>
        <v>16710288.880000001</v>
      </c>
      <c r="E73" s="153">
        <f>SUM(E74:E78)</f>
        <v>5238134</v>
      </c>
      <c r="F73" s="153">
        <f>SUM(F74:F78)</f>
        <v>2108801</v>
      </c>
      <c r="G73" s="147">
        <f>SUM(G74:G78)</f>
        <v>1837557</v>
      </c>
      <c r="H73" s="147">
        <f>SUM(H74:H78)</f>
        <v>4699867</v>
      </c>
      <c r="I73" s="149">
        <f t="shared" si="10"/>
        <v>89.724069678248028</v>
      </c>
      <c r="J73" s="153">
        <f t="shared" si="11"/>
        <v>21410155.880000003</v>
      </c>
      <c r="K73" s="146"/>
      <c r="P73" s="159"/>
    </row>
    <row r="74" spans="1:16" s="47" customFormat="1" ht="21.75" customHeight="1" x14ac:dyDescent="0.2">
      <c r="A74" s="144"/>
      <c r="B74" s="49" t="s">
        <v>48</v>
      </c>
      <c r="C74" s="98"/>
      <c r="D74" s="98"/>
      <c r="E74" s="50">
        <v>501500</v>
      </c>
      <c r="F74" s="50">
        <v>0</v>
      </c>
      <c r="G74" s="50">
        <v>501500</v>
      </c>
      <c r="H74" s="50">
        <v>501500</v>
      </c>
      <c r="I74" s="84">
        <f t="shared" si="10"/>
        <v>100</v>
      </c>
      <c r="J74" s="50">
        <f t="shared" si="11"/>
        <v>501500</v>
      </c>
      <c r="K74" s="84"/>
    </row>
    <row r="75" spans="1:16" s="47" customFormat="1" ht="36" x14ac:dyDescent="0.2">
      <c r="A75" s="144">
        <v>21451</v>
      </c>
      <c r="B75" s="49" t="s">
        <v>30</v>
      </c>
      <c r="C75" s="50">
        <v>13117817</v>
      </c>
      <c r="D75" s="50">
        <v>11233451.880000001</v>
      </c>
      <c r="E75" s="50">
        <v>776407</v>
      </c>
      <c r="F75" s="50">
        <v>726832</v>
      </c>
      <c r="G75" s="50">
        <v>11400</v>
      </c>
      <c r="H75" s="50">
        <v>738232</v>
      </c>
      <c r="I75" s="84">
        <f t="shared" si="10"/>
        <v>95.083120064605296</v>
      </c>
      <c r="J75" s="50">
        <f t="shared" si="11"/>
        <v>11971683.880000001</v>
      </c>
      <c r="K75" s="84">
        <f>J75/C75%</f>
        <v>91.26277550601597</v>
      </c>
      <c r="P75" s="159"/>
    </row>
    <row r="76" spans="1:16" s="47" customFormat="1" ht="48" x14ac:dyDescent="0.2">
      <c r="A76" s="144">
        <v>29852</v>
      </c>
      <c r="B76" s="49" t="s">
        <v>141</v>
      </c>
      <c r="C76" s="50">
        <v>7832628</v>
      </c>
      <c r="D76" s="50">
        <v>4453292</v>
      </c>
      <c r="E76" s="50">
        <v>170911</v>
      </c>
      <c r="F76" s="50">
        <v>113833</v>
      </c>
      <c r="G76" s="50">
        <v>48518</v>
      </c>
      <c r="H76" s="50">
        <v>162351</v>
      </c>
      <c r="I76" s="84">
        <f t="shared" si="10"/>
        <v>94.991545307206678</v>
      </c>
      <c r="J76" s="50">
        <f t="shared" si="11"/>
        <v>4615643</v>
      </c>
      <c r="K76" s="84">
        <f>J76/C76%</f>
        <v>58.928408191988694</v>
      </c>
      <c r="P76" s="159"/>
    </row>
    <row r="77" spans="1:16" s="47" customFormat="1" ht="48" x14ac:dyDescent="0.2">
      <c r="A77" s="144">
        <v>111982</v>
      </c>
      <c r="B77" s="49" t="s">
        <v>142</v>
      </c>
      <c r="C77" s="50">
        <v>11542757.890000001</v>
      </c>
      <c r="D77" s="50">
        <v>1023545</v>
      </c>
      <c r="E77" s="50">
        <v>3573406</v>
      </c>
      <c r="F77" s="50">
        <v>1268136</v>
      </c>
      <c r="G77" s="50">
        <v>1276139</v>
      </c>
      <c r="H77" s="50">
        <v>3081874</v>
      </c>
      <c r="I77" s="84">
        <f t="shared" si="10"/>
        <v>86.244720023417443</v>
      </c>
      <c r="J77" s="50">
        <f t="shared" si="11"/>
        <v>4105419</v>
      </c>
      <c r="K77" s="84">
        <f>J77/C77%</f>
        <v>35.567054590625219</v>
      </c>
      <c r="P77" s="159"/>
    </row>
    <row r="78" spans="1:16" s="47" customFormat="1" ht="48" x14ac:dyDescent="0.2">
      <c r="A78" s="171" t="s">
        <v>154</v>
      </c>
      <c r="B78" s="49" t="s">
        <v>153</v>
      </c>
      <c r="C78" s="50">
        <v>3209752</v>
      </c>
      <c r="D78" s="50">
        <v>0</v>
      </c>
      <c r="E78" s="50">
        <v>215910</v>
      </c>
      <c r="F78" s="50">
        <v>0</v>
      </c>
      <c r="G78" s="50">
        <v>0</v>
      </c>
      <c r="H78" s="50">
        <v>215910</v>
      </c>
      <c r="I78" s="84">
        <f t="shared" si="10"/>
        <v>100</v>
      </c>
      <c r="J78" s="50">
        <f t="shared" si="11"/>
        <v>215910</v>
      </c>
      <c r="K78" s="84">
        <f>J78/C78%</f>
        <v>6.7266879185681638</v>
      </c>
      <c r="P78" s="159"/>
    </row>
    <row r="79" spans="1:16" s="47" customFormat="1" ht="24" x14ac:dyDescent="0.2">
      <c r="A79" s="141"/>
      <c r="B79" s="146" t="s">
        <v>84</v>
      </c>
      <c r="C79" s="146"/>
      <c r="D79" s="153">
        <f>D80</f>
        <v>2194301</v>
      </c>
      <c r="E79" s="153">
        <f>E80</f>
        <v>1395713</v>
      </c>
      <c r="F79" s="153">
        <f>F80</f>
        <v>566564</v>
      </c>
      <c r="G79" s="147">
        <f>G80</f>
        <v>367785</v>
      </c>
      <c r="H79" s="147">
        <f>H80</f>
        <v>1267088</v>
      </c>
      <c r="I79" s="149">
        <f t="shared" si="10"/>
        <v>90.784280149285706</v>
      </c>
      <c r="J79" s="153">
        <f t="shared" si="11"/>
        <v>3461389</v>
      </c>
      <c r="K79" s="148"/>
    </row>
    <row r="80" spans="1:16" s="47" customFormat="1" ht="60" x14ac:dyDescent="0.2">
      <c r="A80" s="99">
        <v>187401</v>
      </c>
      <c r="B80" s="49" t="s">
        <v>103</v>
      </c>
      <c r="C80" s="50">
        <v>3590014</v>
      </c>
      <c r="D80" s="50">
        <v>2194301</v>
      </c>
      <c r="E80" s="50">
        <v>1395713</v>
      </c>
      <c r="F80" s="50">
        <v>566564</v>
      </c>
      <c r="G80" s="50">
        <v>367785</v>
      </c>
      <c r="H80" s="50">
        <v>1267088</v>
      </c>
      <c r="I80" s="84">
        <f t="shared" si="10"/>
        <v>90.784280149285706</v>
      </c>
      <c r="J80" s="50">
        <f t="shared" si="11"/>
        <v>3461389</v>
      </c>
      <c r="K80" s="84">
        <f>J80/C80%</f>
        <v>96.417144891356969</v>
      </c>
      <c r="P80" s="159"/>
    </row>
    <row r="81" spans="1:195" x14ac:dyDescent="0.2">
      <c r="F81" s="44"/>
    </row>
    <row r="82" spans="1:195" s="62" customFormat="1" x14ac:dyDescent="0.2">
      <c r="A82" s="165" t="s">
        <v>28</v>
      </c>
      <c r="B82" s="64"/>
      <c r="C82" s="45"/>
      <c r="D82" s="64"/>
      <c r="E82" s="45"/>
      <c r="F82" s="44"/>
      <c r="G82" s="44"/>
      <c r="H82" s="44"/>
      <c r="J82" s="63"/>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row>
    <row r="83" spans="1:195" s="62" customFormat="1" x14ac:dyDescent="0.2">
      <c r="A83" s="165" t="s">
        <v>22</v>
      </c>
      <c r="B83" s="64"/>
      <c r="C83" s="45"/>
      <c r="D83" s="64"/>
      <c r="E83" s="45"/>
      <c r="F83" s="44"/>
      <c r="G83" s="44"/>
      <c r="H83" s="44"/>
      <c r="J83" s="63"/>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row>
    <row r="84" spans="1:195" s="62" customFormat="1" x14ac:dyDescent="0.2">
      <c r="A84" s="198" t="s">
        <v>26</v>
      </c>
      <c r="B84" s="198"/>
      <c r="C84" s="66"/>
      <c r="D84" s="67"/>
      <c r="E84" s="66"/>
      <c r="F84" s="44"/>
      <c r="G84" s="44"/>
      <c r="H84" s="68"/>
      <c r="J84" s="63"/>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row>
    <row r="85" spans="1:195" s="62" customFormat="1" x14ac:dyDescent="0.2">
      <c r="A85" s="145"/>
      <c r="B85" s="65"/>
      <c r="C85" s="66"/>
      <c r="D85" s="69"/>
      <c r="E85" s="69"/>
      <c r="F85" s="68"/>
      <c r="G85" s="68"/>
      <c r="H85" s="68"/>
      <c r="J85" s="63"/>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row>
    <row r="86" spans="1:195" x14ac:dyDescent="0.2">
      <c r="F86" s="44"/>
    </row>
    <row r="87" spans="1:195" x14ac:dyDescent="0.2">
      <c r="F87" s="44"/>
    </row>
    <row r="88" spans="1:195" x14ac:dyDescent="0.2">
      <c r="F88" s="44"/>
    </row>
    <row r="89" spans="1:195" x14ac:dyDescent="0.2">
      <c r="F89" s="44"/>
    </row>
    <row r="90" spans="1:195" x14ac:dyDescent="0.2">
      <c r="F90" s="44"/>
    </row>
    <row r="91" spans="1:195" x14ac:dyDescent="0.2">
      <c r="F91" s="44"/>
    </row>
    <row r="92" spans="1:195" x14ac:dyDescent="0.2">
      <c r="F92" s="44"/>
    </row>
    <row r="93" spans="1:195" x14ac:dyDescent="0.2">
      <c r="F93" s="44"/>
    </row>
    <row r="94" spans="1:195" x14ac:dyDescent="0.2">
      <c r="F94" s="44"/>
    </row>
    <row r="95" spans="1:195" x14ac:dyDescent="0.2">
      <c r="F95" s="44"/>
    </row>
    <row r="96" spans="1:195" x14ac:dyDescent="0.2">
      <c r="F96" s="44"/>
    </row>
    <row r="97" spans="6:6" x14ac:dyDescent="0.2">
      <c r="F97" s="44"/>
    </row>
    <row r="98" spans="6:6" x14ac:dyDescent="0.2">
      <c r="F98" s="44"/>
    </row>
    <row r="99" spans="6:6" x14ac:dyDescent="0.2">
      <c r="F99" s="44"/>
    </row>
    <row r="100" spans="6:6" x14ac:dyDescent="0.2">
      <c r="F100" s="44"/>
    </row>
    <row r="101" spans="6:6" x14ac:dyDescent="0.2">
      <c r="F101" s="44"/>
    </row>
    <row r="102" spans="6:6" x14ac:dyDescent="0.2">
      <c r="F102" s="44"/>
    </row>
    <row r="103" spans="6:6" x14ac:dyDescent="0.2">
      <c r="F103" s="44"/>
    </row>
    <row r="104" spans="6:6" x14ac:dyDescent="0.2">
      <c r="F104" s="44"/>
    </row>
    <row r="105" spans="6:6" x14ac:dyDescent="0.2">
      <c r="F105" s="44"/>
    </row>
    <row r="106" spans="6:6" x14ac:dyDescent="0.2">
      <c r="F106" s="44"/>
    </row>
    <row r="107" spans="6:6" x14ac:dyDescent="0.2">
      <c r="F107" s="44"/>
    </row>
    <row r="108" spans="6:6" x14ac:dyDescent="0.2">
      <c r="F108" s="44"/>
    </row>
    <row r="109" spans="6:6" x14ac:dyDescent="0.2">
      <c r="F109" s="44"/>
    </row>
    <row r="110" spans="6:6" x14ac:dyDescent="0.2">
      <c r="F110" s="44"/>
    </row>
    <row r="111" spans="6:6" x14ac:dyDescent="0.2">
      <c r="F111" s="44"/>
    </row>
    <row r="112" spans="6:6" x14ac:dyDescent="0.2">
      <c r="F112" s="44"/>
    </row>
    <row r="113" spans="6:6" x14ac:dyDescent="0.2">
      <c r="F113" s="44"/>
    </row>
    <row r="114" spans="6:6" x14ac:dyDescent="0.2">
      <c r="F114" s="44"/>
    </row>
    <row r="115" spans="6:6" x14ac:dyDescent="0.2">
      <c r="F115" s="44"/>
    </row>
    <row r="116" spans="6:6" x14ac:dyDescent="0.2">
      <c r="F116" s="44"/>
    </row>
    <row r="117" spans="6:6" x14ac:dyDescent="0.2">
      <c r="F117" s="44"/>
    </row>
    <row r="118" spans="6:6" x14ac:dyDescent="0.2">
      <c r="F118" s="44"/>
    </row>
    <row r="119" spans="6:6" x14ac:dyDescent="0.2">
      <c r="F119" s="44"/>
    </row>
    <row r="120" spans="6:6" x14ac:dyDescent="0.2">
      <c r="F120" s="44"/>
    </row>
    <row r="121" spans="6:6" x14ac:dyDescent="0.2">
      <c r="F121" s="44"/>
    </row>
    <row r="122" spans="6:6" x14ac:dyDescent="0.2">
      <c r="F122" s="44"/>
    </row>
    <row r="123" spans="6:6" x14ac:dyDescent="0.2">
      <c r="F123" s="44"/>
    </row>
    <row r="124" spans="6:6" x14ac:dyDescent="0.2">
      <c r="F124" s="44"/>
    </row>
    <row r="125" spans="6:6" x14ac:dyDescent="0.2">
      <c r="F125" s="44"/>
    </row>
    <row r="126" spans="6:6" x14ac:dyDescent="0.2">
      <c r="F126" s="44"/>
    </row>
    <row r="127" spans="6:6" x14ac:dyDescent="0.2">
      <c r="F127" s="44"/>
    </row>
    <row r="128" spans="6:6" x14ac:dyDescent="0.2">
      <c r="F128" s="44"/>
    </row>
    <row r="129" spans="6:6" x14ac:dyDescent="0.2">
      <c r="F129" s="44"/>
    </row>
    <row r="130" spans="6:6" x14ac:dyDescent="0.2">
      <c r="F130" s="44"/>
    </row>
    <row r="131" spans="6:6" x14ac:dyDescent="0.2">
      <c r="F131" s="44"/>
    </row>
    <row r="132" spans="6:6" x14ac:dyDescent="0.2">
      <c r="F132" s="44"/>
    </row>
    <row r="133" spans="6:6" x14ac:dyDescent="0.2">
      <c r="F133" s="44"/>
    </row>
    <row r="134" spans="6:6" x14ac:dyDescent="0.2">
      <c r="F134" s="44"/>
    </row>
    <row r="135" spans="6:6" x14ac:dyDescent="0.2">
      <c r="F135" s="44"/>
    </row>
    <row r="136" spans="6:6" x14ac:dyDescent="0.2">
      <c r="F136" s="44"/>
    </row>
    <row r="137" spans="6:6" x14ac:dyDescent="0.2">
      <c r="F137" s="44"/>
    </row>
    <row r="138" spans="6:6" x14ac:dyDescent="0.2">
      <c r="F138" s="44"/>
    </row>
    <row r="139" spans="6:6" x14ac:dyDescent="0.2">
      <c r="F139" s="44"/>
    </row>
    <row r="140" spans="6:6" x14ac:dyDescent="0.2">
      <c r="F140" s="44"/>
    </row>
    <row r="141" spans="6:6" x14ac:dyDescent="0.2">
      <c r="F141" s="44"/>
    </row>
    <row r="142" spans="6:6" x14ac:dyDescent="0.2">
      <c r="F142" s="44"/>
    </row>
    <row r="143" spans="6:6" x14ac:dyDescent="0.2">
      <c r="F143" s="44"/>
    </row>
    <row r="144" spans="6:6" x14ac:dyDescent="0.2">
      <c r="F144" s="44"/>
    </row>
    <row r="145" spans="3:6" x14ac:dyDescent="0.2">
      <c r="F145" s="44"/>
    </row>
    <row r="146" spans="3:6" x14ac:dyDescent="0.2">
      <c r="C146" s="97"/>
      <c r="D146" s="97"/>
      <c r="F146" s="44"/>
    </row>
    <row r="147" spans="3:6" x14ac:dyDescent="0.2">
      <c r="F147" s="44"/>
    </row>
    <row r="148" spans="3:6" x14ac:dyDescent="0.2">
      <c r="F148" s="44"/>
    </row>
    <row r="149" spans="3:6" x14ac:dyDescent="0.2">
      <c r="F149" s="44"/>
    </row>
    <row r="150" spans="3:6" x14ac:dyDescent="0.2">
      <c r="F150" s="44"/>
    </row>
    <row r="151" spans="3:6" x14ac:dyDescent="0.2">
      <c r="F151" s="44"/>
    </row>
    <row r="152" spans="3:6" x14ac:dyDescent="0.2">
      <c r="F152" s="44"/>
    </row>
    <row r="153" spans="3:6" x14ac:dyDescent="0.2">
      <c r="F153" s="44"/>
    </row>
    <row r="154" spans="3:6" x14ac:dyDescent="0.2">
      <c r="F154" s="44"/>
    </row>
    <row r="155" spans="3:6" x14ac:dyDescent="0.2">
      <c r="F155" s="44"/>
    </row>
    <row r="156" spans="3:6" x14ac:dyDescent="0.2">
      <c r="F156" s="44"/>
    </row>
    <row r="157" spans="3:6" x14ac:dyDescent="0.2">
      <c r="F157" s="44"/>
    </row>
    <row r="158" spans="3:6" x14ac:dyDescent="0.2">
      <c r="F158" s="44"/>
    </row>
    <row r="159" spans="3:6" x14ac:dyDescent="0.2">
      <c r="F159" s="44"/>
    </row>
    <row r="160" spans="3:6" x14ac:dyDescent="0.2">
      <c r="F160" s="44"/>
    </row>
    <row r="161" spans="6:6" x14ac:dyDescent="0.2">
      <c r="F161" s="44"/>
    </row>
    <row r="162" spans="6:6" x14ac:dyDescent="0.2">
      <c r="F162" s="44"/>
    </row>
    <row r="163" spans="6:6" x14ac:dyDescent="0.2">
      <c r="F163" s="44"/>
    </row>
    <row r="164" spans="6:6" x14ac:dyDescent="0.2">
      <c r="F164" s="44"/>
    </row>
    <row r="165" spans="6:6" x14ac:dyDescent="0.2">
      <c r="F165" s="44"/>
    </row>
    <row r="166" spans="6:6" x14ac:dyDescent="0.2">
      <c r="F166" s="44"/>
    </row>
    <row r="167" spans="6:6" x14ac:dyDescent="0.2">
      <c r="F167" s="44"/>
    </row>
    <row r="168" spans="6:6" x14ac:dyDescent="0.2">
      <c r="F168" s="44"/>
    </row>
    <row r="169" spans="6:6" x14ac:dyDescent="0.2">
      <c r="F169" s="44"/>
    </row>
    <row r="170" spans="6:6" x14ac:dyDescent="0.2">
      <c r="F170" s="44"/>
    </row>
    <row r="171" spans="6:6" x14ac:dyDescent="0.2">
      <c r="F171" s="44"/>
    </row>
    <row r="172" spans="6:6" x14ac:dyDescent="0.2">
      <c r="F172" s="44"/>
    </row>
    <row r="173" spans="6:6" x14ac:dyDescent="0.2">
      <c r="F173" s="44"/>
    </row>
    <row r="174" spans="6:6" x14ac:dyDescent="0.2">
      <c r="F174" s="44"/>
    </row>
    <row r="175" spans="6:6" x14ac:dyDescent="0.2">
      <c r="F175" s="44"/>
    </row>
    <row r="176" spans="6:6" x14ac:dyDescent="0.2">
      <c r="F176" s="44"/>
    </row>
    <row r="177" spans="6:6" x14ac:dyDescent="0.2">
      <c r="F177" s="44"/>
    </row>
    <row r="178" spans="6:6" x14ac:dyDescent="0.2">
      <c r="F178" s="44"/>
    </row>
    <row r="179" spans="6:6" x14ac:dyDescent="0.2">
      <c r="F179" s="44"/>
    </row>
    <row r="180" spans="6:6" x14ac:dyDescent="0.2">
      <c r="F180" s="44"/>
    </row>
    <row r="181" spans="6:6" x14ac:dyDescent="0.2">
      <c r="F181" s="44"/>
    </row>
    <row r="182" spans="6:6" x14ac:dyDescent="0.2">
      <c r="F182" s="44"/>
    </row>
    <row r="183" spans="6:6" x14ac:dyDescent="0.2">
      <c r="F183" s="44"/>
    </row>
    <row r="184" spans="6:6" x14ac:dyDescent="0.2">
      <c r="F184" s="44"/>
    </row>
    <row r="185" spans="6:6" x14ac:dyDescent="0.2">
      <c r="F185" s="44"/>
    </row>
    <row r="186" spans="6:6" x14ac:dyDescent="0.2">
      <c r="F186" s="44"/>
    </row>
    <row r="187" spans="6:6" x14ac:dyDescent="0.2">
      <c r="F187" s="44"/>
    </row>
    <row r="188" spans="6:6" x14ac:dyDescent="0.2">
      <c r="F188" s="44"/>
    </row>
    <row r="189" spans="6:6" x14ac:dyDescent="0.2">
      <c r="F189" s="44"/>
    </row>
    <row r="190" spans="6:6" x14ac:dyDescent="0.2">
      <c r="F190" s="44"/>
    </row>
    <row r="191" spans="6:6" x14ac:dyDescent="0.2">
      <c r="F191" s="44"/>
    </row>
    <row r="192" spans="6:6" x14ac:dyDescent="0.2">
      <c r="F192" s="44"/>
    </row>
    <row r="193" spans="6:6" x14ac:dyDescent="0.2">
      <c r="F193" s="44"/>
    </row>
    <row r="194" spans="6:6" x14ac:dyDescent="0.2">
      <c r="F194" s="44"/>
    </row>
    <row r="195" spans="6:6" x14ac:dyDescent="0.2">
      <c r="F195" s="44"/>
    </row>
    <row r="196" spans="6:6" x14ac:dyDescent="0.2">
      <c r="F196" s="44"/>
    </row>
    <row r="197" spans="6:6" x14ac:dyDescent="0.2">
      <c r="F197" s="44"/>
    </row>
    <row r="198" spans="6:6" x14ac:dyDescent="0.2">
      <c r="F198" s="44"/>
    </row>
    <row r="199" spans="6:6" x14ac:dyDescent="0.2">
      <c r="F199" s="44"/>
    </row>
    <row r="200" spans="6:6" x14ac:dyDescent="0.2">
      <c r="F200" s="44"/>
    </row>
    <row r="201" spans="6:6" x14ac:dyDescent="0.2">
      <c r="F201" s="44"/>
    </row>
    <row r="202" spans="6:6" x14ac:dyDescent="0.2">
      <c r="F202" s="44"/>
    </row>
    <row r="203" spans="6:6" x14ac:dyDescent="0.2">
      <c r="F203" s="44"/>
    </row>
    <row r="204" spans="6:6" x14ac:dyDescent="0.2">
      <c r="F204" s="44"/>
    </row>
    <row r="205" spans="6:6" x14ac:dyDescent="0.2">
      <c r="F205" s="44"/>
    </row>
    <row r="206" spans="6:6" x14ac:dyDescent="0.2">
      <c r="F206" s="44"/>
    </row>
    <row r="207" spans="6:6" x14ac:dyDescent="0.2">
      <c r="F207" s="44"/>
    </row>
    <row r="208" spans="6:6" x14ac:dyDescent="0.2">
      <c r="F208" s="44"/>
    </row>
    <row r="209" spans="4:6" x14ac:dyDescent="0.2">
      <c r="F209" s="44"/>
    </row>
    <row r="210" spans="4:6" x14ac:dyDescent="0.2">
      <c r="F210" s="44"/>
    </row>
    <row r="211" spans="4:6" x14ac:dyDescent="0.2">
      <c r="F211" s="44"/>
    </row>
    <row r="212" spans="4:6" x14ac:dyDescent="0.2">
      <c r="F212" s="44"/>
    </row>
    <row r="213" spans="4:6" x14ac:dyDescent="0.2">
      <c r="F213" s="44"/>
    </row>
    <row r="214" spans="4:6" x14ac:dyDescent="0.2">
      <c r="F214" s="44"/>
    </row>
    <row r="215" spans="4:6" x14ac:dyDescent="0.2">
      <c r="F215" s="44"/>
    </row>
    <row r="216" spans="4:6" x14ac:dyDescent="0.2">
      <c r="F216" s="44"/>
    </row>
    <row r="217" spans="4:6" x14ac:dyDescent="0.2">
      <c r="F217" s="44"/>
    </row>
    <row r="218" spans="4:6" x14ac:dyDescent="0.2">
      <c r="F218" s="44"/>
    </row>
    <row r="219" spans="4:6" x14ac:dyDescent="0.2">
      <c r="F219" s="44"/>
    </row>
    <row r="220" spans="4:6" x14ac:dyDescent="0.2">
      <c r="F220" s="44"/>
    </row>
    <row r="221" spans="4:6" x14ac:dyDescent="0.2">
      <c r="D221" s="142"/>
      <c r="F221" s="44"/>
    </row>
    <row r="222" spans="4:6" x14ac:dyDescent="0.2">
      <c r="F222" s="44"/>
    </row>
    <row r="223" spans="4:6" x14ac:dyDescent="0.2">
      <c r="F223" s="44"/>
    </row>
    <row r="224" spans="4:6" x14ac:dyDescent="0.2">
      <c r="F224" s="44"/>
    </row>
    <row r="225" spans="6:6" x14ac:dyDescent="0.2">
      <c r="F225" s="44"/>
    </row>
    <row r="226" spans="6:6" x14ac:dyDescent="0.2">
      <c r="F226" s="44"/>
    </row>
    <row r="227" spans="6:6" x14ac:dyDescent="0.2">
      <c r="F227" s="44"/>
    </row>
    <row r="228" spans="6:6" x14ac:dyDescent="0.2">
      <c r="F228" s="44"/>
    </row>
    <row r="229" spans="6:6" x14ac:dyDescent="0.2">
      <c r="F229" s="44"/>
    </row>
    <row r="230" spans="6:6" x14ac:dyDescent="0.2">
      <c r="F230" s="44"/>
    </row>
    <row r="231" spans="6:6" x14ac:dyDescent="0.2">
      <c r="F231" s="44"/>
    </row>
    <row r="232" spans="6:6" x14ac:dyDescent="0.2">
      <c r="F232" s="44"/>
    </row>
    <row r="233" spans="6:6" x14ac:dyDescent="0.2">
      <c r="F233" s="44"/>
    </row>
    <row r="234" spans="6:6" x14ac:dyDescent="0.2">
      <c r="F234" s="44"/>
    </row>
    <row r="235" spans="6:6" x14ac:dyDescent="0.2">
      <c r="F235" s="44"/>
    </row>
    <row r="236" spans="6:6" x14ac:dyDescent="0.2">
      <c r="F236" s="44"/>
    </row>
    <row r="237" spans="6:6" x14ac:dyDescent="0.2">
      <c r="F237" s="44"/>
    </row>
    <row r="238" spans="6:6" x14ac:dyDescent="0.2">
      <c r="F238" s="44"/>
    </row>
    <row r="239" spans="6:6" x14ac:dyDescent="0.2">
      <c r="F239" s="44"/>
    </row>
    <row r="360" spans="4:4" x14ac:dyDescent="0.2">
      <c r="D360" s="142"/>
    </row>
    <row r="529" spans="4:4" ht="288" x14ac:dyDescent="0.2">
      <c r="D529" s="45" t="s">
        <v>85</v>
      </c>
    </row>
  </sheetData>
  <mergeCells count="10">
    <mergeCell ref="A1:K1"/>
    <mergeCell ref="K4:K5"/>
    <mergeCell ref="A2:K2"/>
    <mergeCell ref="A84:B84"/>
    <mergeCell ref="C4:C5"/>
    <mergeCell ref="E4:I4"/>
    <mergeCell ref="D4:D5"/>
    <mergeCell ref="A4:A5"/>
    <mergeCell ref="B4:B5"/>
    <mergeCell ref="J4:J5"/>
  </mergeCells>
  <pageMargins left="0.78740157480314965" right="0" top="0.59055118110236227" bottom="0.39370078740157483" header="0.31496062992125984"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MARY GRISELDA REVELO AZABACHE</cp:lastModifiedBy>
  <cp:lastPrinted>2016-01-13T23:30:56Z</cp:lastPrinted>
  <dcterms:created xsi:type="dcterms:W3CDTF">2009-03-02T15:11:29Z</dcterms:created>
  <dcterms:modified xsi:type="dcterms:W3CDTF">2016-01-13T23:35:24Z</dcterms:modified>
</cp:coreProperties>
</file>