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30" yWindow="-195" windowWidth="12030" windowHeight="9105" tabRatio="439" activeTab="1"/>
  </bookViews>
  <sheets>
    <sheet name="CONSOLIDADO" sheetId="11" r:id="rId1"/>
    <sheet name="PLIEGO MINSA" sheetId="5" r:id="rId2"/>
    <sheet name="UE ADSCRITAS AL PLIEGO MINSA" sheetId="9" r:id="rId3"/>
  </sheets>
  <definedNames>
    <definedName name="_xlnm._FilterDatabase" localSheetId="2" hidden="1">'UE ADSCRITAS AL PLIEGO MINSA'!$A$36:$GS$69</definedName>
    <definedName name="_xlnm.Print_Area" localSheetId="0">CONSOLIDADO!$B$2:$E$21</definedName>
    <definedName name="_xlnm.Print_Area" localSheetId="1">'PLIEGO MINSA'!$A$1:$K$110</definedName>
    <definedName name="_xlnm.Print_Area" localSheetId="2">'UE ADSCRITAS AL PLIEGO MINSA'!$A$1:$K$73</definedName>
    <definedName name="_xlnm.Print_Titles" localSheetId="1">'PLIEGO MINSA'!$4:$5</definedName>
    <definedName name="_xlnm.Print_Titles" localSheetId="2">'UE ADSCRITAS AL PLIEGO MINSA'!$5:$5</definedName>
  </definedNames>
  <calcPr calcId="144525"/>
</workbook>
</file>

<file path=xl/calcChain.xml><?xml version="1.0" encoding="utf-8"?>
<calcChain xmlns="http://schemas.openxmlformats.org/spreadsheetml/2006/main">
  <c r="F64" i="9" l="1"/>
  <c r="F56" i="9"/>
  <c r="F41" i="9"/>
  <c r="F38" i="9"/>
  <c r="F36" i="9"/>
  <c r="F33" i="9"/>
  <c r="F7" i="9"/>
  <c r="H7" i="9" s="1"/>
  <c r="H69" i="9"/>
  <c r="H67" i="9"/>
  <c r="H66" i="9"/>
  <c r="H65" i="9"/>
  <c r="H63" i="9"/>
  <c r="H61" i="9"/>
  <c r="H60" i="9"/>
  <c r="H59" i="9"/>
  <c r="H58" i="9"/>
  <c r="H57" i="9"/>
  <c r="H55" i="9"/>
  <c r="H54" i="9"/>
  <c r="H53" i="9"/>
  <c r="H52" i="9"/>
  <c r="H51" i="9"/>
  <c r="H50" i="9"/>
  <c r="H49" i="9"/>
  <c r="H48" i="9"/>
  <c r="H46" i="9"/>
  <c r="H45" i="9"/>
  <c r="H44" i="9"/>
  <c r="H43" i="9"/>
  <c r="H42" i="9"/>
  <c r="H40" i="9"/>
  <c r="H39" i="9"/>
  <c r="H37" i="9"/>
  <c r="H35" i="9"/>
  <c r="H34" i="9"/>
  <c r="H32" i="9"/>
  <c r="H31" i="9"/>
  <c r="H30" i="9"/>
  <c r="H29" i="9"/>
  <c r="H27" i="9"/>
  <c r="H26" i="9"/>
  <c r="H25" i="9"/>
  <c r="H24" i="9"/>
  <c r="H23" i="9"/>
  <c r="H22" i="9"/>
  <c r="H21" i="9"/>
  <c r="H20" i="9"/>
  <c r="H19" i="9"/>
  <c r="H18" i="9"/>
  <c r="H17" i="9"/>
  <c r="H16" i="9"/>
  <c r="H15" i="9"/>
  <c r="H13" i="9"/>
  <c r="H12" i="9"/>
  <c r="H11" i="9"/>
  <c r="H10" i="9"/>
  <c r="H9" i="9"/>
  <c r="H8" i="9"/>
  <c r="H106" i="5"/>
  <c r="H105" i="5"/>
  <c r="H104" i="5"/>
  <c r="H103" i="5"/>
  <c r="H102" i="5"/>
  <c r="H101" i="5"/>
  <c r="H100" i="5"/>
  <c r="H99" i="5"/>
  <c r="H98" i="5"/>
  <c r="H97" i="5"/>
  <c r="H96" i="5"/>
  <c r="H95" i="5"/>
  <c r="H94" i="5"/>
  <c r="H93" i="5"/>
  <c r="H92" i="5"/>
  <c r="H90" i="5"/>
  <c r="H89" i="5"/>
  <c r="H88" i="5"/>
  <c r="H87" i="5"/>
  <c r="H86" i="5"/>
  <c r="H85" i="5"/>
  <c r="H84" i="5"/>
  <c r="H83" i="5"/>
  <c r="H82" i="5"/>
  <c r="H81" i="5"/>
  <c r="H80" i="5"/>
  <c r="H79" i="5"/>
  <c r="H78" i="5"/>
  <c r="H77" i="5"/>
  <c r="H76" i="5"/>
  <c r="H75" i="5"/>
  <c r="H74" i="5"/>
  <c r="H73" i="5"/>
  <c r="H72" i="5"/>
  <c r="H71" i="5"/>
  <c r="H70"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G7" i="5"/>
  <c r="G69" i="5"/>
  <c r="G91" i="5"/>
  <c r="F91" i="5"/>
  <c r="F69" i="5"/>
  <c r="F7" i="5"/>
  <c r="F14" i="9" l="1"/>
  <c r="F6" i="9" s="1"/>
  <c r="H69" i="5"/>
  <c r="H91" i="5"/>
  <c r="H7" i="5"/>
  <c r="G6" i="5"/>
  <c r="F6" i="5"/>
  <c r="G47" i="9"/>
  <c r="H47" i="9" s="1"/>
  <c r="G38" i="9"/>
  <c r="H38" i="9" s="1"/>
  <c r="G36" i="9"/>
  <c r="H36" i="9" s="1"/>
  <c r="G33" i="9"/>
  <c r="H33" i="9" s="1"/>
  <c r="G28" i="9"/>
  <c r="H28" i="9" s="1"/>
  <c r="D91" i="5"/>
  <c r="G68" i="9"/>
  <c r="H68" i="9" s="1"/>
  <c r="G62" i="9"/>
  <c r="H62" i="9" s="1"/>
  <c r="G64" i="9"/>
  <c r="H64" i="9" s="1"/>
  <c r="G56" i="9"/>
  <c r="H56" i="9" s="1"/>
  <c r="G41" i="9"/>
  <c r="H41" i="9" s="1"/>
  <c r="H6" i="5" l="1"/>
  <c r="E91" i="5"/>
  <c r="I59" i="9" l="1"/>
  <c r="G14" i="9"/>
  <c r="H14" i="9" s="1"/>
  <c r="J85" i="5"/>
  <c r="K85" i="5" s="1"/>
  <c r="I85" i="5" l="1"/>
  <c r="J59" i="9"/>
  <c r="K59" i="9" s="1"/>
  <c r="G6" i="9" l="1"/>
  <c r="H6" i="9" s="1"/>
  <c r="D64" i="9"/>
  <c r="D62" i="9"/>
  <c r="D56" i="9"/>
  <c r="J67" i="9"/>
  <c r="K67" i="9" s="1"/>
  <c r="J66" i="9"/>
  <c r="K66" i="9" s="1"/>
  <c r="J65" i="9"/>
  <c r="K65" i="9" s="1"/>
  <c r="J64" i="9" l="1"/>
  <c r="I65" i="9"/>
  <c r="I66" i="9"/>
  <c r="I67" i="9"/>
  <c r="J61" i="9"/>
  <c r="K61" i="9" s="1"/>
  <c r="J60" i="9"/>
  <c r="K60" i="9" s="1"/>
  <c r="J42" i="9"/>
  <c r="K42" i="9" s="1"/>
  <c r="D33" i="9"/>
  <c r="J35" i="9"/>
  <c r="K35" i="9" s="1"/>
  <c r="J34" i="9"/>
  <c r="K34" i="9" s="1"/>
  <c r="J21" i="9"/>
  <c r="K21" i="9" s="1"/>
  <c r="J20" i="9"/>
  <c r="K20" i="9" s="1"/>
  <c r="E68" i="9"/>
  <c r="E62" i="9"/>
  <c r="J90" i="5"/>
  <c r="K90" i="5" s="1"/>
  <c r="J89" i="5"/>
  <c r="K89" i="5" s="1"/>
  <c r="J88" i="5"/>
  <c r="K88" i="5" s="1"/>
  <c r="J87" i="5"/>
  <c r="K87" i="5" s="1"/>
  <c r="J86" i="5"/>
  <c r="K86" i="5" s="1"/>
  <c r="J84" i="5"/>
  <c r="K84" i="5" s="1"/>
  <c r="J83" i="5"/>
  <c r="K83" i="5" s="1"/>
  <c r="J82" i="5"/>
  <c r="K82" i="5" s="1"/>
  <c r="J81" i="5"/>
  <c r="K81" i="5" s="1"/>
  <c r="J79" i="5"/>
  <c r="K79" i="5" s="1"/>
  <c r="J78" i="5"/>
  <c r="K78" i="5" s="1"/>
  <c r="I76" i="5"/>
  <c r="I75" i="5"/>
  <c r="I74" i="5"/>
  <c r="J73" i="5"/>
  <c r="K73" i="5" s="1"/>
  <c r="I72" i="5"/>
  <c r="J44" i="5"/>
  <c r="K44" i="5" s="1"/>
  <c r="J38" i="5"/>
  <c r="K38" i="5" s="1"/>
  <c r="J37" i="5"/>
  <c r="K37" i="5" s="1"/>
  <c r="J36" i="5"/>
  <c r="K36" i="5" s="1"/>
  <c r="I35" i="5"/>
  <c r="J34" i="5"/>
  <c r="K34" i="5" s="1"/>
  <c r="J33" i="5"/>
  <c r="K33" i="5" s="1"/>
  <c r="I32" i="5"/>
  <c r="J31" i="5"/>
  <c r="K31" i="5" s="1"/>
  <c r="J30" i="5"/>
  <c r="K30" i="5" s="1"/>
  <c r="J29" i="5"/>
  <c r="K29" i="5" s="1"/>
  <c r="J74" i="5" l="1"/>
  <c r="K74" i="5" s="1"/>
  <c r="J33" i="9"/>
  <c r="I29" i="5"/>
  <c r="I37" i="5"/>
  <c r="I33" i="5"/>
  <c r="I34" i="5"/>
  <c r="I30" i="5"/>
  <c r="I38" i="5"/>
  <c r="J75" i="5"/>
  <c r="K75" i="5" s="1"/>
  <c r="J35" i="5"/>
  <c r="K35" i="5" s="1"/>
  <c r="J32" i="5"/>
  <c r="K32" i="5" s="1"/>
  <c r="I73" i="5"/>
  <c r="I31" i="5"/>
  <c r="J72" i="5"/>
  <c r="K72" i="5" s="1"/>
  <c r="I36" i="5"/>
  <c r="I44" i="5"/>
  <c r="J76" i="5"/>
  <c r="K76" i="5" s="1"/>
  <c r="I60" i="9"/>
  <c r="I61" i="9"/>
  <c r="I42" i="9"/>
  <c r="I34" i="9"/>
  <c r="I35" i="9"/>
  <c r="I21" i="9"/>
  <c r="I20" i="9"/>
  <c r="I81" i="5"/>
  <c r="I82" i="5"/>
  <c r="I83" i="5"/>
  <c r="I84" i="5"/>
  <c r="I86" i="5"/>
  <c r="I87" i="5"/>
  <c r="I88" i="5"/>
  <c r="I89" i="5"/>
  <c r="I90" i="5"/>
  <c r="I78" i="5"/>
  <c r="I79" i="5"/>
  <c r="E64" i="9"/>
  <c r="I64" i="9" s="1"/>
  <c r="E56" i="9"/>
  <c r="E33" i="9"/>
  <c r="I33" i="9" s="1"/>
  <c r="E19" i="9"/>
  <c r="E69" i="5"/>
  <c r="E7" i="9" l="1"/>
  <c r="I12" i="5"/>
  <c r="D7" i="5"/>
  <c r="I8" i="5"/>
  <c r="D69" i="5"/>
  <c r="I80" i="5"/>
  <c r="J77" i="5"/>
  <c r="K77" i="5" s="1"/>
  <c r="J71" i="5"/>
  <c r="K71" i="5" s="1"/>
  <c r="I70" i="5"/>
  <c r="J68" i="5"/>
  <c r="K68" i="5" s="1"/>
  <c r="J67" i="5"/>
  <c r="K67" i="5" s="1"/>
  <c r="J58" i="5"/>
  <c r="K58" i="5" s="1"/>
  <c r="I56" i="5"/>
  <c r="J43" i="5"/>
  <c r="K43" i="5" s="1"/>
  <c r="J42" i="5"/>
  <c r="K42" i="5" s="1"/>
  <c r="I41" i="5"/>
  <c r="J22" i="5"/>
  <c r="K22" i="5" s="1"/>
  <c r="I7" i="9" l="1"/>
  <c r="I67" i="5"/>
  <c r="I77" i="5"/>
  <c r="D6" i="5"/>
  <c r="J56" i="5"/>
  <c r="K56" i="5" s="1"/>
  <c r="I68" i="5"/>
  <c r="I71" i="5"/>
  <c r="I43" i="5"/>
  <c r="J70" i="5"/>
  <c r="K70" i="5" s="1"/>
  <c r="I22" i="5"/>
  <c r="J69" i="5"/>
  <c r="I42" i="5"/>
  <c r="I58" i="5"/>
  <c r="J41" i="5"/>
  <c r="K41" i="5" s="1"/>
  <c r="J80" i="5"/>
  <c r="K80" i="5" s="1"/>
  <c r="J8" i="5"/>
  <c r="J12" i="5"/>
  <c r="K12" i="5" s="1"/>
  <c r="C17" i="11"/>
  <c r="E7" i="5"/>
  <c r="I69" i="5" l="1"/>
  <c r="D17" i="11"/>
  <c r="E17" i="11" s="1"/>
  <c r="J105" i="5"/>
  <c r="K105" i="5" s="1"/>
  <c r="J52" i="5"/>
  <c r="K52" i="5" s="1"/>
  <c r="J51" i="5"/>
  <c r="K51" i="5" s="1"/>
  <c r="J50" i="5"/>
  <c r="K50" i="5" s="1"/>
  <c r="J49" i="5"/>
  <c r="K49" i="5" s="1"/>
  <c r="J48" i="5"/>
  <c r="K48" i="5" s="1"/>
  <c r="J47" i="5"/>
  <c r="K47" i="5" s="1"/>
  <c r="J46" i="5"/>
  <c r="K46" i="5" s="1"/>
  <c r="J45" i="5"/>
  <c r="K45" i="5" s="1"/>
  <c r="J11" i="5"/>
  <c r="K11" i="5" s="1"/>
  <c r="I11" i="9"/>
  <c r="I10" i="9"/>
  <c r="D7" i="9"/>
  <c r="J7" i="9" s="1"/>
  <c r="E6" i="5"/>
  <c r="J10" i="9" l="1"/>
  <c r="K10" i="9" s="1"/>
  <c r="I45" i="5"/>
  <c r="I49" i="5"/>
  <c r="J11" i="9"/>
  <c r="K11" i="9" s="1"/>
  <c r="I11" i="5"/>
  <c r="I46" i="5"/>
  <c r="I50" i="5"/>
  <c r="I105" i="5"/>
  <c r="I47" i="5"/>
  <c r="I51" i="5"/>
  <c r="I48" i="5"/>
  <c r="I52" i="5"/>
  <c r="J13" i="9"/>
  <c r="K13" i="9" s="1"/>
  <c r="I8" i="9"/>
  <c r="E24" i="9"/>
  <c r="I69" i="9"/>
  <c r="I63" i="9"/>
  <c r="I62" i="9"/>
  <c r="I58" i="9"/>
  <c r="J55" i="9"/>
  <c r="K55" i="9" s="1"/>
  <c r="J54" i="9"/>
  <c r="K54" i="9" s="1"/>
  <c r="E53" i="9"/>
  <c r="D53" i="9"/>
  <c r="J50" i="9"/>
  <c r="K50" i="9" s="1"/>
  <c r="I49" i="9"/>
  <c r="J48" i="9"/>
  <c r="K48" i="9" s="1"/>
  <c r="E47" i="9"/>
  <c r="D47" i="9"/>
  <c r="J46" i="9"/>
  <c r="K46" i="9" s="1"/>
  <c r="J45" i="9"/>
  <c r="K45" i="9" s="1"/>
  <c r="J44" i="9"/>
  <c r="K44" i="9" s="1"/>
  <c r="I40" i="9"/>
  <c r="J39" i="9"/>
  <c r="K39" i="9" s="1"/>
  <c r="E38" i="9"/>
  <c r="D38" i="9"/>
  <c r="J37" i="9"/>
  <c r="K37" i="9" s="1"/>
  <c r="I32" i="9"/>
  <c r="E31" i="9"/>
  <c r="D31" i="9"/>
  <c r="I29" i="9"/>
  <c r="J27" i="9"/>
  <c r="K27" i="9" s="1"/>
  <c r="I26" i="9"/>
  <c r="J23" i="9"/>
  <c r="K23" i="9" s="1"/>
  <c r="J22" i="9"/>
  <c r="K22" i="9" s="1"/>
  <c r="D19" i="9"/>
  <c r="J18" i="9"/>
  <c r="K18" i="9" s="1"/>
  <c r="J17" i="9"/>
  <c r="K17" i="9" s="1"/>
  <c r="J16" i="9"/>
  <c r="K16" i="9" s="1"/>
  <c r="E15" i="9"/>
  <c r="D15" i="9"/>
  <c r="D20" i="11"/>
  <c r="E12" i="9"/>
  <c r="C20" i="11" s="1"/>
  <c r="J9" i="9"/>
  <c r="K9" i="9" s="1"/>
  <c r="C19" i="11"/>
  <c r="D395" i="9"/>
  <c r="I104" i="5"/>
  <c r="J103" i="5"/>
  <c r="K103" i="5" s="1"/>
  <c r="J102" i="5"/>
  <c r="K102" i="5" s="1"/>
  <c r="J101" i="5"/>
  <c r="K101" i="5" s="1"/>
  <c r="J100" i="5"/>
  <c r="K100" i="5" s="1"/>
  <c r="J99" i="5"/>
  <c r="K99" i="5" s="1"/>
  <c r="J98" i="5"/>
  <c r="K98" i="5" s="1"/>
  <c r="I97" i="5"/>
  <c r="J96" i="5"/>
  <c r="K96" i="5" s="1"/>
  <c r="J95" i="5"/>
  <c r="K95" i="5" s="1"/>
  <c r="I94" i="5"/>
  <c r="J93" i="5"/>
  <c r="K93" i="5" s="1"/>
  <c r="J92" i="5"/>
  <c r="C18" i="11"/>
  <c r="J66" i="5"/>
  <c r="K66" i="5" s="1"/>
  <c r="I64" i="5"/>
  <c r="J62" i="5"/>
  <c r="K62" i="5" s="1"/>
  <c r="I61" i="5"/>
  <c r="I60" i="5"/>
  <c r="I59" i="5"/>
  <c r="J55" i="5"/>
  <c r="K55" i="5" s="1"/>
  <c r="I54" i="5"/>
  <c r="J53" i="5"/>
  <c r="I40" i="5"/>
  <c r="J39" i="5"/>
  <c r="K39" i="5" s="1"/>
  <c r="I28" i="5"/>
  <c r="J27" i="5"/>
  <c r="K27" i="5" s="1"/>
  <c r="I26" i="5"/>
  <c r="I25" i="5"/>
  <c r="J23" i="5"/>
  <c r="K23" i="5" s="1"/>
  <c r="J21" i="5"/>
  <c r="K21" i="5" s="1"/>
  <c r="J20" i="5"/>
  <c r="K20" i="5" s="1"/>
  <c r="I19" i="5"/>
  <c r="J18" i="5"/>
  <c r="K18" i="5" s="1"/>
  <c r="I17" i="5"/>
  <c r="J16" i="5"/>
  <c r="K16" i="5" s="1"/>
  <c r="J15" i="5"/>
  <c r="K15" i="5" s="1"/>
  <c r="J14" i="5"/>
  <c r="K14" i="5" s="1"/>
  <c r="J13" i="5"/>
  <c r="K13" i="5" s="1"/>
  <c r="J10" i="5"/>
  <c r="K10" i="5" s="1"/>
  <c r="D68" i="9"/>
  <c r="D28" i="9"/>
  <c r="D41" i="9"/>
  <c r="J62" i="9"/>
  <c r="D24" i="9"/>
  <c r="E28" i="9"/>
  <c r="E41" i="9"/>
  <c r="D51" i="9"/>
  <c r="E51" i="9"/>
  <c r="D36" i="9"/>
  <c r="E36" i="9"/>
  <c r="J56" i="9"/>
  <c r="I55" i="9"/>
  <c r="I44" i="9"/>
  <c r="I47" i="9" l="1"/>
  <c r="J69" i="9"/>
  <c r="K69" i="9" s="1"/>
  <c r="I27" i="9"/>
  <c r="I48" i="9"/>
  <c r="I31" i="9"/>
  <c r="J8" i="9"/>
  <c r="J41" i="9"/>
  <c r="I51" i="9"/>
  <c r="J63" i="9"/>
  <c r="K63" i="9" s="1"/>
  <c r="I45" i="9"/>
  <c r="I23" i="9"/>
  <c r="J47" i="9"/>
  <c r="J49" i="9"/>
  <c r="K49" i="9" s="1"/>
  <c r="I46" i="9"/>
  <c r="J40" i="9"/>
  <c r="K40" i="9" s="1"/>
  <c r="J32" i="9"/>
  <c r="K32" i="9" s="1"/>
  <c r="I9" i="9"/>
  <c r="I100" i="5"/>
  <c r="I28" i="9"/>
  <c r="E14" i="9"/>
  <c r="C21" i="11" s="1"/>
  <c r="J15" i="9"/>
  <c r="J29" i="9"/>
  <c r="K29" i="9" s="1"/>
  <c r="I18" i="9"/>
  <c r="J7" i="5"/>
  <c r="J68" i="9"/>
  <c r="J51" i="9"/>
  <c r="I39" i="9"/>
  <c r="I36" i="9"/>
  <c r="I56" i="9"/>
  <c r="I50" i="9"/>
  <c r="I16" i="9"/>
  <c r="I17" i="9"/>
  <c r="I24" i="9"/>
  <c r="I38" i="9"/>
  <c r="I54" i="9"/>
  <c r="D14" i="9"/>
  <c r="D6" i="9" s="1"/>
  <c r="I19" i="9"/>
  <c r="J58" i="9"/>
  <c r="K58" i="9" s="1"/>
  <c r="I12" i="9"/>
  <c r="J12" i="9"/>
  <c r="J60" i="5"/>
  <c r="K60" i="5" s="1"/>
  <c r="J54" i="5"/>
  <c r="K54" i="5" s="1"/>
  <c r="J6" i="5"/>
  <c r="I57" i="5"/>
  <c r="J57" i="5"/>
  <c r="K57" i="5" s="1"/>
  <c r="J26" i="9"/>
  <c r="K26" i="9" s="1"/>
  <c r="I96" i="5"/>
  <c r="I98" i="5"/>
  <c r="I92" i="5"/>
  <c r="J17" i="5"/>
  <c r="K17" i="5" s="1"/>
  <c r="J64" i="5"/>
  <c r="K64" i="5" s="1"/>
  <c r="I103" i="5"/>
  <c r="I21" i="5"/>
  <c r="I93" i="5"/>
  <c r="I23" i="5"/>
  <c r="I55" i="5"/>
  <c r="J59" i="5"/>
  <c r="K59" i="5" s="1"/>
  <c r="J28" i="5"/>
  <c r="K28" i="5" s="1"/>
  <c r="I53" i="5"/>
  <c r="I20" i="5"/>
  <c r="I14" i="5"/>
  <c r="I62" i="5"/>
  <c r="I15" i="5"/>
  <c r="I27" i="5"/>
  <c r="I66" i="5"/>
  <c r="E20" i="11"/>
  <c r="J28" i="9"/>
  <c r="J61" i="5"/>
  <c r="K61" i="5" s="1"/>
  <c r="I102" i="5"/>
  <c r="I68" i="9"/>
  <c r="D19" i="11"/>
  <c r="E19" i="11" s="1"/>
  <c r="I37" i="9"/>
  <c r="J104" i="5"/>
  <c r="K104" i="5" s="1"/>
  <c r="I99" i="5"/>
  <c r="J97" i="5"/>
  <c r="K97" i="5" s="1"/>
  <c r="I95" i="5"/>
  <c r="J94" i="5"/>
  <c r="K94" i="5" s="1"/>
  <c r="I13" i="5"/>
  <c r="J19" i="5"/>
  <c r="K19" i="5" s="1"/>
  <c r="I39" i="5"/>
  <c r="I16" i="5"/>
  <c r="I101" i="5"/>
  <c r="I10" i="5"/>
  <c r="J25" i="5"/>
  <c r="K25" i="5" s="1"/>
  <c r="J26" i="5"/>
  <c r="K26" i="5" s="1"/>
  <c r="J40" i="5"/>
  <c r="K40" i="5" s="1"/>
  <c r="I18" i="5"/>
  <c r="J30" i="9"/>
  <c r="K30" i="9" s="1"/>
  <c r="I30" i="9"/>
  <c r="J43" i="9"/>
  <c r="K43" i="9" s="1"/>
  <c r="I43" i="9"/>
  <c r="I53" i="9"/>
  <c r="J53" i="9"/>
  <c r="J9" i="5"/>
  <c r="K9" i="5" s="1"/>
  <c r="I9" i="5"/>
  <c r="J24" i="5"/>
  <c r="K24" i="5" s="1"/>
  <c r="I24" i="5"/>
  <c r="I65" i="5"/>
  <c r="J65" i="5"/>
  <c r="K65" i="5" s="1"/>
  <c r="I25" i="9"/>
  <c r="J25" i="9"/>
  <c r="K25" i="9" s="1"/>
  <c r="I52" i="9"/>
  <c r="J52" i="9"/>
  <c r="K52" i="9" s="1"/>
  <c r="J57" i="9"/>
  <c r="I57" i="9"/>
  <c r="C16" i="11"/>
  <c r="C15" i="11" s="1"/>
  <c r="J63" i="5"/>
  <c r="K63" i="5" s="1"/>
  <c r="I63" i="5"/>
  <c r="I22" i="9"/>
  <c r="I13" i="9"/>
  <c r="I15" i="9" l="1"/>
  <c r="I41" i="9"/>
  <c r="J31" i="9"/>
  <c r="J19" i="9"/>
  <c r="J24" i="9"/>
  <c r="J38" i="9"/>
  <c r="J36" i="9"/>
  <c r="C14" i="11"/>
  <c r="E6" i="9"/>
  <c r="I6" i="5"/>
  <c r="I91" i="5"/>
  <c r="J91" i="5"/>
  <c r="D18" i="11"/>
  <c r="E18" i="11" s="1"/>
  <c r="I7" i="5"/>
  <c r="D16" i="11"/>
  <c r="D21" i="11" l="1"/>
  <c r="E21" i="11" s="1"/>
  <c r="J14" i="9"/>
  <c r="I14" i="9"/>
  <c r="D15" i="11"/>
  <c r="E16" i="11"/>
  <c r="I6" i="9" l="1"/>
  <c r="J6" i="9"/>
  <c r="E15" i="11"/>
  <c r="D14" i="11"/>
  <c r="E14" i="11" s="1"/>
</calcChain>
</file>

<file path=xl/sharedStrings.xml><?xml version="1.0" encoding="utf-8"?>
<sst xmlns="http://schemas.openxmlformats.org/spreadsheetml/2006/main" count="224" uniqueCount="205">
  <si>
    <t>Código SNIP</t>
  </si>
  <si>
    <t>Denominación del Proyecto</t>
  </si>
  <si>
    <t>2056337: MEJORAMIENTO DE LA ATENCION DE LAS PERSONAS CON DISCAPACIDAD DE ALTA COMPLEJIDAD EN EL INSTITUTO NACIONAL DE REHABILITACION</t>
  </si>
  <si>
    <t>Cód. SNIP</t>
  </si>
  <si>
    <t>Ppto. Total del Proyecto</t>
  </si>
  <si>
    <t>Sector 11: SALUD</t>
  </si>
  <si>
    <t>Pliego</t>
  </si>
  <si>
    <t>PIM</t>
  </si>
  <si>
    <t>011: M. DE SALUD</t>
  </si>
  <si>
    <t>131: INSTITUTO NACIONAL DE SALUD</t>
  </si>
  <si>
    <r>
      <t xml:space="preserve">Incluye: </t>
    </r>
    <r>
      <rPr>
        <b/>
        <sz val="10"/>
        <rFont val="Arial"/>
        <family val="2"/>
      </rPr>
      <t>Sólo Proyectos</t>
    </r>
  </si>
  <si>
    <t>123-1315: PROGRAMA DE APOYO A LA REFORMA DEL SECTOR SALUD - PARSALUD</t>
  </si>
  <si>
    <t>Unidad Ejecutora / Nombre del Proyecto</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</si>
  <si>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</si>
  <si>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</si>
  <si>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</si>
  <si>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</si>
  <si>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</si>
  <si>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</si>
  <si>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</si>
  <si>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2088624: MEJORAMIENTO DE LA CAPACIDAD RESOLUTIVA DE LOS SERVICIOS DE SALUD PARA BRINDAR ATENCION INTEGRAL A LAS MUJERES (GESTANTES, PARTURIENTAS Y MADRES LACTANTES) Y DE NIÑOS Y NIÑAS MENORES DE 3 AÑOS EN LA REGION DEL CUSCO</t>
  </si>
  <si>
    <t>Pliego 131: INSTITUTO NACIONAL DE SALUD</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</si>
  <si>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</si>
  <si>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</si>
  <si>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</si>
  <si>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</si>
  <si>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 xml:space="preserve">                     http://ofi.mef.gob.pe/transparencia</t>
  </si>
  <si>
    <t>2112720: FORTALECIMIENTO DE LA CAPACIDAD RESOLUTIVA DEL CENTRO DE SALUD I-4 CESAR LOPEZ SILVA DE LA DISA II LIMA SUR</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</si>
  <si>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</si>
  <si>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</si>
  <si>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</si>
  <si>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2086393: IMPLEMENTACION DEL SERVICIO MATERNO INFANTIL EN EL CENTRO DE SALUD MEXICO DEL DISTRITO DE SAN MARTIN DE PORRES - LIMA</t>
  </si>
  <si>
    <t>2045646: CONSOLIDACION DE LOS SERVICIOS ASISTENCIALES DEL C.S. EL PROGRESO DISTRITO DE CARABAYLLO PROVINCIA DE LIMA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</si>
  <si>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</si>
  <si>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</si>
  <si>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2146655: IMPLEMENTACION DE PROGRAMA DE COMUNICACION Y EDUCACION EN SALUD</t>
  </si>
  <si>
    <t>2146656: IMPLEMENTACION DE MEJORAS DE LA CALIDAD TECNICA DE LA ATENCION EN ESTABLECIMIENTOS DE SALUD QUE REALIZAN FUNCIONES OBSTETRICAS Y NEONATALES INTENSIVAS, ESENCIALES Y BASICAS (FONI, FONE Y FONB)</t>
  </si>
  <si>
    <t>2062692: MEJORA DE LA PRESTACION DE SERVICIOS DE SALUD EN EL P.S. PAGAY DE LA MICRORED MORROPON DE LA RED MORROPON CHULUCANAS DE LA DIRESA PIURA I EN EL MARCO DEL PLAN MEDICO DE LA FAMILIA</t>
  </si>
  <si>
    <t>2113029: CONSTRUCCION E IMPLEMENTACION DEL HOSPITAL II-2 DE JAEN</t>
  </si>
  <si>
    <t>2063067: NUEVO INSTITUTO NACIONAL DE SALUD DEL NIÑO, INSN, TERCER NIVEL DE ATENCION, 8VO NIVEL DE COMPLEJIDAD, CATEGORIA III-2, LIMA -PERU</t>
  </si>
  <si>
    <t>2063552: FORTALECIMIENTO DE LA CAPACIDAD RESOLUTIVA DE LOS SERVICIOS DE SALUD DEL HOSPITAL SAN JUAN DE DIOS DE PISCO - DIRESA ICA</t>
  </si>
  <si>
    <t>2078218: FORTALECIMIENTO DE LA CAPACIDAD RESOLUTIVA DE LOS SERVICIOS DE SALUD DEL HOSPITAL REGIONAL DE ICA - DIRESA ICA</t>
  </si>
  <si>
    <t>CONSOLIDADO GENERAL DE LAS EJECUCIONES DEL SECTOR 11: SALUD</t>
  </si>
  <si>
    <t>Pliego 136: INSTITUTO NACIONAL DE ENFERMEDADES NEOPLASICAS - INEN</t>
  </si>
  <si>
    <t>2062678: MEJORA DE LA PRESTACION DE SERVICIOS DE SALUD EN EL P.S. CABEZA DE TORO LATERAL V DE LA MICRORED SAN CLEMENTE DE LA RED CHINCHA PISCO - DIRESA ICA EN EL MARCO DEL PLAN MEDICO DE LA FAMILIA</t>
  </si>
  <si>
    <t>2062683: MEJORA DE LA PRESTACION DE SERVICIOS DE SALUD EN EL PS TINGO PACCHA DE LA MICRORED VALLE DE YANAMARCA RED DE JAUJA DE LA DIRESA JUNIN EN EL MARCO DEL PLAN MEDICO DE LA FAMILIA</t>
  </si>
  <si>
    <t>2062685: MEJORA DE LA PRESTACION DE SERVICIOS DE SALUD EN EL P.S. PACHASCUCHO DE LA MICRORED VALLE DE YANAMARCA RED DE JAUJA DE LA DIRESA JUNIN EN EL MARCO DEL PLAN MEDICO DE LA FAMILIA</t>
  </si>
  <si>
    <t>2062691: MEJORA DE LA PRESTACION DE SERVICIOS DE SALUD EN EL P.S. PISCAN DE LA MICRORED MORROPON DE LA RED MORROPON CHULUCANAS DE LA DIRESA PIURA I EN EL MARCO DEL PLAN MEDICO DE LA FAMILIA</t>
  </si>
  <si>
    <t>2062693: MEJORA DE LA PRESTACION DE SERVICIOS DE SALUD EN EL P.S. TAMBOYA DE LA MICRORED MORROPON DE LA RED MORROPON CHULUCANAS DE LA DIRESA PIURA I EN EL MARCO DEL PLAN MEDICO DE LA FAMILIA</t>
  </si>
  <si>
    <t>2062695: MEJORA DE LA PRESTACION DE SERVICIOS DE SALUD EN EL P.S. PORVENIR DE LA MICRORED LLATA RED MARAÑON DE LA DIRESA HUANUCO EN EL MARCO DEL PLAN MEDICO DE LA FAMILIA</t>
  </si>
  <si>
    <t>136: INSTITUTO NACIONAL DE ENFERMEDADES NEOPLASICAS - INEN</t>
  </si>
  <si>
    <t>2001621: ESTUDIOS DE PRE-INVERSION</t>
  </si>
  <si>
    <t>2172722: MEJORAMIENTO Y AMPLIACION DEL LABORATORIO QUIMICO TOXICOLOGICO OCUPACIONAL Y AMBIENTAL DEL CENSOPAS-INS, SEDE CHORRILLOS</t>
  </si>
  <si>
    <t xml:space="preserve">                                   </t>
  </si>
  <si>
    <t>Ejecución Total Acumulada del PIP</t>
  </si>
  <si>
    <t>Nivel de Ejecución     Mes Junio (Devengado)</t>
  </si>
  <si>
    <t>%
Avance  Ejecución respecto al Ppto. Total del Proyecto</t>
  </si>
  <si>
    <t>2057931: AMPLIACION Y MEJORAMIENTO DEL HOSPITAL DE MOQUEGUA</t>
  </si>
  <si>
    <t>2157301: MEJORA DE LA CAPACIDAD RESOLUTIVA Y OPERATIVA DEL HOSPITAL ROMAN EGOAVIL PANDO DEL DISTRITO DE VILLA RICA, PROVINCIA OXAPAMPA</t>
  </si>
  <si>
    <t>2160870: AMPLIACION Y MEJORAMIENTO DE LOS SERVICIOS DE SALUD DEL CENTRO MATERNO INFANTIL PACHACUTEC PERU-COREA, VENTANILLA - CALLAO - CALLAO</t>
  </si>
  <si>
    <t>2183980: CONSTRUCCION DE ESTABLECIMIENTOS DE SALUD ESTRATEGICOS</t>
  </si>
  <si>
    <t>2231055: MEJORAMIENTO DE LOS SERVICIOS EN EL CENTRO DE SALUD DEL CENTRO POBLADO DE JERILLO - JEPELACIO - MOYOBAMBA - SAN MARTIN</t>
  </si>
  <si>
    <t>2160769: EQUIPAMIENTO ESTRATEGICO DE LOS DEPARTAMENTOS DE CIRUGIA Y GINECO - OBSTETRICIA DEL HOSPITAL NACIONAL HIPOLITO UNANUE, EL AGUSTINO, LIMA, LIMA</t>
  </si>
  <si>
    <t>2144037: ANALISIS DE LA VARIACION GENETICA DEL POBLADOR PERUANO UTILIZANDO LA TECNOLOGIA DE MICROARRAY</t>
  </si>
  <si>
    <t>2092092: MEJORAMIENTO DE LA PRESTACION DE SERVICIOS DE SALUD DEL PUESTO DE SALUD JESUS PODEROSO, MICRORED LEONOR SAAVEDRA - VILLA SAN LUIS, DRS SAN JUAN DE MIRAFLORES - VILLA MARIA DEL TRIUNFO - DISA II LIMA SUR</t>
  </si>
  <si>
    <t>2131911: MEJORAMIENTO DE LA PRESTACION DE LOS SERVICIOS DE SALUD DEL CENTRO DE SALUD VILLA SAN LUIS DE LA MICRORED LEONOR SAAVEDRA - VILLA SAN LUIS, DE LA RED SAN JUAN DE MIRAFLORES - VILLA MARIA DEL TRIUNFO - DISA II LIMA SUR</t>
  </si>
  <si>
    <t>2135285: MEJORAMIENTO DE LOS SERVICIOS DE SALUD DEL CENTRO DE SALUD DE PUCUSANA DE LA MICRORED SAN BARTOLO, DIRECCION DE RED DE SALUD VILLA EL SALVADOR LURIN PACHACAMAC PUCUSANA, DISA II LIMA SUR</t>
  </si>
  <si>
    <t>2160766: NUEVA UNIDAD DE DIALISIS DEL HOSPITAL NACIONAL HIPOLITO UNANUE - EL AGUSTINO - LIMA</t>
  </si>
  <si>
    <t>2154122: MEJORAMIENTO DE LOS SERVICIOS DE SALUD DEL ESTABLECIMIENTO DE SALUD VILLA LOS ANGELES - MICRORED RIMAC - RED RIMAC SAN MARTIN DE PORRES LOS OLIVOS - DISA V LIMA CIUDAD</t>
  </si>
  <si>
    <t>2178583: MEJORAMIENTO DE LA CAPACIDAD RESOLUTIVA DEL SERVICIO DE NEUROCIRUGIA Y DE LA SALA DE OPERACIONES DEL HOSPITAL DOS DE MAYO</t>
  </si>
  <si>
    <t>Pliego 137: INSTITUTO DE GESTION DE SERVICIOS DE SALUD</t>
  </si>
  <si>
    <t>137: INSTITUTO DE GESTION DE SERVICIOS DE SALUD</t>
  </si>
  <si>
    <t>http://ofi.mef.gob.pe/transparencia</t>
  </si>
  <si>
    <t>2195952: MEJORAMIENTO DEL ACCESO A SERVICIOS DE SALUD DE SEGUNDO NIVEL DE ATENCION EN EL AMBITO DE INFLUENCIA DEL HOSPITAL MARIA AUXILIADORA, PROVINCIA RODRIGUEZ DE MENDOZA - REGION AMAZONAS</t>
  </si>
  <si>
    <t>2202471: MEJORAMIENTO DE LA CAPACIDAD RESOLUTIVA DEL CENTRO DE SALUD DE SORAS, DISTRITO DE SORAS - PROVINCIA DE SUCRE - AYACUCHO</t>
  </si>
  <si>
    <t>2223335: MEJORAMIENTO DE LOS SERVICIOS DE SALUD DEL CENTRO DE SALUD SAYLLA, EN LA LOCALIDAD DE SAYLLA, DISTRITO DE SAYLLA - CUSCO - CUSCO</t>
  </si>
  <si>
    <t>2232325: MEJORAMIENTO Y AMPLIACION DE LA PRESTACION DE LOS SERVICIOS DE SALUD EN EL CENTRO DE SALUD DE HUANCARANI - DIRESA CUSCO</t>
  </si>
  <si>
    <t>2234505: MEJORAMIENTO DE LOS SERVICIOS DE SALUD EN EL HOSPITAL BELLAVISTA, PROVINCIA DE BELLAVISTA-REGION SAN MARTIN</t>
  </si>
  <si>
    <t>2234506: MEJORAMIENTO DE LOS SERVICIOS DE SALUD EN EL ESTABLECIMIENTO DE SALUD SAPOSOA, PROVINCIA DE HUALLAGA-REGION SAN MARTIN</t>
  </si>
  <si>
    <t>2234507: MEJORAMIENTO DE LOS SERVICIOS DE SALUD EN EL ESTABLECIMIENTO DE SALUD PICOTA, PROVINCIA DE PICOTA-REGION SAN MARTIN</t>
  </si>
  <si>
    <t>2234508: MEJORAMIENTO DE LOS SERVICIOS DE SALUD EN EL HOSPITAL RIOJA, PROVINCIA DE RIOJA-REGION SAN MARTIN</t>
  </si>
  <si>
    <t>2234509: MEJORAMIENTO DE LOS SERVICIOS DE SALUD EN EL HOSPITAL TOCACHE, PROVINCIA DE TOCACHE-REGION SAN MARTIN</t>
  </si>
  <si>
    <t>2234510: MEJORAMIENTO DE LOS SERVICIOS DE SALUD EN EL ESTABLECIMIENTO DE SALUD SAN JOSE DE SISA, PROVINCIA EL DORADO-REGION SAN MARTIN.</t>
  </si>
  <si>
    <t>Ppto. Ejecución Acumulada al 2014</t>
  </si>
  <si>
    <t>Ppto. Ejecución acumulada 2015</t>
  </si>
  <si>
    <t>AÑO 2015</t>
  </si>
  <si>
    <t>Ppto. 2015                     (PIM)</t>
  </si>
  <si>
    <t>001-117 ADMINISTRACION CENTRAL - MINSA</t>
  </si>
  <si>
    <t>TOTAL PLIEGO 011: MINISTERIO DE SALUD</t>
  </si>
  <si>
    <t xml:space="preserve">       001-117    ADMINISTRACION CENTRAL - MINSA</t>
  </si>
  <si>
    <t xml:space="preserve">       123-1315  PROGRAMA DE APOYO A LA REFORMA DEL SECTOR 
                         SALUD - PARSALUD </t>
  </si>
  <si>
    <t>Ejecución acumulada al 2015  (Devengado)</t>
  </si>
  <si>
    <r>
      <t xml:space="preserve">Año de Ejecución: </t>
    </r>
    <r>
      <rPr>
        <b/>
        <sz val="10"/>
        <rFont val="Arial"/>
        <family val="2"/>
      </rPr>
      <t>2015</t>
    </r>
  </si>
  <si>
    <t>Unidad Ejecutora 009-1562: INSTITUTO NACIONAL DE REHABILITACION - IGSS</t>
  </si>
  <si>
    <t>Unidad Ejecutora 012-1565: HOSPITAL NACIONAL HIPOLITO UNANUE - IGSS</t>
  </si>
  <si>
    <t>Unidad Ejecutora 004-1553: IGSS - HOSPITAL CAYETANO HEREDIA</t>
  </si>
  <si>
    <t>Unidad Ejecutora 002-1551: HOSPITAL NACIONAL ARZOBISPO LOAYZA</t>
  </si>
  <si>
    <t>Unidad Ejecutora 003-1552: HOSPITAL NACIONAL DOS DE MAYO</t>
  </si>
  <si>
    <t>Unidad Ejecutora 016-1569: HOSPITAL DE EMERGENCIAS CASIMIRO ULLOA - IGSS</t>
  </si>
  <si>
    <t>Unidad Ejecutora 019-1572: HOSPITAL NACIONAL DOCENTE MADRE NIÑO - SAN BARTOLOME - IGSS</t>
  </si>
  <si>
    <t>Unidad Ejecutora 022-1575: RED. DE SALUD SAN JUAN DE LURIGANCHO - IGSS</t>
  </si>
  <si>
    <t>Unidad Ejecutora 023-1576: RED. DE SALUD RIMAC - SAN MARTIN DE PORRES - LOS OLIVOS - IGSS</t>
  </si>
  <si>
    <t>028-1581: HOSPITAL SAN JUAN DE LURIGANCHO - IGSS</t>
  </si>
  <si>
    <t>001-1548: ADMINISTRACION IGSS (INSTITUTO DE GESTION DE SERVICIOS DE SALUD)</t>
  </si>
  <si>
    <t>2112279: MEJORAMIENTO DE LA CAPACIDAD RESOLUTIVA DEL PUESTO DE SALUD PALERMO PERTENECIENTE AL CENTRO DE SALUD MIRONES BAJO- MICRORED LIMA 1 - RED LIMA CIUDAD - DISA V LIMA CIUDAD</t>
  </si>
  <si>
    <t>+++++++++</t>
  </si>
  <si>
    <t>+++++++++++++++</t>
  </si>
  <si>
    <t>3……………………………………………………………………………………………………………………………………………………………………………………………………………………………………………………………………………………………………………………………………………………………………………………..</t>
  </si>
  <si>
    <t>52453</t>
  </si>
  <si>
    <t>143125</t>
  </si>
  <si>
    <t>148105</t>
  </si>
  <si>
    <t>2135032: MEJORAMIENTO DE LA COBERTURA DE ATENCION EN LOS SERVICIOS DEL DPTO. DE ODONTO-ESTOMATOLOGIA DEL HOSPITAL NACIONAL CAYETANO HEREDIA</t>
  </si>
  <si>
    <t>2199207: MEJORAMIENTO DE LA PROVISION DE LOS SERVICIOS DE LA ESN DE PREVENCION Y CONTROL DE INFECCIONES DE TRANSMISION SEXUAL Y VIH-SIDA Y DE LOS SERVICIOS DE DERMATOLOGIA DEL HOSPITAL NACIONAL CAYETANO HEREDIA - SMP - LIMA - LIMA</t>
  </si>
  <si>
    <t>2170440: EQUIPAMIENTO DEL DEPARTAMENTO DE ANESTESIOLOGIA Y CENTRO QUIRURGICO DEL HOSPITAL NACIONAL ARZOBISPO LOAYZA</t>
  </si>
  <si>
    <t>2172430: MEJORAMIENTO DEL SERVICIO DE NEFROLOGIA DEL HOSPITAL NACIONAL ARZOBISPO LOAYZA - LIMA - LIMA</t>
  </si>
  <si>
    <t>2196449: MEJORAMIENTO DE LA CAPACIDAD RESOLUTIVA DEL SERVICIO DE UROLOGIA DEL HOSPITAL NACIONAL DOS DE MAYO</t>
  </si>
  <si>
    <t>2197491: MEJORAMIENTO DE LA CAPACIDAD RESOLUTIVA DEL SERVICIO DE OFTALMOLOGIA DEL HOSPITAL NACIONAL DOS DE MAYO.</t>
  </si>
  <si>
    <t>Unidad Ejecutora 005-1554: IGSS-HOSPITAL SERGIO BERNALES</t>
  </si>
  <si>
    <t>2184865: MEJORAMIENTO DE LA CAPACIDAD DE LOS SERVICIOS DE SALUD EN EL MARCO DEL PROGRAMA ESTRATEGICO DE PREVENCIN Y CONTROL DE CANCER EN EL HOSPITAL NACIONAL SERGIO E. BERNALES DISTRITO DE COMAS, LIMA</t>
  </si>
  <si>
    <t>Ppto 2015 (PIM)</t>
  </si>
  <si>
    <t>Unidad Ejecutora 010-1563: INSTITUTO NACIONAL DE SALUD DEL NIÑO - IGSS</t>
  </si>
  <si>
    <t>2171299: MEJORAMIENTO COBERTURA DE LA ATENCION EN EL SERVICIO DE HEMATOLOGIA CLINICA DEL INSN BREÑA, LIMA, LIMA</t>
  </si>
  <si>
    <t>2171363: MEJORAMIENTO DE LA CAPACIDAD RESOLUTIVA DEL SERVICIO DE MEDICINA DE FISICA Y REHABILITACION DEL INSTITUTO DE SALUD DEL NIÑO BREÑA- LIMA</t>
  </si>
  <si>
    <t>2160764: NUEVO CENTRO ESPECIALIZADO DE MEDICINA DE REHABILITACION DEL HOSPITAL NACIONAL HIPOLITO UNANUE - DISA IV LIMA ESTE</t>
  </si>
  <si>
    <t>2160768: MEJORA DEL ACCESO A ADECUADOS SERVICIOS DE HEMOTERAPIA EN EL BANCO DE SANGRE DEL HOSPITAL NACIONAL HIPOLITO UNANUE - DISA IV LIMA ESTE</t>
  </si>
  <si>
    <t>Unidad Ejecutora 014-1567: HOSPITAL DE APOYO DEPARTAMENTAL MARIA AUXILIADORA - IGSS</t>
  </si>
  <si>
    <t>2197542: MEJORAMIENTO DEL EQUIPAMIENTO Y ATENCION DEL SERVICIO DE OFTALMOLOGIA DEL HOSPITAL MARIA AUXILIADORA SAN JUAN DE MIRAFLORES - LIMA</t>
  </si>
  <si>
    <t>2144046: MODERNIZACION DEL SISTEMA INFORMATICO DEL HOSPITAL MARIA AUXILIADORA</t>
  </si>
  <si>
    <t>2197543: MEJORAMIENTO DEL EQUIPAMIENTO QUIRURGICO ESPECIALIZADO EN EL SERVICIO DE TORAX Y CARDIOVASCULAR DEL HOSPITAL MARIA AUXILIADORA UBICADO EN EL DISTRITO DE SAN JUAN DE MIRAFLORES, PROVINCIA Y DEPARTAMENTO DE LIMA</t>
  </si>
  <si>
    <t>2148228: AMPLIACION, REMODELACION Y EQUIPAMIENTO DE LOS SERVICIOS DEL DEPARTAMENTO DE PATOLOGIA CLINICA DEL HOSPITAL DE EMERGENCIAS JOSE CASIMIRO ULLOA</t>
  </si>
  <si>
    <t>2135339: MEJORA EN LA ADMINISTRACION DE OXIGENOTERAPIA Y MANEJO DE RETINOPATIAS AL NEONATO- HOSPITAL NACIONAL DOCENTE MADRE NIÑO SAN BARTOLOME LIMA-PERU</t>
  </si>
  <si>
    <t>2197490: INSTALACION DEL MODULO DE ATENCION DE URGENCIAS (MAU) EN EL SERVICIO DE EMERGENCIA DEL HOSPITAL NACIONAL DOCENTE MADRE NIÑO SAN BARTOLOME, LIMA -PERU</t>
  </si>
  <si>
    <t>2112519: MEJORAMIENTO DE LAS CONDICIONES DE CONTROL DE INFECCIONES Y BIOSEGURIDAD EN TBC, EN EL CENTRO DE SALUD PIEDRA LIZA DE LA RED SJL - DISA LIMA ESTE</t>
  </si>
  <si>
    <t>2149082: MEJORAMIENTO DE LOS SERVICIOS DE SALUD PARA EL PROGRAMA ESTRATEGICO DE PREVENCION Y CONTROL DEL CANCER EN EL HOSPITAL SAN JUAN DE LURIGANCHO, DISA IV LIMA ESTE</t>
  </si>
  <si>
    <t>2193990: AMPLIACION DE LA CAPACIDAD DE RESPUESTA EN EL TRATAMIENTO AMBULATORIO DEL CANCER DEL INSTITUTO NACIONAL DE ENFERMEDADES NEOPLASICAS, LIMA - PERU</t>
  </si>
  <si>
    <t>2062622: MEJORAMIENTO DE LA CAPACIDAD RESOLUTIVA DE LOS SERVICIOS DE SALUD DEL CENTRO DE SALUD SAN CLEMENTE DE LA MICRORED SAN CLEMENTE, RED Nº 2 CHINCHA-PISCO, DIRESA ICA</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</si>
  <si>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</si>
  <si>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</si>
  <si>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</si>
  <si>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</si>
  <si>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</si>
  <si>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</si>
  <si>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</si>
  <si>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</si>
  <si>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2178584: MEJORAMIENTO DE LAS AREAS TECNICAS Y AREAS DE INVESTIGACION DEL CENTRO NACIONAL DE SALUD PUBLICA DEL INSTITUTO NACIONAL DE SALUD SEDE CHORRILLOS</t>
  </si>
  <si>
    <t>2172673: MEJORAMIENTO EQUIPAMIENTO DE LOS LABORATORIOS REFERENCIALES E INTERMEDIOS PARA LA EXPANSION DEL DIAGNOSTICO RAPIDO DE TB MDR LIMA Y PROVINCIAS</t>
  </si>
  <si>
    <t>2078555: RECONSTRUCCION DE LA INFRAESTRUCTURA Y MEJORAMIENTO DE LA CAPACIDAD RESOLUTIVA DE LOS SERVICIOS DE SALUD DEL HOSPITAL SANTA MARIA DEL SOCORRO-ICA</t>
  </si>
  <si>
    <t>2164566: MEJORAMIENTO DEL SISTEMA DE REFERENCIA Y CONTRAREFERENCIA DE LOS ESTABLECIMIENTOS DE SALUD DE LA REGION PASCO</t>
  </si>
  <si>
    <t>2165278: MEJORAMIENTO DEL SERVICIO DE PROMOCION Y PREVENCION DE LA SALUD INTEGRAL DE LA POBLACION, PROVINCIA DE CARABAYA - PUNO</t>
  </si>
  <si>
    <t>2171174: MEJORA DE LAS CONDICIONES PARA LA CALIDAD DE ATENCION EN LOS NUEVOS ESTABLECIMIENTOS HOSPITALARIOS DEL MINSA BASADA EN TECNOLOGIAS DE INFORMACION</t>
  </si>
  <si>
    <t>2202560: INSTALACION DEL SERVICIO DE SALUD TIPO I-2 EN EL CENTRO POBLADO DE HUACA BLANCA, DISTRITO DE CHONGOYAPE - CHICLAYO - LAMBAYEQUE</t>
  </si>
  <si>
    <t>2225194: MEJORAMIENTO DEL SERVICIO NUTRICIONAL EN NIÑOS MENORES DE 3 AÑOS Y MUJERES EN EDAD FERTIL EN 30 COMUNIDADES DEL DISTRITO DE YAULI, PROVINCIA DE HUANCAVELICA - HUANCAVELICA</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</si>
  <si>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</si>
  <si>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</si>
  <si>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</si>
  <si>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</si>
  <si>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2046172: MEJORAMIENTO DE LA CAPACIDAD RESOLUTIVA EN LA ATENCION GINECO OBSTETRICA Y DE LA ATENCION DE URGENCIAS Y EMERGENCIAS MEDICAS DEL CENTRO MATERNO INFANTIL JUAN PABLO II - VILLA EL SALVADOR</t>
  </si>
  <si>
    <t xml:space="preserve">       022-138: DIRECCION DE SALUD II LIMA SUR</t>
  </si>
  <si>
    <t>TOTAL UE ADSCRITAS AL PLIEGO MINSA</t>
  </si>
  <si>
    <t>EJECUCIONES DE LAS UNIDADES EJECUTORAS DEL PLIEGO 011 DEL MINISTERIO DE SALUD</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</si>
  <si>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</si>
  <si>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</si>
  <si>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</si>
  <si>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</si>
  <si>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</si>
  <si>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</si>
  <si>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</si>
  <si>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</si>
  <si>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</si>
  <si>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</si>
  <si>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</si>
  <si>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</si>
  <si>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</si>
  <si>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</si>
  <si>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2062734: EQUIPAMIENTO DEL AREA FUNCIONAL DE ADMISION DE LOS ESTABLECIMIENTOS DE SALUD DE LA MICRORED DE SALUD ATE 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</si>
  <si>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</si>
  <si>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2094806: MEJORAMIENTO DE LA CAPACIDAD RESOLUTIVA DE ATENCION A LOS PACIENTES CON TUBERCULOSIS EN EL HOSPITAL DE HUAYCAN - DISA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</si>
  <si>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</si>
  <si>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</si>
  <si>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</si>
  <si>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</si>
  <si>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</si>
  <si>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</si>
  <si>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</si>
  <si>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</si>
  <si>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</si>
  <si>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</si>
  <si>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2112978: EQUIPAMIENTO DEL SERVICIO DE OBSTETRICIA DEL HOSPITAL NACIONAL ARZOBISPO LOAYZA</t>
  </si>
  <si>
    <t>2134963: EQUIPAMIENTO DE LA UNIDAD DE CUIDADOS INTENSIVOS CORONARIOS DEL HOSPITAL NACIONAL ARZOBISPO LOAYZA</t>
  </si>
  <si>
    <t>Unidad Ejecutora 007-1560: INSTITUTO NACIONAL DE CIENCIAS NEUROLOGICAS - IGSS</t>
  </si>
  <si>
    <t>2108103: MEJORAMIENTO DE LA CAPACIDAD RESOLUTIVA DE LA UNIDAD DE CUIDADOS INTENSIVOS DEL INSTITUTO NACIONAL DE CIENCIAS NEUROLOGICAS</t>
  </si>
  <si>
    <t>2108104: MEJORAMIENTO DE LA CAPACIDAD RESOLUTIVA DEL DEPARTAMENTO DE DIAGNOSTICO POR IMAGENES DEL INSTITUTO NACIONAL DE CIENCIAS NEUROLOGICAS</t>
  </si>
  <si>
    <t>2160763: MEJORAMIENTO DEL MONITOREO Y TRATAMIENTO EN LOS PACIENTES DE LOS DEPARTAMENTOS DE MEDICINA Y PEDIATRIA DEL HOSPITAL NACIONAL HIPOLITO UNANUE AGUSTINO, LIMA, LIMA</t>
  </si>
  <si>
    <t>2160765: MEJORAMIENTO Y AMPLIACION DE LA OFERTA DE SERVICIOS EN EL MARCO DE LA ATENCION INTEGRAL - INDIVIDUAL, FAMILIAR Y COMUNITARIA- RED DE SALUD SAN JUAN DE LURIGANCHO</t>
  </si>
  <si>
    <t>2198131: MEJORAMIENTO DEL SISTEMA DE REFERENCIA Y CONTRARREFERENCIA DE LA RED DE SALUD SAN JUAN DE LURIGANCHO, DISA IV LIMA ESTE</t>
  </si>
  <si>
    <t>Unidad Ejecutora 024-1577: RED. DE SALUD TUPAC AMARU - IGSS</t>
  </si>
  <si>
    <t>2112824: MEJORAMIENTO DE LA CAPACIDAD RESOLUTIVA DEL CENTRO DE SALUD LAURA RODRIGUEZ MICRORED COLLIQUE - PROVINCIA DE LIMA</t>
  </si>
  <si>
    <t>2171360: MEJORAMIENTO DE LA CAPACIDAD RESOLUTIVA DEL CENTRO DE SALUD SANTA LUZMILA II DE LA RED TUPAC AMARU DE LA DISA V LIMA CIUDAD</t>
  </si>
  <si>
    <t>136250</t>
  </si>
  <si>
    <t>147464</t>
  </si>
  <si>
    <t>2133722: CONSTRUCCION DE NUEVA INFRAESTRUCTURA E IMPLEMENTACION DEL ESTABLECIMIENTO DE SALUD CHACARILLA DE OTERO DE LA MICRORED DE SALUD PIEDRA LIZA, DIRECCION DE RED DE SALUD SAN JUAN DE LURIGANCHO, DIRECCION DE SALUD IV LIMA ESTE</t>
  </si>
  <si>
    <t>AL MES DE JUNIO 2015</t>
  </si>
  <si>
    <t>2271707: CREACION DE LA RED REGIONAL DE TELESALUD PARA LA ATENCION ESPECIALIZADA EN SALUD MATERNA NEONATAL EN LA DIRECCION REGIONAL DE SALUD HUANCAVELICA - REGION HUANCAVELICA</t>
  </si>
  <si>
    <t>Ejecución acumulada al mes de
 Mayo (Devengado)</t>
  </si>
  <si>
    <t>MINISTERIO DE SALUD - MES DE JUNIO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</si>
</sst>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b/>
      <sz val="9"/>
      <color theme="3"/>
      <name val="Arial"/>
      <family val="2"/>
    </font>
    <font>
      <b/>
      <sz val="9"/>
      <color rgb="FF002060"/>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style="medium">
        <color indexed="64"/>
      </left>
      <right style="medium">
        <color indexed="64"/>
      </right>
      <top style="thin">
        <color theme="0"/>
      </top>
      <bottom style="thin">
        <color indexed="64"/>
      </bottom>
      <diagonal/>
    </border>
  </borders>
  <cellStyleXfs count="11">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cellStyleXfs>
  <cellXfs count="206">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0" fillId="5" borderId="2" xfId="9" applyNumberFormat="1" applyFont="1" applyFill="1" applyBorder="1" applyAlignment="1">
      <alignment horizontal="right"/>
    </xf>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0" fontId="10" fillId="5" borderId="5" xfId="9" applyFont="1" applyFill="1" applyBorder="1" applyAlignment="1">
      <alignment horizontal="left" wrapText="1"/>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applyBorder="1"/>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4" fillId="0" borderId="0" xfId="0" applyNumberFormat="1" applyFont="1" applyFill="1" applyBorder="1" applyAlignment="1">
      <alignment vertical="center" wrapText="1"/>
    </xf>
    <xf numFmtId="0" fontId="11" fillId="3" borderId="26" xfId="10" applyFont="1" applyFill="1" applyBorder="1" applyAlignment="1">
      <alignment horizontal="center" vertical="center" wrapText="1"/>
    </xf>
    <xf numFmtId="0" fontId="21" fillId="0" borderId="0" xfId="0" applyFont="1" applyAlignment="1">
      <alignment horizontal="center" vertical="center" wrapText="1"/>
    </xf>
    <xf numFmtId="0" fontId="27" fillId="0" borderId="0" xfId="0" applyFont="1"/>
    <xf numFmtId="0" fontId="21" fillId="0" borderId="0" xfId="0" applyFont="1" applyAlignment="1">
      <alignment vertical="center" wrapText="1"/>
    </xf>
    <xf numFmtId="0" fontId="21" fillId="0" borderId="0" xfId="0" applyFont="1"/>
    <xf numFmtId="0" fontId="27" fillId="0" borderId="0" xfId="0" applyFont="1" applyBorder="1"/>
    <xf numFmtId="167" fontId="19" fillId="6" borderId="4" xfId="2" applyNumberFormat="1" applyFont="1" applyFill="1" applyBorder="1" applyAlignment="1">
      <alignment horizontal="right" vertical="center" wrapText="1"/>
    </xf>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167" fontId="22" fillId="0" borderId="12" xfId="2"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3" fontId="22" fillId="0" borderId="13" xfId="0" applyNumberFormat="1" applyFont="1" applyBorder="1" applyAlignment="1">
      <alignment horizontal="right" vertical="center" wrapText="1"/>
    </xf>
    <xf numFmtId="0" fontId="20" fillId="5" borderId="2" xfId="0" applyFont="1" applyFill="1" applyBorder="1" applyAlignment="1">
      <alignment horizontal="center" vertical="center" wrapText="1"/>
    </xf>
    <xf numFmtId="0" fontId="19" fillId="6" borderId="13" xfId="0" applyFont="1" applyFill="1" applyBorder="1" applyAlignment="1">
      <alignment horizontal="left" vertical="center" wrapText="1"/>
    </xf>
    <xf numFmtId="165" fontId="19" fillId="6" borderId="13" xfId="2" applyNumberFormat="1" applyFont="1" applyFill="1" applyBorder="1" applyAlignment="1">
      <alignment horizontal="right" vertical="center" wrapText="1"/>
    </xf>
    <xf numFmtId="0" fontId="22" fillId="0" borderId="14" xfId="0" applyFont="1" applyBorder="1" applyAlignment="1">
      <alignment horizontal="justify" vertical="center" wrapText="1"/>
    </xf>
    <xf numFmtId="49" fontId="20" fillId="2" borderId="2" xfId="0" applyNumberFormat="1" applyFont="1" applyFill="1" applyBorder="1" applyAlignment="1">
      <alignment vertical="center" wrapText="1"/>
    </xf>
    <xf numFmtId="167" fontId="27" fillId="0" borderId="0" xfId="0" applyNumberFormat="1" applyFont="1"/>
    <xf numFmtId="4" fontId="27" fillId="0" borderId="0" xfId="0" applyNumberFormat="1" applyFont="1"/>
    <xf numFmtId="0" fontId="14" fillId="0" borderId="0" xfId="0" applyFont="1" applyAlignment="1">
      <alignment vertical="center" wrapText="1"/>
    </xf>
    <xf numFmtId="0" fontId="14" fillId="0" borderId="0" xfId="0" applyFont="1" applyAlignment="1">
      <alignment horizontal="left" vertical="center"/>
    </xf>
    <xf numFmtId="0" fontId="21" fillId="5" borderId="0" xfId="0" applyFont="1" applyFill="1" applyAlignment="1">
      <alignment vertical="center" wrapText="1"/>
    </xf>
    <xf numFmtId="0" fontId="14" fillId="5" borderId="0" xfId="0" applyFont="1" applyFill="1" applyAlignment="1">
      <alignment horizontal="left" vertical="center"/>
    </xf>
    <xf numFmtId="3" fontId="27" fillId="0" borderId="0" xfId="0" applyNumberFormat="1" applyFont="1"/>
    <xf numFmtId="3" fontId="22" fillId="5" borderId="0" xfId="0" applyNumberFormat="1" applyFont="1" applyFill="1" applyBorder="1" applyAlignment="1">
      <alignment horizontal="right" vertical="center" wrapText="1"/>
    </xf>
    <xf numFmtId="0" fontId="25" fillId="0" borderId="0" xfId="0" applyFont="1" applyAlignment="1">
      <alignment horizontal="center" vertical="center" wrapText="1"/>
    </xf>
    <xf numFmtId="0" fontId="14" fillId="2" borderId="0" xfId="10" applyFont="1" applyFill="1"/>
    <xf numFmtId="0" fontId="14" fillId="0" borderId="0" xfId="10" applyFont="1" applyAlignment="1">
      <alignment vertical="center"/>
    </xf>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0" fontId="27" fillId="0" borderId="13" xfId="0" applyFont="1" applyBorder="1" applyAlignment="1"/>
    <xf numFmtId="165" fontId="19" fillId="6" borderId="13" xfId="1" applyNumberFormat="1" applyFont="1" applyFill="1" applyBorder="1" applyAlignment="1">
      <alignment horizontal="right" vertical="center" wrapText="1"/>
    </xf>
    <xf numFmtId="3" fontId="19" fillId="6" borderId="13" xfId="1" applyNumberFormat="1" applyFont="1" applyFill="1" applyBorder="1" applyAlignment="1">
      <alignment horizontal="right" vertical="center" wrapText="1"/>
    </xf>
    <xf numFmtId="167" fontId="19" fillId="6" borderId="13" xfId="1" applyNumberFormat="1" applyFont="1" applyFill="1" applyBorder="1" applyAlignment="1">
      <alignment horizontal="right" vertical="center" wrapText="1"/>
    </xf>
    <xf numFmtId="167" fontId="22" fillId="0" borderId="13" xfId="0" applyNumberFormat="1" applyFont="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5" xfId="2" applyNumberFormat="1" applyFont="1" applyFill="1" applyBorder="1" applyAlignment="1">
      <alignment horizontal="right" vertical="center" wrapText="1"/>
    </xf>
    <xf numFmtId="0" fontId="28" fillId="0" borderId="0" xfId="0" applyFont="1" applyAlignment="1">
      <alignment horizontal="center" vertical="center" wrapText="1"/>
    </xf>
    <xf numFmtId="167" fontId="29" fillId="0" borderId="0" xfId="10" applyNumberFormat="1" applyFont="1" applyFill="1" applyBorder="1"/>
    <xf numFmtId="167" fontId="29" fillId="0" borderId="0" xfId="10" applyNumberFormat="1" applyFont="1" applyFill="1" applyBorder="1" applyAlignment="1">
      <alignment vertical="center"/>
    </xf>
    <xf numFmtId="3" fontId="19" fillId="0" borderId="2" xfId="10" applyNumberFormat="1" applyFont="1" applyBorder="1" applyAlignment="1">
      <alignment horizontal="right" vertical="center" wrapText="1"/>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4" fillId="2" borderId="0" xfId="10" applyFont="1" applyFill="1" applyAlignment="1">
      <alignment horizontal="right" wrapText="1"/>
    </xf>
    <xf numFmtId="0" fontId="19" fillId="2" borderId="0" xfId="10" applyFont="1" applyFill="1" applyAlignment="1">
      <alignment horizontal="right" wrapText="1"/>
    </xf>
    <xf numFmtId="0" fontId="29" fillId="0" borderId="0" xfId="0" applyFont="1" applyAlignment="1">
      <alignment vertical="center" wrapText="1"/>
    </xf>
    <xf numFmtId="3" fontId="23" fillId="0" borderId="2" xfId="0" applyNumberFormat="1" applyFont="1" applyBorder="1" applyAlignment="1">
      <alignment horizontal="right" vertical="center" wrapText="1"/>
    </xf>
    <xf numFmtId="3" fontId="19" fillId="4" borderId="16" xfId="0" applyNumberFormat="1" applyFont="1" applyFill="1" applyBorder="1" applyAlignment="1">
      <alignment horizontal="right"/>
    </xf>
    <xf numFmtId="0" fontId="20" fillId="0" borderId="2" xfId="0" applyFont="1" applyFill="1" applyBorder="1" applyAlignment="1">
      <alignment horizontal="center" vertical="center"/>
    </xf>
    <xf numFmtId="167" fontId="29" fillId="0" borderId="0" xfId="0" applyNumberFormat="1" applyFont="1" applyAlignment="1">
      <alignment horizontal="center" vertical="center" wrapText="1"/>
    </xf>
    <xf numFmtId="0" fontId="14" fillId="2" borderId="0" xfId="10" applyFont="1" applyFill="1" applyAlignment="1">
      <alignment horizontal="justify" vertical="top"/>
    </xf>
    <xf numFmtId="0" fontId="14" fillId="0" borderId="0" xfId="10" applyFont="1" applyAlignment="1">
      <alignment horizontal="justify" vertical="top"/>
    </xf>
    <xf numFmtId="3" fontId="22" fillId="5" borderId="13" xfId="0" applyNumberFormat="1" applyFont="1" applyFill="1" applyBorder="1" applyAlignment="1">
      <alignment horizontal="right" vertical="center" wrapText="1"/>
    </xf>
    <xf numFmtId="166" fontId="10" fillId="2" borderId="17" xfId="9" applyNumberFormat="1" applyFont="1" applyFill="1" applyBorder="1" applyAlignment="1">
      <alignment horizontal="right"/>
    </xf>
    <xf numFmtId="3" fontId="10" fillId="5" borderId="0" xfId="9" applyNumberFormat="1" applyFont="1" applyFill="1" applyBorder="1" applyAlignment="1">
      <alignment horizontal="right"/>
    </xf>
    <xf numFmtId="0" fontId="10" fillId="5" borderId="18" xfId="9" applyFont="1" applyFill="1" applyBorder="1" applyAlignment="1">
      <alignment horizontal="left" wrapText="1"/>
    </xf>
    <xf numFmtId="3" fontId="10" fillId="5" borderId="19" xfId="9" applyNumberFormat="1" applyFont="1" applyFill="1" applyBorder="1" applyAlignment="1">
      <alignment horizontal="right"/>
    </xf>
    <xf numFmtId="0" fontId="20" fillId="5" borderId="13" xfId="10" applyFont="1" applyFill="1" applyBorder="1" applyAlignment="1">
      <alignment horizontal="center" vertical="center" wrapText="1"/>
    </xf>
    <xf numFmtId="0" fontId="31" fillId="7" borderId="0" xfId="0" applyFont="1" applyFill="1" applyBorder="1" applyAlignment="1">
      <alignment horizontal="left" wrapText="1"/>
    </xf>
    <xf numFmtId="165" fontId="29"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167" fontId="19" fillId="5" borderId="20" xfId="9" applyNumberFormat="1" applyFont="1" applyFill="1" applyBorder="1" applyAlignment="1">
      <alignment horizontal="right"/>
    </xf>
    <xf numFmtId="3" fontId="10" fillId="5" borderId="3" xfId="9" applyNumberFormat="1" applyFont="1" applyFill="1" applyBorder="1" applyAlignment="1">
      <alignment horizontal="right"/>
    </xf>
    <xf numFmtId="167" fontId="19" fillId="5" borderId="17" xfId="9" applyNumberFormat="1" applyFont="1" applyFill="1" applyBorder="1" applyAlignment="1">
      <alignment horizontal="right"/>
    </xf>
    <xf numFmtId="0" fontId="11" fillId="3" borderId="26" xfId="10" applyFont="1" applyFill="1" applyBorder="1" applyAlignment="1">
      <alignment horizontal="center" vertical="center" wrapText="1"/>
    </xf>
    <xf numFmtId="3" fontId="29"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0" fontId="14" fillId="0" borderId="0" xfId="10" applyFont="1" applyBorder="1" applyAlignment="1">
      <alignment vertical="center"/>
    </xf>
    <xf numFmtId="0" fontId="14" fillId="2" borderId="0" xfId="10" applyFont="1" applyFill="1" applyBorder="1" applyAlignment="1">
      <alignment horizontal="justify" vertical="top"/>
    </xf>
    <xf numFmtId="3" fontId="28" fillId="0" borderId="0" xfId="0" applyNumberFormat="1" applyFont="1" applyAlignment="1">
      <alignment horizontal="center" vertical="center" wrapText="1"/>
    </xf>
    <xf numFmtId="3" fontId="22" fillId="0" borderId="15" xfId="0" applyNumberFormat="1" applyFont="1" applyBorder="1" applyAlignment="1">
      <alignment horizontal="right"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30"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2"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0" fontId="19" fillId="0" borderId="0" xfId="10" applyFont="1" applyBorder="1" applyAlignment="1">
      <alignment vertical="center" wrapText="1"/>
    </xf>
    <xf numFmtId="165" fontId="4" fillId="6" borderId="2" xfId="2" applyNumberFormat="1" applyFont="1" applyFill="1" applyBorder="1" applyAlignment="1">
      <alignment horizontal="right" vertical="center"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5" fillId="4" borderId="2" xfId="0" applyNumberFormat="1" applyFont="1" applyFill="1" applyBorder="1" applyAlignment="1">
      <alignment horizontal="right" vertical="center"/>
    </xf>
    <xf numFmtId="167" fontId="25"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5" fillId="4" borderId="2" xfId="0" applyFont="1" applyFill="1" applyBorder="1" applyAlignment="1">
      <alignment horizontal="right" vertical="center"/>
    </xf>
    <xf numFmtId="0" fontId="14" fillId="0" borderId="0" xfId="10" applyFont="1" applyAlignment="1">
      <alignment horizontal="right"/>
    </xf>
    <xf numFmtId="0" fontId="14" fillId="2" borderId="5" xfId="9" applyFont="1" applyFill="1" applyBorder="1" applyAlignment="1">
      <alignment wrapText="1"/>
    </xf>
    <xf numFmtId="0" fontId="25" fillId="4" borderId="13" xfId="0" applyFont="1" applyFill="1" applyBorder="1" applyAlignment="1">
      <alignment horizontal="left" vertical="center"/>
    </xf>
    <xf numFmtId="0" fontId="20" fillId="0" borderId="4" xfId="0" applyFont="1" applyFill="1" applyBorder="1" applyAlignment="1">
      <alignment horizontal="center" vertical="center"/>
    </xf>
    <xf numFmtId="0" fontId="21" fillId="0" borderId="0" xfId="0" quotePrefix="1" applyFont="1" applyAlignment="1">
      <alignment vertical="center" wrapText="1"/>
    </xf>
    <xf numFmtId="0" fontId="19" fillId="4" borderId="22" xfId="0"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14" fillId="0" borderId="0" xfId="0" applyFont="1" applyAlignment="1">
      <alignment horizontal="center" vertical="center"/>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0" fontId="19" fillId="8" borderId="2" xfId="0" applyFont="1" applyFill="1" applyBorder="1" applyAlignment="1">
      <alignment horizontal="right" vertical="center" wrapText="1"/>
    </xf>
    <xf numFmtId="167" fontId="19" fillId="8" borderId="2" xfId="0" applyNumberFormat="1" applyFont="1" applyFill="1" applyBorder="1" applyAlignment="1">
      <alignment horizontal="right" vertical="center" wrapText="1"/>
    </xf>
    <xf numFmtId="3" fontId="33" fillId="0" borderId="2" xfId="0" applyNumberFormat="1" applyFont="1" applyBorder="1" applyAlignment="1">
      <alignment horizontal="right" vertical="center" wrapText="1"/>
    </xf>
    <xf numFmtId="3" fontId="34" fillId="0" borderId="2" xfId="0" applyNumberFormat="1" applyFont="1" applyBorder="1" applyAlignment="1">
      <alignment horizontal="right" vertical="center" wrapText="1"/>
    </xf>
    <xf numFmtId="167" fontId="34" fillId="0" borderId="2" xfId="0" applyNumberFormat="1" applyFont="1" applyBorder="1" applyAlignment="1">
      <alignment horizontal="right" vertical="center" wrapText="1"/>
    </xf>
    <xf numFmtId="3" fontId="34" fillId="8" borderId="2" xfId="0" applyNumberFormat="1" applyFont="1" applyFill="1" applyBorder="1" applyAlignment="1">
      <alignment horizontal="right" vertical="center" wrapText="1"/>
    </xf>
    <xf numFmtId="167" fontId="34" fillId="8" borderId="2" xfId="0" applyNumberFormat="1" applyFont="1" applyFill="1" applyBorder="1" applyAlignment="1">
      <alignment horizontal="right" vertical="center" wrapText="1"/>
    </xf>
    <xf numFmtId="0" fontId="34" fillId="8" borderId="2" xfId="0" applyFont="1" applyFill="1" applyBorder="1" applyAlignment="1">
      <alignment horizontal="right" vertical="center" wrapText="1"/>
    </xf>
    <xf numFmtId="166" fontId="19" fillId="4" borderId="22" xfId="0" applyNumberFormat="1" applyFont="1" applyFill="1" applyBorder="1" applyAlignment="1">
      <alignment vertical="center" wrapText="1"/>
    </xf>
    <xf numFmtId="0" fontId="32" fillId="0" borderId="0" xfId="0" applyFont="1" applyBorder="1"/>
    <xf numFmtId="0" fontId="32" fillId="6" borderId="2" xfId="0" applyFont="1" applyFill="1" applyBorder="1" applyAlignment="1">
      <alignment horizontal="left" wrapText="1"/>
    </xf>
    <xf numFmtId="0" fontId="27" fillId="6" borderId="2" xfId="0" applyFont="1" applyFill="1" applyBorder="1" applyAlignment="1">
      <alignment horizontal="left" wrapText="1"/>
    </xf>
    <xf numFmtId="0" fontId="27" fillId="7" borderId="0" xfId="0" applyFont="1" applyFill="1" applyBorder="1" applyAlignment="1">
      <alignment horizontal="left" wrapText="1"/>
    </xf>
    <xf numFmtId="0" fontId="27" fillId="7" borderId="0" xfId="0" applyFont="1" applyFill="1" applyBorder="1" applyAlignment="1">
      <alignment horizontal="right" wrapText="1"/>
    </xf>
    <xf numFmtId="167" fontId="19" fillId="4" borderId="22" xfId="0" applyNumberFormat="1" applyFont="1" applyFill="1" applyBorder="1" applyAlignment="1">
      <alignment horizontal="right" vertical="center"/>
    </xf>
    <xf numFmtId="3" fontId="19" fillId="4" borderId="21" xfId="0" applyNumberFormat="1" applyFont="1" applyFill="1" applyBorder="1" applyAlignment="1">
      <alignment horizontal="right" vertical="center"/>
    </xf>
    <xf numFmtId="0" fontId="18" fillId="0" borderId="2" xfId="0" applyFont="1" applyFill="1" applyBorder="1" applyAlignment="1">
      <alignment horizontal="center" vertical="center"/>
    </xf>
    <xf numFmtId="167" fontId="23" fillId="0" borderId="2" xfId="0" applyNumberFormat="1" applyFont="1" applyBorder="1" applyAlignment="1">
      <alignment horizontal="right" vertical="center" wrapText="1"/>
    </xf>
    <xf numFmtId="3" fontId="32" fillId="6" borderId="2" xfId="0" applyNumberFormat="1" applyFont="1" applyFill="1" applyBorder="1" applyAlignment="1">
      <alignment horizontal="right" vertical="center" wrapText="1"/>
    </xf>
    <xf numFmtId="167" fontId="32" fillId="6" borderId="2" xfId="0" applyNumberFormat="1" applyFont="1" applyFill="1" applyBorder="1" applyAlignment="1">
      <alignment horizontal="right" vertical="center" wrapText="1"/>
    </xf>
    <xf numFmtId="3" fontId="22" fillId="0" borderId="4" xfId="0" applyNumberFormat="1" applyFont="1" applyBorder="1" applyAlignment="1">
      <alignment horizontal="right" vertical="center" wrapText="1"/>
    </xf>
    <xf numFmtId="0" fontId="14" fillId="0" borderId="0" xfId="0" applyFont="1" applyAlignment="1">
      <alignment horizontal="left" vertical="center"/>
    </xf>
    <xf numFmtId="3" fontId="14" fillId="0" borderId="0" xfId="10" applyNumberFormat="1" applyFont="1"/>
    <xf numFmtId="0" fontId="19" fillId="4" borderId="40" xfId="0" applyFont="1" applyFill="1" applyBorder="1" applyAlignment="1">
      <alignment vertical="center" wrapText="1"/>
    </xf>
    <xf numFmtId="0" fontId="10" fillId="6" borderId="23" xfId="9" applyFont="1" applyFill="1" applyBorder="1" applyAlignment="1">
      <alignment horizontal="center" vertical="center" wrapText="1"/>
    </xf>
    <xf numFmtId="0" fontId="10" fillId="6" borderId="23" xfId="9" applyFont="1" applyFill="1" applyBorder="1" applyAlignment="1">
      <alignment horizontal="center" vertical="center"/>
    </xf>
    <xf numFmtId="0" fontId="10" fillId="6" borderId="24" xfId="9" applyFont="1" applyFill="1" applyBorder="1" applyAlignment="1">
      <alignment horizontal="center" vertical="center" wrapText="1"/>
    </xf>
    <xf numFmtId="0" fontId="10" fillId="6" borderId="25"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0" fontId="11" fillId="3" borderId="26" xfId="10" applyFont="1" applyFill="1" applyBorder="1" applyAlignment="1">
      <alignment horizontal="center" vertical="center" wrapText="1"/>
    </xf>
    <xf numFmtId="0" fontId="16" fillId="3" borderId="27"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8" xfId="10" applyFont="1" applyFill="1" applyBorder="1" applyAlignment="1">
      <alignment horizontal="center" vertical="center" wrapText="1"/>
    </xf>
    <xf numFmtId="0" fontId="11" fillId="3" borderId="29" xfId="10"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7" fontId="11" fillId="3" borderId="31" xfId="10" applyNumberFormat="1"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9" xfId="10" applyFont="1" applyFill="1" applyBorder="1" applyAlignment="1">
      <alignment horizontal="center" vertical="center" wrapText="1"/>
    </xf>
    <xf numFmtId="0" fontId="11" fillId="3" borderId="30" xfId="1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27" xfId="0" applyFont="1" applyFill="1" applyBorder="1" applyAlignment="1">
      <alignment horizontal="center" vertical="center" wrapText="1"/>
    </xf>
    <xf numFmtId="164" fontId="11" fillId="3" borderId="34" xfId="2" applyNumberFormat="1" applyFont="1" applyFill="1" applyBorder="1" applyAlignment="1">
      <alignment horizontal="center" vertical="center" wrapText="1"/>
    </xf>
    <xf numFmtId="164" fontId="11" fillId="3" borderId="28" xfId="2" applyNumberFormat="1" applyFont="1" applyFill="1" applyBorder="1" applyAlignment="1">
      <alignment horizontal="center" vertical="center" wrapText="1"/>
    </xf>
    <xf numFmtId="4" fontId="11" fillId="3" borderId="28" xfId="10" applyNumberFormat="1" applyFont="1" applyFill="1" applyBorder="1" applyAlignment="1">
      <alignment horizontal="center" vertical="center" wrapText="1"/>
    </xf>
    <xf numFmtId="4" fontId="11" fillId="3" borderId="29"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34" xfId="10" applyNumberFormat="1" applyFont="1" applyFill="1" applyBorder="1" applyAlignment="1">
      <alignment horizontal="center" vertical="center" wrapText="1"/>
    </xf>
    <xf numFmtId="167" fontId="11" fillId="3" borderId="35" xfId="10" applyNumberFormat="1" applyFont="1" applyFill="1" applyBorder="1" applyAlignment="1">
      <alignment horizontal="center" vertical="center" wrapText="1"/>
    </xf>
    <xf numFmtId="0" fontId="14" fillId="0" borderId="0" xfId="0" applyFont="1" applyAlignment="1">
      <alignment horizontal="left" vertical="center"/>
    </xf>
    <xf numFmtId="0" fontId="11" fillId="3" borderId="36" xfId="10" applyFont="1" applyFill="1" applyBorder="1" applyAlignment="1">
      <alignment horizontal="center" vertical="center" wrapText="1"/>
    </xf>
    <xf numFmtId="0" fontId="11" fillId="3" borderId="37" xfId="10" applyFont="1" applyFill="1" applyBorder="1" applyAlignment="1">
      <alignment horizontal="center" vertical="center" wrapText="1"/>
    </xf>
    <xf numFmtId="0" fontId="11" fillId="3" borderId="38" xfId="10" applyFont="1" applyFill="1" applyBorder="1" applyAlignment="1">
      <alignment horizontal="center" vertical="center" wrapText="1"/>
    </xf>
  </cellXfs>
  <cellStyles count="11">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fi.mef.gob.pe/transparenci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showGridLines="0" workbookViewId="0">
      <selection activeCell="B2" sqref="B2:E21"/>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41" customWidth="1"/>
    <col min="9" max="16384" width="11.42578125" style="1"/>
  </cols>
  <sheetData>
    <row r="1" spans="2:11" ht="15" x14ac:dyDescent="0.2">
      <c r="B1" s="177"/>
      <c r="C1" s="177"/>
      <c r="D1" s="177"/>
    </row>
    <row r="2" spans="2:11" ht="15.75" customHeight="1" x14ac:dyDescent="0.15">
      <c r="B2" s="178" t="s">
        <v>42</v>
      </c>
      <c r="C2" s="178"/>
      <c r="D2" s="178"/>
      <c r="E2" s="178"/>
      <c r="F2" s="5"/>
      <c r="G2" s="10"/>
      <c r="H2" s="42"/>
    </row>
    <row r="3" spans="2:11" ht="15" customHeight="1" x14ac:dyDescent="0.2">
      <c r="B3" s="178" t="s">
        <v>201</v>
      </c>
      <c r="C3" s="178"/>
      <c r="D3" s="178"/>
      <c r="E3" s="178"/>
    </row>
    <row r="4" spans="2:11" x14ac:dyDescent="0.2">
      <c r="B4" s="179"/>
      <c r="C4" s="179"/>
      <c r="D4" s="179"/>
    </row>
    <row r="5" spans="2:11" x14ac:dyDescent="0.2">
      <c r="B5" s="2"/>
      <c r="C5" s="2"/>
      <c r="D5" s="2"/>
    </row>
    <row r="6" spans="2:11" x14ac:dyDescent="0.2">
      <c r="B6" s="2"/>
      <c r="C6" s="2"/>
      <c r="D6" s="2"/>
    </row>
    <row r="7" spans="2:11" ht="12.75" customHeight="1" x14ac:dyDescent="0.2">
      <c r="B7" s="180" t="s">
        <v>92</v>
      </c>
      <c r="C7" s="180"/>
      <c r="D7" s="180"/>
      <c r="F7" s="26"/>
    </row>
    <row r="8" spans="2:11" ht="12.75" customHeight="1" x14ac:dyDescent="0.2">
      <c r="B8" s="180" t="s">
        <v>10</v>
      </c>
      <c r="C8" s="180"/>
      <c r="D8" s="180"/>
      <c r="F8" s="26"/>
    </row>
    <row r="9" spans="2:11" ht="12.75" customHeight="1" x14ac:dyDescent="0.2">
      <c r="B9" s="3"/>
      <c r="C9" s="3"/>
      <c r="D9" s="3"/>
      <c r="F9" s="26"/>
    </row>
    <row r="10" spans="2:11" x14ac:dyDescent="0.2">
      <c r="F10" s="27"/>
    </row>
    <row r="11" spans="2:11" ht="13.5" thickBot="1" x14ac:dyDescent="0.25">
      <c r="C11" s="25"/>
    </row>
    <row r="12" spans="2:11" ht="13.5" customHeight="1" thickBot="1" x14ac:dyDescent="0.25">
      <c r="B12" s="173" t="s">
        <v>6</v>
      </c>
      <c r="C12" s="174" t="s">
        <v>7</v>
      </c>
      <c r="D12" s="175" t="s">
        <v>91</v>
      </c>
      <c r="E12" s="173" t="s">
        <v>24</v>
      </c>
      <c r="G12" s="9"/>
    </row>
    <row r="13" spans="2:11" ht="39" customHeight="1" thickBot="1" x14ac:dyDescent="0.25">
      <c r="B13" s="173"/>
      <c r="C13" s="174"/>
      <c r="D13" s="176"/>
      <c r="E13" s="173"/>
      <c r="G13" s="9"/>
    </row>
    <row r="14" spans="2:11" s="14" customFormat="1" ht="24" customHeight="1" thickBot="1" x14ac:dyDescent="0.25">
      <c r="B14" s="6" t="s">
        <v>5</v>
      </c>
      <c r="C14" s="13">
        <f>+C15+C19+C20+C21</f>
        <v>854746025</v>
      </c>
      <c r="D14" s="13">
        <f>+D15+D19+D20+D21</f>
        <v>95432101</v>
      </c>
      <c r="E14" s="104">
        <f t="shared" ref="E14:E21" si="0">D14/C14%</f>
        <v>11.164965756933471</v>
      </c>
      <c r="F14" s="24"/>
      <c r="G14" s="15"/>
      <c r="H14" s="41"/>
      <c r="K14" s="15"/>
    </row>
    <row r="15" spans="2:11" ht="23.25" customHeight="1" x14ac:dyDescent="0.2">
      <c r="B15" s="16" t="s">
        <v>8</v>
      </c>
      <c r="C15" s="17">
        <f>SUM(C16:C18)</f>
        <v>729729018</v>
      </c>
      <c r="D15" s="17">
        <f>SUM(D16:D18)</f>
        <v>88262112</v>
      </c>
      <c r="E15" s="112">
        <f t="shared" si="0"/>
        <v>12.095190107953197</v>
      </c>
      <c r="F15" s="22"/>
      <c r="G15" s="9"/>
    </row>
    <row r="16" spans="2:11" ht="18.75" customHeight="1" x14ac:dyDescent="0.2">
      <c r="B16" s="18" t="s">
        <v>89</v>
      </c>
      <c r="C16" s="19">
        <f>'PLIEGO MINSA'!E7</f>
        <v>587907685</v>
      </c>
      <c r="D16" s="19">
        <f>'PLIEGO MINSA'!H7</f>
        <v>46869959</v>
      </c>
      <c r="E16" s="20">
        <f t="shared" si="0"/>
        <v>7.9723331053241804</v>
      </c>
      <c r="F16" s="22"/>
      <c r="G16" s="9"/>
    </row>
    <row r="17" spans="2:7" ht="18.75" customHeight="1" x14ac:dyDescent="0.2">
      <c r="B17" s="18" t="s">
        <v>157</v>
      </c>
      <c r="C17" s="19">
        <f>'PLIEGO MINSA'!E69</f>
        <v>13010166</v>
      </c>
      <c r="D17" s="19">
        <f>'PLIEGO MINSA'!H69</f>
        <v>881980</v>
      </c>
      <c r="E17" s="20">
        <f t="shared" si="0"/>
        <v>6.7791602351576454</v>
      </c>
      <c r="F17" s="22"/>
      <c r="G17" s="9"/>
    </row>
    <row r="18" spans="2:7" ht="26.25" customHeight="1" x14ac:dyDescent="0.2">
      <c r="B18" s="140" t="s">
        <v>90</v>
      </c>
      <c r="C18" s="19">
        <f>'PLIEGO MINSA'!E91</f>
        <v>128811167</v>
      </c>
      <c r="D18" s="19">
        <f>'PLIEGO MINSA'!H91</f>
        <v>40510173</v>
      </c>
      <c r="E18" s="20">
        <f t="shared" si="0"/>
        <v>31.4492710092441</v>
      </c>
      <c r="F18" s="22"/>
      <c r="G18" s="9"/>
    </row>
    <row r="19" spans="2:7" ht="19.5" customHeight="1" x14ac:dyDescent="0.2">
      <c r="B19" s="21" t="s">
        <v>9</v>
      </c>
      <c r="C19" s="8">
        <f>'UE ADSCRITAS AL PLIEGO MINSA'!E7</f>
        <v>9124527</v>
      </c>
      <c r="D19" s="8">
        <f>'UE ADSCRITAS AL PLIEGO MINSA'!H7</f>
        <v>84224</v>
      </c>
      <c r="E19" s="112">
        <f t="shared" si="0"/>
        <v>0.92305058662218875</v>
      </c>
      <c r="F19" s="23"/>
      <c r="G19" s="9"/>
    </row>
    <row r="20" spans="2:7" ht="26.25" thickBot="1" x14ac:dyDescent="0.25">
      <c r="B20" s="106" t="s">
        <v>50</v>
      </c>
      <c r="C20" s="107">
        <f>'UE ADSCRITAS AL PLIEGO MINSA'!E12</f>
        <v>59900000</v>
      </c>
      <c r="D20" s="107">
        <f>'UE ADSCRITAS AL PLIEGO MINSA'!H12</f>
        <v>0</v>
      </c>
      <c r="E20" s="113">
        <f t="shared" si="0"/>
        <v>0</v>
      </c>
      <c r="G20" s="9"/>
    </row>
    <row r="21" spans="2:7" ht="27.75" customHeight="1" thickBot="1" x14ac:dyDescent="0.25">
      <c r="B21" s="106" t="s">
        <v>71</v>
      </c>
      <c r="C21" s="107">
        <f>'UE ADSCRITAS AL PLIEGO MINSA'!E14</f>
        <v>55992480</v>
      </c>
      <c r="D21" s="114">
        <f>'UE ADSCRITAS AL PLIEGO MINSA'!H14</f>
        <v>7085765</v>
      </c>
      <c r="E21" s="115">
        <f t="shared" si="0"/>
        <v>12.654851151440335</v>
      </c>
      <c r="G21" s="9"/>
    </row>
    <row r="22" spans="2:7" x14ac:dyDescent="0.2">
      <c r="C22" s="7"/>
      <c r="D22" s="105"/>
      <c r="G22" s="7" t="s">
        <v>53</v>
      </c>
    </row>
    <row r="23" spans="2:7" x14ac:dyDescent="0.2">
      <c r="D23" s="7"/>
    </row>
    <row r="24" spans="2:7" ht="33" customHeight="1" x14ac:dyDescent="0.2">
      <c r="D24" s="7"/>
      <c r="E24" s="7"/>
    </row>
    <row r="25" spans="2:7" x14ac:dyDescent="0.2">
      <c r="D25" s="7"/>
      <c r="E25" s="12"/>
    </row>
    <row r="26" spans="2:7" ht="18" x14ac:dyDescent="0.25">
      <c r="D26" s="7"/>
      <c r="G26" s="11"/>
    </row>
    <row r="28" spans="2:7" x14ac:dyDescent="0.2">
      <c r="D28" s="7"/>
      <c r="E28" s="12"/>
    </row>
    <row r="29" spans="2:7" x14ac:dyDescent="0.2">
      <c r="D29" s="7"/>
    </row>
    <row r="30" spans="2:7"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N1304"/>
  <sheetViews>
    <sheetView tabSelected="1" zoomScaleNormal="100" zoomScaleSheetLayoutView="100" workbookViewId="0">
      <pane ySplit="7" topLeftCell="A8" activePane="bottomLeft" state="frozen"/>
      <selection activeCell="B4" sqref="B4:D5"/>
      <selection pane="bottomLeft" activeCell="N5" sqref="N5"/>
    </sheetView>
  </sheetViews>
  <sheetFormatPr baseColWidth="10" defaultRowHeight="5.65" customHeight="1" x14ac:dyDescent="0.2"/>
  <cols>
    <col min="1" max="1" width="8.5703125" style="75" customWidth="1"/>
    <col min="2" max="2" width="41.42578125" style="102" customWidth="1"/>
    <col min="3" max="3" width="10.5703125" style="76" customWidth="1" collapsed="1"/>
    <col min="4" max="4" width="12.28515625" style="76" customWidth="1"/>
    <col min="5" max="5" width="13" style="77" customWidth="1"/>
    <col min="6" max="6" width="11.7109375" style="77" customWidth="1"/>
    <col min="7" max="7" width="11.7109375" style="39" customWidth="1"/>
    <col min="8" max="8" width="11.28515625" style="39" customWidth="1"/>
    <col min="9" max="9" width="8.7109375" style="78" customWidth="1"/>
    <col min="10" max="10" width="12.28515625" style="74" customWidth="1"/>
    <col min="11" max="11" width="10.5703125" style="79" customWidth="1"/>
    <col min="12" max="12" width="12.85546875" style="39" customWidth="1"/>
    <col min="13" max="19" width="11.42578125" style="39" customWidth="1"/>
    <col min="20" max="16384" width="11.42578125" style="39"/>
  </cols>
  <sheetData>
    <row r="1" spans="1:14" s="34" customFormat="1" ht="18.75" customHeight="1" x14ac:dyDescent="0.2">
      <c r="A1" s="183" t="s">
        <v>159</v>
      </c>
      <c r="B1" s="183"/>
      <c r="C1" s="183"/>
      <c r="D1" s="183"/>
      <c r="E1" s="183"/>
      <c r="F1" s="183"/>
      <c r="G1" s="183"/>
      <c r="H1" s="183"/>
      <c r="I1" s="183"/>
      <c r="J1" s="183"/>
      <c r="K1" s="183"/>
    </row>
    <row r="2" spans="1:14" s="34" customFormat="1" ht="18.75" customHeight="1" x14ac:dyDescent="0.2">
      <c r="A2" s="184" t="s">
        <v>201</v>
      </c>
      <c r="B2" s="184"/>
      <c r="C2" s="184"/>
      <c r="D2" s="184"/>
      <c r="E2" s="184"/>
      <c r="F2" s="184"/>
      <c r="G2" s="184"/>
      <c r="H2" s="184"/>
      <c r="I2" s="184"/>
      <c r="J2" s="184"/>
      <c r="K2" s="184"/>
    </row>
    <row r="3" spans="1:14" s="34" customFormat="1" ht="18.75" customHeight="1" x14ac:dyDescent="0.2">
      <c r="A3" s="71"/>
      <c r="B3" s="111"/>
      <c r="C3" s="71"/>
      <c r="D3" s="71"/>
      <c r="E3" s="71"/>
      <c r="F3" s="71"/>
      <c r="G3" s="71"/>
      <c r="H3" s="121"/>
      <c r="I3" s="87"/>
      <c r="J3" s="88"/>
      <c r="K3" s="89"/>
    </row>
    <row r="4" spans="1:14" s="34" customFormat="1" ht="13.5" customHeight="1" x14ac:dyDescent="0.2">
      <c r="A4" s="182" t="s">
        <v>0</v>
      </c>
      <c r="B4" s="182" t="s">
        <v>1</v>
      </c>
      <c r="C4" s="189" t="s">
        <v>4</v>
      </c>
      <c r="D4" s="189" t="s">
        <v>83</v>
      </c>
      <c r="E4" s="181" t="s">
        <v>85</v>
      </c>
      <c r="F4" s="181"/>
      <c r="G4" s="181"/>
      <c r="H4" s="181"/>
      <c r="I4" s="181"/>
      <c r="J4" s="185" t="s">
        <v>54</v>
      </c>
      <c r="K4" s="187" t="s">
        <v>56</v>
      </c>
    </row>
    <row r="5" spans="1:14" s="35" customFormat="1" ht="75.75" customHeight="1" thickBot="1" x14ac:dyDescent="0.3">
      <c r="A5" s="182"/>
      <c r="B5" s="182"/>
      <c r="C5" s="190"/>
      <c r="D5" s="190"/>
      <c r="E5" s="116" t="s">
        <v>86</v>
      </c>
      <c r="F5" s="30" t="s">
        <v>203</v>
      </c>
      <c r="G5" s="31" t="s">
        <v>55</v>
      </c>
      <c r="H5" s="43" t="s">
        <v>84</v>
      </c>
      <c r="I5" s="33" t="s">
        <v>24</v>
      </c>
      <c r="J5" s="186"/>
      <c r="K5" s="188"/>
    </row>
    <row r="6" spans="1:14" s="139" customFormat="1" ht="21.75" customHeight="1" x14ac:dyDescent="0.2">
      <c r="A6" s="137"/>
      <c r="B6" s="138" t="s">
        <v>88</v>
      </c>
      <c r="C6" s="138"/>
      <c r="D6" s="135">
        <f>D7+D69+D91</f>
        <v>1455603536.8099999</v>
      </c>
      <c r="E6" s="135">
        <f>E7+E69+E91</f>
        <v>729729018</v>
      </c>
      <c r="F6" s="135">
        <f>F7+F69+F91</f>
        <v>80479620</v>
      </c>
      <c r="G6" s="135">
        <f>G7+G69+G91</f>
        <v>7782492</v>
      </c>
      <c r="H6" s="135">
        <f>SUM(F6:G6)</f>
        <v>88262112</v>
      </c>
      <c r="I6" s="136">
        <f t="shared" ref="I6:I37" si="0">H6/E6%</f>
        <v>12.095190107953197</v>
      </c>
      <c r="J6" s="135">
        <f t="shared" ref="J6:J37" si="1">D6+H6</f>
        <v>1543865648.8099999</v>
      </c>
      <c r="K6" s="138"/>
    </row>
    <row r="7" spans="1:14" ht="26.25" customHeight="1" x14ac:dyDescent="0.2">
      <c r="A7" s="36"/>
      <c r="B7" s="133" t="s">
        <v>87</v>
      </c>
      <c r="C7" s="56"/>
      <c r="D7" s="56">
        <f>SUM(D8:D68)</f>
        <v>1038831270.9400001</v>
      </c>
      <c r="E7" s="56">
        <f>SUM(E8:E68)</f>
        <v>587907685</v>
      </c>
      <c r="F7" s="56">
        <f>SUM(F8:F68)</f>
        <v>44714641</v>
      </c>
      <c r="G7" s="56">
        <f>SUM(G8:G68)</f>
        <v>2155318</v>
      </c>
      <c r="H7" s="56">
        <f t="shared" ref="H7:H68" si="2">SUM(F7:G7)</f>
        <v>46869959</v>
      </c>
      <c r="I7" s="134">
        <f t="shared" si="0"/>
        <v>7.9723331053241804</v>
      </c>
      <c r="J7" s="56">
        <f t="shared" si="1"/>
        <v>1085701229.9400001</v>
      </c>
      <c r="K7" s="56"/>
      <c r="L7" s="37"/>
      <c r="M7" s="37"/>
      <c r="N7" s="38"/>
    </row>
    <row r="8" spans="1:14" ht="22.5" customHeight="1" x14ac:dyDescent="0.2">
      <c r="A8" s="40"/>
      <c r="B8" s="50" t="s">
        <v>51</v>
      </c>
      <c r="C8" s="51"/>
      <c r="D8" s="51"/>
      <c r="E8" s="51">
        <v>448000</v>
      </c>
      <c r="F8" s="51">
        <v>0</v>
      </c>
      <c r="G8" s="90"/>
      <c r="H8" s="51">
        <f t="shared" si="2"/>
        <v>0</v>
      </c>
      <c r="I8" s="85">
        <f t="shared" si="0"/>
        <v>0</v>
      </c>
      <c r="J8" s="51">
        <f t="shared" si="1"/>
        <v>0</v>
      </c>
      <c r="K8" s="85"/>
    </row>
    <row r="9" spans="1:14" ht="36" x14ac:dyDescent="0.2">
      <c r="A9" s="40">
        <v>21451</v>
      </c>
      <c r="B9" s="50" t="s">
        <v>32</v>
      </c>
      <c r="C9" s="51">
        <v>13117817</v>
      </c>
      <c r="D9" s="51">
        <v>4229066.42</v>
      </c>
      <c r="E9" s="51">
        <v>873971</v>
      </c>
      <c r="F9" s="51">
        <v>0</v>
      </c>
      <c r="G9" s="90"/>
      <c r="H9" s="51">
        <f t="shared" si="2"/>
        <v>0</v>
      </c>
      <c r="I9" s="85">
        <f t="shared" si="0"/>
        <v>0</v>
      </c>
      <c r="J9" s="51">
        <f t="shared" si="1"/>
        <v>4229066.42</v>
      </c>
      <c r="K9" s="85">
        <f t="shared" ref="K9:K52" si="3">J9/C9%</f>
        <v>32.239102131093915</v>
      </c>
    </row>
    <row r="10" spans="1:14" ht="24" x14ac:dyDescent="0.2">
      <c r="A10" s="40">
        <v>71957</v>
      </c>
      <c r="B10" s="50" t="s">
        <v>57</v>
      </c>
      <c r="C10" s="51">
        <v>173255585</v>
      </c>
      <c r="D10" s="51">
        <v>29467667.870000001</v>
      </c>
      <c r="E10" s="51">
        <v>56799297</v>
      </c>
      <c r="F10" s="51">
        <v>0</v>
      </c>
      <c r="G10" s="51"/>
      <c r="H10" s="51">
        <f t="shared" si="2"/>
        <v>0</v>
      </c>
      <c r="I10" s="85">
        <f t="shared" si="0"/>
        <v>0</v>
      </c>
      <c r="J10" s="51">
        <f t="shared" si="1"/>
        <v>29467667.870000001</v>
      </c>
      <c r="K10" s="85">
        <f t="shared" si="3"/>
        <v>17.008206615677064</v>
      </c>
    </row>
    <row r="11" spans="1:14" ht="60" x14ac:dyDescent="0.2">
      <c r="A11" s="40">
        <v>74531</v>
      </c>
      <c r="B11" s="50" t="s">
        <v>135</v>
      </c>
      <c r="C11" s="51">
        <v>3265991</v>
      </c>
      <c r="D11" s="51">
        <v>3251033</v>
      </c>
      <c r="E11" s="51">
        <v>1257574</v>
      </c>
      <c r="F11" s="51">
        <v>252199</v>
      </c>
      <c r="G11" s="51"/>
      <c r="H11" s="51">
        <f t="shared" si="2"/>
        <v>252199</v>
      </c>
      <c r="I11" s="85">
        <f t="shared" si="0"/>
        <v>20.054406341098019</v>
      </c>
      <c r="J11" s="51">
        <f t="shared" si="1"/>
        <v>3503232</v>
      </c>
      <c r="K11" s="85">
        <f t="shared" si="3"/>
        <v>107.26398205016487</v>
      </c>
    </row>
    <row r="12" spans="1:14" ht="72" x14ac:dyDescent="0.2">
      <c r="A12" s="40">
        <v>83236</v>
      </c>
      <c r="B12" s="50" t="s">
        <v>44</v>
      </c>
      <c r="C12" s="51">
        <v>184760</v>
      </c>
      <c r="D12" s="51">
        <v>186625</v>
      </c>
      <c r="E12" s="51">
        <v>1900</v>
      </c>
      <c r="F12" s="51">
        <v>1899</v>
      </c>
      <c r="G12" s="51"/>
      <c r="H12" s="51">
        <f t="shared" si="2"/>
        <v>1899</v>
      </c>
      <c r="I12" s="85">
        <f t="shared" si="0"/>
        <v>99.94736842105263</v>
      </c>
      <c r="J12" s="51">
        <f t="shared" si="1"/>
        <v>188524</v>
      </c>
      <c r="K12" s="85">
        <f t="shared" si="3"/>
        <v>102.03723749729379</v>
      </c>
    </row>
    <row r="13" spans="1:14" ht="60" x14ac:dyDescent="0.2">
      <c r="A13" s="40">
        <v>83356</v>
      </c>
      <c r="B13" s="50" t="s">
        <v>45</v>
      </c>
      <c r="C13" s="51">
        <v>182263</v>
      </c>
      <c r="D13" s="51">
        <v>185806</v>
      </c>
      <c r="E13" s="51">
        <v>1900</v>
      </c>
      <c r="F13" s="51">
        <v>1899</v>
      </c>
      <c r="G13" s="51"/>
      <c r="H13" s="51">
        <f t="shared" si="2"/>
        <v>1899</v>
      </c>
      <c r="I13" s="85">
        <f t="shared" si="0"/>
        <v>99.94736842105263</v>
      </c>
      <c r="J13" s="51">
        <f t="shared" si="1"/>
        <v>187705</v>
      </c>
      <c r="K13" s="85">
        <f t="shared" si="3"/>
        <v>102.98579525191619</v>
      </c>
    </row>
    <row r="14" spans="1:14" ht="60" x14ac:dyDescent="0.2">
      <c r="A14" s="40">
        <v>83335</v>
      </c>
      <c r="B14" s="50" t="s">
        <v>46</v>
      </c>
      <c r="C14" s="51">
        <v>178429</v>
      </c>
      <c r="D14" s="51">
        <v>198143</v>
      </c>
      <c r="E14" s="51">
        <v>1900</v>
      </c>
      <c r="F14" s="51">
        <v>1899</v>
      </c>
      <c r="G14" s="51"/>
      <c r="H14" s="51">
        <f t="shared" si="2"/>
        <v>1899</v>
      </c>
      <c r="I14" s="85">
        <f t="shared" si="0"/>
        <v>99.94736842105263</v>
      </c>
      <c r="J14" s="51">
        <f t="shared" si="1"/>
        <v>200042</v>
      </c>
      <c r="K14" s="85">
        <f t="shared" si="3"/>
        <v>112.1129412819665</v>
      </c>
    </row>
    <row r="15" spans="1:14" ht="60" x14ac:dyDescent="0.2">
      <c r="A15" s="40">
        <v>83405</v>
      </c>
      <c r="B15" s="50" t="s">
        <v>47</v>
      </c>
      <c r="C15" s="51">
        <v>160814</v>
      </c>
      <c r="D15" s="51">
        <v>169630</v>
      </c>
      <c r="E15" s="51">
        <v>1900</v>
      </c>
      <c r="F15" s="51">
        <v>1899</v>
      </c>
      <c r="G15" s="51"/>
      <c r="H15" s="51">
        <f t="shared" si="2"/>
        <v>1899</v>
      </c>
      <c r="I15" s="85">
        <f t="shared" si="0"/>
        <v>99.94736842105263</v>
      </c>
      <c r="J15" s="51">
        <f t="shared" si="1"/>
        <v>171529</v>
      </c>
      <c r="K15" s="85">
        <f t="shared" si="3"/>
        <v>106.66297710398348</v>
      </c>
    </row>
    <row r="16" spans="1:14" ht="60" x14ac:dyDescent="0.2">
      <c r="A16" s="40">
        <v>83403</v>
      </c>
      <c r="B16" s="50" t="s">
        <v>37</v>
      </c>
      <c r="C16" s="51">
        <v>297537</v>
      </c>
      <c r="D16" s="51">
        <v>305148</v>
      </c>
      <c r="E16" s="51">
        <v>1900</v>
      </c>
      <c r="F16" s="51">
        <v>1899</v>
      </c>
      <c r="G16" s="51"/>
      <c r="H16" s="51">
        <f t="shared" si="2"/>
        <v>1899</v>
      </c>
      <c r="I16" s="85">
        <f t="shared" si="0"/>
        <v>99.94736842105263</v>
      </c>
      <c r="J16" s="51">
        <f t="shared" si="1"/>
        <v>307047</v>
      </c>
      <c r="K16" s="85">
        <f t="shared" si="3"/>
        <v>103.19624113975742</v>
      </c>
    </row>
    <row r="17" spans="1:11" ht="60" x14ac:dyDescent="0.2">
      <c r="A17" s="40">
        <v>83401</v>
      </c>
      <c r="B17" s="50" t="s">
        <v>48</v>
      </c>
      <c r="C17" s="51">
        <v>99074</v>
      </c>
      <c r="D17" s="51">
        <v>117369</v>
      </c>
      <c r="E17" s="51">
        <v>1900</v>
      </c>
      <c r="F17" s="51">
        <v>1899</v>
      </c>
      <c r="G17" s="51"/>
      <c r="H17" s="51">
        <f t="shared" si="2"/>
        <v>1899</v>
      </c>
      <c r="I17" s="85">
        <f t="shared" si="0"/>
        <v>99.94736842105263</v>
      </c>
      <c r="J17" s="51">
        <f t="shared" si="1"/>
        <v>119268</v>
      </c>
      <c r="K17" s="85">
        <f t="shared" si="3"/>
        <v>120.38274421139754</v>
      </c>
    </row>
    <row r="18" spans="1:11" ht="60" x14ac:dyDescent="0.2">
      <c r="A18" s="40">
        <v>83395</v>
      </c>
      <c r="B18" s="50" t="s">
        <v>49</v>
      </c>
      <c r="C18" s="51">
        <v>84994</v>
      </c>
      <c r="D18" s="51">
        <v>84010</v>
      </c>
      <c r="E18" s="51">
        <v>1900</v>
      </c>
      <c r="F18" s="51">
        <v>1899</v>
      </c>
      <c r="G18" s="51"/>
      <c r="H18" s="51">
        <f t="shared" si="2"/>
        <v>1899</v>
      </c>
      <c r="I18" s="85">
        <f t="shared" si="0"/>
        <v>99.94736842105263</v>
      </c>
      <c r="J18" s="51">
        <f t="shared" si="1"/>
        <v>85909</v>
      </c>
      <c r="K18" s="85">
        <f t="shared" si="3"/>
        <v>101.07654657975857</v>
      </c>
    </row>
    <row r="19" spans="1:11" ht="48" x14ac:dyDescent="0.2">
      <c r="A19" s="40">
        <v>66253</v>
      </c>
      <c r="B19" s="50" t="s">
        <v>39</v>
      </c>
      <c r="C19" s="51">
        <v>272523393</v>
      </c>
      <c r="D19" s="51">
        <v>293926345</v>
      </c>
      <c r="E19" s="51">
        <v>6843514</v>
      </c>
      <c r="F19" s="51">
        <v>524440</v>
      </c>
      <c r="G19" s="51">
        <v>34068</v>
      </c>
      <c r="H19" s="51">
        <f t="shared" si="2"/>
        <v>558508</v>
      </c>
      <c r="I19" s="85">
        <f t="shared" si="0"/>
        <v>8.1611289171031132</v>
      </c>
      <c r="J19" s="51">
        <f t="shared" si="1"/>
        <v>294484853</v>
      </c>
      <c r="K19" s="85">
        <f t="shared" si="3"/>
        <v>108.05855958207594</v>
      </c>
    </row>
    <row r="20" spans="1:11" ht="48" x14ac:dyDescent="0.2">
      <c r="A20" s="40">
        <v>76065</v>
      </c>
      <c r="B20" s="50" t="s">
        <v>40</v>
      </c>
      <c r="C20" s="51">
        <v>56221186</v>
      </c>
      <c r="D20" s="51">
        <v>95717919</v>
      </c>
      <c r="E20" s="51">
        <v>973679</v>
      </c>
      <c r="F20" s="51">
        <v>30537</v>
      </c>
      <c r="G20" s="51"/>
      <c r="H20" s="51">
        <f t="shared" si="2"/>
        <v>30537</v>
      </c>
      <c r="I20" s="85">
        <f t="shared" si="0"/>
        <v>3.1362492156039101</v>
      </c>
      <c r="J20" s="51">
        <f t="shared" si="1"/>
        <v>95748456</v>
      </c>
      <c r="K20" s="85">
        <f t="shared" si="3"/>
        <v>170.30671675976384</v>
      </c>
    </row>
    <row r="21" spans="1:11" ht="36" x14ac:dyDescent="0.2">
      <c r="A21" s="40">
        <v>72056</v>
      </c>
      <c r="B21" s="50" t="s">
        <v>41</v>
      </c>
      <c r="C21" s="51">
        <v>157104618</v>
      </c>
      <c r="D21" s="51">
        <v>155313553</v>
      </c>
      <c r="E21" s="51">
        <v>2747873</v>
      </c>
      <c r="F21" s="51">
        <v>89178</v>
      </c>
      <c r="G21" s="51"/>
      <c r="H21" s="51">
        <f t="shared" si="2"/>
        <v>89178</v>
      </c>
      <c r="I21" s="85">
        <f t="shared" si="0"/>
        <v>3.2453464916318913</v>
      </c>
      <c r="J21" s="51">
        <f t="shared" si="1"/>
        <v>155402731</v>
      </c>
      <c r="K21" s="85">
        <f t="shared" si="3"/>
        <v>98.916717394010661</v>
      </c>
    </row>
    <row r="22" spans="1:11" ht="66.75" customHeight="1" x14ac:dyDescent="0.2">
      <c r="A22" s="40">
        <v>74505</v>
      </c>
      <c r="B22" s="50" t="s">
        <v>146</v>
      </c>
      <c r="C22" s="51">
        <v>70363218</v>
      </c>
      <c r="D22" s="51">
        <v>70678256</v>
      </c>
      <c r="E22" s="51">
        <v>5055447</v>
      </c>
      <c r="F22" s="51">
        <v>3721829</v>
      </c>
      <c r="G22" s="51"/>
      <c r="H22" s="51">
        <f t="shared" si="2"/>
        <v>3721829</v>
      </c>
      <c r="I22" s="85">
        <f t="shared" si="0"/>
        <v>73.620176415656218</v>
      </c>
      <c r="J22" s="51">
        <f t="shared" si="1"/>
        <v>74400085</v>
      </c>
      <c r="K22" s="85">
        <f t="shared" si="3"/>
        <v>105.73718359498565</v>
      </c>
    </row>
    <row r="23" spans="1:11" ht="48" x14ac:dyDescent="0.2">
      <c r="A23" s="40">
        <v>25249</v>
      </c>
      <c r="B23" s="50" t="s">
        <v>31</v>
      </c>
      <c r="C23" s="51">
        <v>9815264</v>
      </c>
      <c r="D23" s="51">
        <v>225042.33</v>
      </c>
      <c r="E23" s="51">
        <v>8945351</v>
      </c>
      <c r="F23" s="51">
        <v>0</v>
      </c>
      <c r="G23" s="51"/>
      <c r="H23" s="51">
        <f t="shared" si="2"/>
        <v>0</v>
      </c>
      <c r="I23" s="85">
        <f t="shared" si="0"/>
        <v>0</v>
      </c>
      <c r="J23" s="51">
        <f t="shared" si="1"/>
        <v>225042.33</v>
      </c>
      <c r="K23" s="85">
        <f t="shared" si="3"/>
        <v>2.2927791855624053</v>
      </c>
    </row>
    <row r="24" spans="1:11" ht="48" x14ac:dyDescent="0.2">
      <c r="A24" s="40">
        <v>58330</v>
      </c>
      <c r="B24" s="50" t="s">
        <v>30</v>
      </c>
      <c r="C24" s="51">
        <v>199650046</v>
      </c>
      <c r="D24" s="51">
        <v>168949020</v>
      </c>
      <c r="E24" s="51">
        <v>47838288</v>
      </c>
      <c r="F24" s="51">
        <v>26492200</v>
      </c>
      <c r="G24" s="51"/>
      <c r="H24" s="51">
        <f t="shared" si="2"/>
        <v>26492200</v>
      </c>
      <c r="I24" s="85">
        <f t="shared" si="0"/>
        <v>55.378654018722408</v>
      </c>
      <c r="J24" s="51">
        <f t="shared" si="1"/>
        <v>195441220</v>
      </c>
      <c r="K24" s="85">
        <f t="shared" si="3"/>
        <v>97.891898306900472</v>
      </c>
    </row>
    <row r="25" spans="1:11" ht="48" x14ac:dyDescent="0.2">
      <c r="A25" s="40">
        <v>57894</v>
      </c>
      <c r="B25" s="50" t="s">
        <v>25</v>
      </c>
      <c r="C25" s="51">
        <v>159384974</v>
      </c>
      <c r="D25" s="51">
        <v>78549589.420000002</v>
      </c>
      <c r="E25" s="51">
        <v>56858536</v>
      </c>
      <c r="F25" s="51">
        <v>13590965</v>
      </c>
      <c r="G25" s="51">
        <v>2121250</v>
      </c>
      <c r="H25" s="51">
        <f t="shared" si="2"/>
        <v>15712215</v>
      </c>
      <c r="I25" s="85">
        <f t="shared" si="0"/>
        <v>27.63387189568159</v>
      </c>
      <c r="J25" s="51">
        <f t="shared" si="1"/>
        <v>94261804.420000002</v>
      </c>
      <c r="K25" s="85">
        <f t="shared" si="3"/>
        <v>59.140960439595766</v>
      </c>
    </row>
    <row r="26" spans="1:11" ht="36" x14ac:dyDescent="0.2">
      <c r="A26" s="40">
        <v>111221</v>
      </c>
      <c r="B26" s="50" t="s">
        <v>27</v>
      </c>
      <c r="C26" s="51">
        <v>3865203</v>
      </c>
      <c r="D26" s="51">
        <v>134244.07999999999</v>
      </c>
      <c r="E26" s="51">
        <v>6523867</v>
      </c>
      <c r="F26" s="51">
        <v>0</v>
      </c>
      <c r="G26" s="51"/>
      <c r="H26" s="51">
        <f t="shared" si="2"/>
        <v>0</v>
      </c>
      <c r="I26" s="85">
        <f t="shared" si="0"/>
        <v>0</v>
      </c>
      <c r="J26" s="51">
        <f t="shared" si="1"/>
        <v>134244.07999999999</v>
      </c>
      <c r="K26" s="85">
        <f t="shared" si="3"/>
        <v>3.4731443600763012</v>
      </c>
    </row>
    <row r="27" spans="1:11" ht="36" x14ac:dyDescent="0.2">
      <c r="A27" s="40">
        <v>111234</v>
      </c>
      <c r="B27" s="50" t="s">
        <v>28</v>
      </c>
      <c r="C27" s="51">
        <v>5996415</v>
      </c>
      <c r="D27" s="51">
        <v>192166.69</v>
      </c>
      <c r="E27" s="51">
        <v>3696274</v>
      </c>
      <c r="F27" s="51">
        <v>0</v>
      </c>
      <c r="G27" s="51"/>
      <c r="H27" s="51">
        <f t="shared" si="2"/>
        <v>0</v>
      </c>
      <c r="I27" s="85">
        <f t="shared" si="0"/>
        <v>0</v>
      </c>
      <c r="J27" s="51">
        <f t="shared" si="1"/>
        <v>192166.69</v>
      </c>
      <c r="K27" s="85">
        <f t="shared" si="3"/>
        <v>3.2046929707166698</v>
      </c>
    </row>
    <row r="28" spans="1:11" ht="24" x14ac:dyDescent="0.2">
      <c r="A28" s="40">
        <v>123694</v>
      </c>
      <c r="B28" s="50" t="s">
        <v>38</v>
      </c>
      <c r="C28" s="51">
        <v>88657387</v>
      </c>
      <c r="D28" s="51">
        <v>44434724.210000001</v>
      </c>
      <c r="E28" s="51">
        <v>14104855</v>
      </c>
      <c r="F28" s="51">
        <v>0</v>
      </c>
      <c r="G28" s="51"/>
      <c r="H28" s="51">
        <f t="shared" si="2"/>
        <v>0</v>
      </c>
      <c r="I28" s="85">
        <f t="shared" si="0"/>
        <v>0</v>
      </c>
      <c r="J28" s="51">
        <f t="shared" si="1"/>
        <v>44434724.210000001</v>
      </c>
      <c r="K28" s="85">
        <f t="shared" si="3"/>
        <v>50.119596024186912</v>
      </c>
    </row>
    <row r="29" spans="1:11" ht="72" x14ac:dyDescent="0.2">
      <c r="A29" s="40">
        <v>211959</v>
      </c>
      <c r="B29" s="50" t="s">
        <v>160</v>
      </c>
      <c r="C29" s="51">
        <v>228407.43</v>
      </c>
      <c r="D29" s="51">
        <v>0</v>
      </c>
      <c r="E29" s="51">
        <v>228408</v>
      </c>
      <c r="F29" s="51">
        <v>0</v>
      </c>
      <c r="G29" s="51"/>
      <c r="H29" s="51">
        <f t="shared" si="2"/>
        <v>0</v>
      </c>
      <c r="I29" s="85">
        <f t="shared" si="0"/>
        <v>0</v>
      </c>
      <c r="J29" s="51">
        <f t="shared" si="1"/>
        <v>0</v>
      </c>
      <c r="K29" s="85">
        <f t="shared" si="3"/>
        <v>0</v>
      </c>
    </row>
    <row r="30" spans="1:11" ht="60" x14ac:dyDescent="0.2">
      <c r="A30" s="40">
        <v>212025</v>
      </c>
      <c r="B30" s="50" t="s">
        <v>161</v>
      </c>
      <c r="C30" s="51">
        <v>228407.43</v>
      </c>
      <c r="D30" s="51">
        <v>0</v>
      </c>
      <c r="E30" s="51">
        <v>228408</v>
      </c>
      <c r="F30" s="51">
        <v>0</v>
      </c>
      <c r="G30" s="51"/>
      <c r="H30" s="51">
        <f t="shared" si="2"/>
        <v>0</v>
      </c>
      <c r="I30" s="85">
        <f t="shared" si="0"/>
        <v>0</v>
      </c>
      <c r="J30" s="51">
        <f t="shared" si="1"/>
        <v>0</v>
      </c>
      <c r="K30" s="85">
        <f t="shared" si="3"/>
        <v>0</v>
      </c>
    </row>
    <row r="31" spans="1:11" ht="60" x14ac:dyDescent="0.2">
      <c r="A31" s="40">
        <v>212030</v>
      </c>
      <c r="B31" s="50" t="s">
        <v>162</v>
      </c>
      <c r="C31" s="51">
        <v>228407.43</v>
      </c>
      <c r="D31" s="51">
        <v>0</v>
      </c>
      <c r="E31" s="51">
        <v>228408</v>
      </c>
      <c r="F31" s="51">
        <v>0</v>
      </c>
      <c r="G31" s="51"/>
      <c r="H31" s="51">
        <f t="shared" si="2"/>
        <v>0</v>
      </c>
      <c r="I31" s="85">
        <f t="shared" si="0"/>
        <v>0</v>
      </c>
      <c r="J31" s="51">
        <f t="shared" si="1"/>
        <v>0</v>
      </c>
      <c r="K31" s="85">
        <f t="shared" si="3"/>
        <v>0</v>
      </c>
    </row>
    <row r="32" spans="1:11" ht="60" x14ac:dyDescent="0.2">
      <c r="A32" s="40">
        <v>211942</v>
      </c>
      <c r="B32" s="50" t="s">
        <v>163</v>
      </c>
      <c r="C32" s="51">
        <v>228407.43</v>
      </c>
      <c r="D32" s="51">
        <v>0</v>
      </c>
      <c r="E32" s="51">
        <v>228408</v>
      </c>
      <c r="F32" s="51">
        <v>0</v>
      </c>
      <c r="G32" s="51"/>
      <c r="H32" s="51">
        <f t="shared" si="2"/>
        <v>0</v>
      </c>
      <c r="I32" s="85">
        <f t="shared" si="0"/>
        <v>0</v>
      </c>
      <c r="J32" s="51">
        <f t="shared" si="1"/>
        <v>0</v>
      </c>
      <c r="K32" s="85">
        <f t="shared" si="3"/>
        <v>0</v>
      </c>
    </row>
    <row r="33" spans="1:11" ht="72" x14ac:dyDescent="0.2">
      <c r="A33" s="40">
        <v>212032</v>
      </c>
      <c r="B33" s="50" t="s">
        <v>164</v>
      </c>
      <c r="C33" s="51">
        <v>228407.43</v>
      </c>
      <c r="D33" s="51">
        <v>0</v>
      </c>
      <c r="E33" s="51">
        <v>228408</v>
      </c>
      <c r="F33" s="51">
        <v>0</v>
      </c>
      <c r="G33" s="51"/>
      <c r="H33" s="51">
        <f t="shared" si="2"/>
        <v>0</v>
      </c>
      <c r="I33" s="85">
        <f t="shared" si="0"/>
        <v>0</v>
      </c>
      <c r="J33" s="51">
        <f t="shared" si="1"/>
        <v>0</v>
      </c>
      <c r="K33" s="85">
        <f t="shared" si="3"/>
        <v>0</v>
      </c>
    </row>
    <row r="34" spans="1:11" ht="72" x14ac:dyDescent="0.2">
      <c r="A34" s="40">
        <v>211985</v>
      </c>
      <c r="B34" s="50" t="s">
        <v>165</v>
      </c>
      <c r="C34" s="51">
        <v>228407.43</v>
      </c>
      <c r="D34" s="51">
        <v>0</v>
      </c>
      <c r="E34" s="51">
        <v>228408</v>
      </c>
      <c r="F34" s="51">
        <v>0</v>
      </c>
      <c r="G34" s="51"/>
      <c r="H34" s="51">
        <f t="shared" si="2"/>
        <v>0</v>
      </c>
      <c r="I34" s="85">
        <f t="shared" si="0"/>
        <v>0</v>
      </c>
      <c r="J34" s="51">
        <f t="shared" si="1"/>
        <v>0</v>
      </c>
      <c r="K34" s="85">
        <f t="shared" si="3"/>
        <v>0</v>
      </c>
    </row>
    <row r="35" spans="1:11" ht="60" x14ac:dyDescent="0.2">
      <c r="A35" s="40">
        <v>212018</v>
      </c>
      <c r="B35" s="50" t="s">
        <v>166</v>
      </c>
      <c r="C35" s="51">
        <v>228407.43</v>
      </c>
      <c r="D35" s="51">
        <v>0</v>
      </c>
      <c r="E35" s="51">
        <v>228408</v>
      </c>
      <c r="F35" s="51">
        <v>0</v>
      </c>
      <c r="G35" s="51"/>
      <c r="H35" s="51">
        <f t="shared" si="2"/>
        <v>0</v>
      </c>
      <c r="I35" s="85">
        <f t="shared" si="0"/>
        <v>0</v>
      </c>
      <c r="J35" s="51">
        <f t="shared" si="1"/>
        <v>0</v>
      </c>
      <c r="K35" s="85">
        <f t="shared" si="3"/>
        <v>0</v>
      </c>
    </row>
    <row r="36" spans="1:11" ht="60" x14ac:dyDescent="0.2">
      <c r="A36" s="40">
        <v>212042</v>
      </c>
      <c r="B36" s="50" t="s">
        <v>167</v>
      </c>
      <c r="C36" s="51">
        <v>228407.43</v>
      </c>
      <c r="D36" s="51">
        <v>0</v>
      </c>
      <c r="E36" s="51">
        <v>228408</v>
      </c>
      <c r="F36" s="51">
        <v>0</v>
      </c>
      <c r="G36" s="51"/>
      <c r="H36" s="51">
        <f t="shared" si="2"/>
        <v>0</v>
      </c>
      <c r="I36" s="85">
        <f t="shared" si="0"/>
        <v>0</v>
      </c>
      <c r="J36" s="51">
        <f t="shared" si="1"/>
        <v>0</v>
      </c>
      <c r="K36" s="85">
        <f t="shared" si="3"/>
        <v>0</v>
      </c>
    </row>
    <row r="37" spans="1:11" ht="60" x14ac:dyDescent="0.2">
      <c r="A37" s="40">
        <v>212045</v>
      </c>
      <c r="B37" s="50" t="s">
        <v>168</v>
      </c>
      <c r="C37" s="51">
        <v>228407.43</v>
      </c>
      <c r="D37" s="51">
        <v>0</v>
      </c>
      <c r="E37" s="51">
        <v>228408</v>
      </c>
      <c r="F37" s="51">
        <v>0</v>
      </c>
      <c r="G37" s="51"/>
      <c r="H37" s="51">
        <f t="shared" si="2"/>
        <v>0</v>
      </c>
      <c r="I37" s="85">
        <f t="shared" si="0"/>
        <v>0</v>
      </c>
      <c r="J37" s="51">
        <f t="shared" si="1"/>
        <v>0</v>
      </c>
      <c r="K37" s="85">
        <f t="shared" si="3"/>
        <v>0</v>
      </c>
    </row>
    <row r="38" spans="1:11" ht="72" x14ac:dyDescent="0.2">
      <c r="A38" s="40">
        <v>212047</v>
      </c>
      <c r="B38" s="50" t="s">
        <v>169</v>
      </c>
      <c r="C38" s="51">
        <v>228407.43</v>
      </c>
      <c r="D38" s="51">
        <v>0</v>
      </c>
      <c r="E38" s="51">
        <v>228408</v>
      </c>
      <c r="F38" s="51">
        <v>0</v>
      </c>
      <c r="G38" s="51"/>
      <c r="H38" s="51">
        <f t="shared" si="2"/>
        <v>0</v>
      </c>
      <c r="I38" s="85">
        <f t="shared" ref="I38:I69" si="4">H38/E38%</f>
        <v>0</v>
      </c>
      <c r="J38" s="51">
        <f t="shared" ref="J38:J69" si="5">D38+H38</f>
        <v>0</v>
      </c>
      <c r="K38" s="85">
        <f t="shared" si="3"/>
        <v>0</v>
      </c>
    </row>
    <row r="39" spans="1:11" ht="48" x14ac:dyDescent="0.2">
      <c r="A39" s="40">
        <v>95555</v>
      </c>
      <c r="B39" s="50" t="s">
        <v>58</v>
      </c>
      <c r="C39" s="51">
        <v>104790846</v>
      </c>
      <c r="D39" s="51">
        <v>294439.34999999998</v>
      </c>
      <c r="E39" s="51">
        <v>3310804</v>
      </c>
      <c r="F39" s="51">
        <v>0</v>
      </c>
      <c r="G39" s="51"/>
      <c r="H39" s="51">
        <f t="shared" si="2"/>
        <v>0</v>
      </c>
      <c r="I39" s="85">
        <f t="shared" si="4"/>
        <v>0</v>
      </c>
      <c r="J39" s="51">
        <f t="shared" si="5"/>
        <v>294439.34999999998</v>
      </c>
      <c r="K39" s="85">
        <f t="shared" si="3"/>
        <v>0.28097812093243335</v>
      </c>
    </row>
    <row r="40" spans="1:11" ht="48" x14ac:dyDescent="0.2">
      <c r="A40" s="40">
        <v>212390</v>
      </c>
      <c r="B40" s="50" t="s">
        <v>59</v>
      </c>
      <c r="C40" s="51">
        <v>8194326</v>
      </c>
      <c r="D40" s="51">
        <v>0</v>
      </c>
      <c r="E40" s="51">
        <v>4750788</v>
      </c>
      <c r="F40" s="51">
        <v>0</v>
      </c>
      <c r="G40" s="51"/>
      <c r="H40" s="51">
        <f t="shared" si="2"/>
        <v>0</v>
      </c>
      <c r="I40" s="85">
        <f t="shared" si="4"/>
        <v>0</v>
      </c>
      <c r="J40" s="51">
        <f t="shared" si="5"/>
        <v>0</v>
      </c>
      <c r="K40" s="85">
        <f t="shared" si="3"/>
        <v>0</v>
      </c>
    </row>
    <row r="41" spans="1:11" ht="54" customHeight="1" x14ac:dyDescent="0.2">
      <c r="A41" s="40">
        <v>220449</v>
      </c>
      <c r="B41" s="50" t="s">
        <v>147</v>
      </c>
      <c r="C41" s="51">
        <v>8326052.8300000001</v>
      </c>
      <c r="D41" s="51">
        <v>0</v>
      </c>
      <c r="E41" s="51">
        <v>8326053</v>
      </c>
      <c r="F41" s="51">
        <v>0</v>
      </c>
      <c r="G41" s="51"/>
      <c r="H41" s="51">
        <f t="shared" si="2"/>
        <v>0</v>
      </c>
      <c r="I41" s="85">
        <f t="shared" si="4"/>
        <v>0</v>
      </c>
      <c r="J41" s="51">
        <f t="shared" si="5"/>
        <v>0</v>
      </c>
      <c r="K41" s="85">
        <f t="shared" si="3"/>
        <v>0</v>
      </c>
    </row>
    <row r="42" spans="1:11" ht="54" customHeight="1" x14ac:dyDescent="0.2">
      <c r="A42" s="40">
        <v>232095</v>
      </c>
      <c r="B42" s="50" t="s">
        <v>148</v>
      </c>
      <c r="C42" s="51">
        <v>1298719.4099999999</v>
      </c>
      <c r="D42" s="51">
        <v>0</v>
      </c>
      <c r="E42" s="51">
        <v>1298719</v>
      </c>
      <c r="F42" s="51">
        <v>0</v>
      </c>
      <c r="G42" s="51"/>
      <c r="H42" s="51">
        <f t="shared" si="2"/>
        <v>0</v>
      </c>
      <c r="I42" s="85">
        <f t="shared" si="4"/>
        <v>0</v>
      </c>
      <c r="J42" s="51">
        <f t="shared" si="5"/>
        <v>0</v>
      </c>
      <c r="K42" s="85">
        <f t="shared" si="3"/>
        <v>0</v>
      </c>
    </row>
    <row r="43" spans="1:11" ht="64.5" customHeight="1" x14ac:dyDescent="0.2">
      <c r="A43" s="40">
        <v>174933</v>
      </c>
      <c r="B43" s="50" t="s">
        <v>149</v>
      </c>
      <c r="C43" s="51">
        <v>56156096</v>
      </c>
      <c r="D43" s="51">
        <v>0</v>
      </c>
      <c r="E43" s="51">
        <v>865954</v>
      </c>
      <c r="F43" s="51">
        <v>0</v>
      </c>
      <c r="G43" s="51"/>
      <c r="H43" s="51">
        <f t="shared" si="2"/>
        <v>0</v>
      </c>
      <c r="I43" s="85">
        <f t="shared" si="4"/>
        <v>0</v>
      </c>
      <c r="J43" s="51">
        <f t="shared" si="5"/>
        <v>0</v>
      </c>
      <c r="K43" s="85">
        <f t="shared" si="3"/>
        <v>0</v>
      </c>
    </row>
    <row r="44" spans="1:11" ht="64.5" customHeight="1" x14ac:dyDescent="0.2">
      <c r="A44" s="40">
        <v>227712</v>
      </c>
      <c r="B44" s="50" t="s">
        <v>170</v>
      </c>
      <c r="C44" s="51">
        <v>228407.43</v>
      </c>
      <c r="D44" s="51">
        <v>0</v>
      </c>
      <c r="E44" s="51">
        <v>228408</v>
      </c>
      <c r="F44" s="51">
        <v>0</v>
      </c>
      <c r="G44" s="51"/>
      <c r="H44" s="51">
        <f t="shared" si="2"/>
        <v>0</v>
      </c>
      <c r="I44" s="85">
        <f t="shared" si="4"/>
        <v>0</v>
      </c>
      <c r="J44" s="51">
        <f t="shared" si="5"/>
        <v>0</v>
      </c>
      <c r="K44" s="85">
        <f t="shared" si="3"/>
        <v>0</v>
      </c>
    </row>
    <row r="45" spans="1:11" ht="87.75" customHeight="1" x14ac:dyDescent="0.2">
      <c r="A45" s="108">
        <v>236791</v>
      </c>
      <c r="B45" s="50" t="s">
        <v>136</v>
      </c>
      <c r="C45" s="51">
        <v>285154</v>
      </c>
      <c r="D45" s="51">
        <v>0</v>
      </c>
      <c r="E45" s="51">
        <v>456815</v>
      </c>
      <c r="F45" s="51">
        <v>0</v>
      </c>
      <c r="G45" s="51"/>
      <c r="H45" s="51">
        <f t="shared" si="2"/>
        <v>0</v>
      </c>
      <c r="I45" s="85">
        <f t="shared" si="4"/>
        <v>0</v>
      </c>
      <c r="J45" s="51">
        <f t="shared" si="5"/>
        <v>0</v>
      </c>
      <c r="K45" s="85">
        <f t="shared" si="3"/>
        <v>0</v>
      </c>
    </row>
    <row r="46" spans="1:11" ht="90" customHeight="1" x14ac:dyDescent="0.2">
      <c r="A46" s="108">
        <v>233952</v>
      </c>
      <c r="B46" s="50" t="s">
        <v>137</v>
      </c>
      <c r="C46" s="51">
        <v>145402</v>
      </c>
      <c r="D46" s="51">
        <v>0</v>
      </c>
      <c r="E46" s="51">
        <v>228408</v>
      </c>
      <c r="F46" s="51">
        <v>0</v>
      </c>
      <c r="G46" s="51"/>
      <c r="H46" s="51">
        <f t="shared" si="2"/>
        <v>0</v>
      </c>
      <c r="I46" s="85">
        <f t="shared" si="4"/>
        <v>0</v>
      </c>
      <c r="J46" s="51">
        <f t="shared" si="5"/>
        <v>0</v>
      </c>
      <c r="K46" s="85">
        <f t="shared" si="3"/>
        <v>0</v>
      </c>
    </row>
    <row r="47" spans="1:11" ht="81.75" customHeight="1" x14ac:dyDescent="0.2">
      <c r="A47" s="108">
        <v>236784</v>
      </c>
      <c r="B47" s="50" t="s">
        <v>138</v>
      </c>
      <c r="C47" s="51">
        <v>145402</v>
      </c>
      <c r="D47" s="51">
        <v>0</v>
      </c>
      <c r="E47" s="51">
        <v>228408</v>
      </c>
      <c r="F47" s="51">
        <v>0</v>
      </c>
      <c r="G47" s="51"/>
      <c r="H47" s="51">
        <f t="shared" si="2"/>
        <v>0</v>
      </c>
      <c r="I47" s="85">
        <f t="shared" si="4"/>
        <v>0</v>
      </c>
      <c r="J47" s="51">
        <f t="shared" si="5"/>
        <v>0</v>
      </c>
      <c r="K47" s="85">
        <f t="shared" si="3"/>
        <v>0</v>
      </c>
    </row>
    <row r="48" spans="1:11" ht="88.5" customHeight="1" x14ac:dyDescent="0.2">
      <c r="A48" s="108">
        <v>236787</v>
      </c>
      <c r="B48" s="50" t="s">
        <v>139</v>
      </c>
      <c r="C48" s="51">
        <v>145402</v>
      </c>
      <c r="D48" s="51">
        <v>0</v>
      </c>
      <c r="E48" s="51">
        <v>228408</v>
      </c>
      <c r="F48" s="51">
        <v>0</v>
      </c>
      <c r="G48" s="51"/>
      <c r="H48" s="51">
        <f t="shared" si="2"/>
        <v>0</v>
      </c>
      <c r="I48" s="85">
        <f t="shared" si="4"/>
        <v>0</v>
      </c>
      <c r="J48" s="51">
        <f t="shared" si="5"/>
        <v>0</v>
      </c>
      <c r="K48" s="85">
        <f t="shared" si="3"/>
        <v>0</v>
      </c>
    </row>
    <row r="49" spans="1:11" ht="89.25" customHeight="1" x14ac:dyDescent="0.2">
      <c r="A49" s="108">
        <v>234050</v>
      </c>
      <c r="B49" s="50" t="s">
        <v>140</v>
      </c>
      <c r="C49" s="51">
        <v>145402</v>
      </c>
      <c r="D49" s="51">
        <v>0</v>
      </c>
      <c r="E49" s="51">
        <v>228408</v>
      </c>
      <c r="F49" s="51">
        <v>0</v>
      </c>
      <c r="G49" s="51"/>
      <c r="H49" s="51">
        <f t="shared" si="2"/>
        <v>0</v>
      </c>
      <c r="I49" s="85">
        <f t="shared" si="4"/>
        <v>0</v>
      </c>
      <c r="J49" s="51">
        <f t="shared" si="5"/>
        <v>0</v>
      </c>
      <c r="K49" s="85">
        <f t="shared" si="3"/>
        <v>0</v>
      </c>
    </row>
    <row r="50" spans="1:11" ht="89.25" customHeight="1" x14ac:dyDescent="0.2">
      <c r="A50" s="108">
        <v>236788</v>
      </c>
      <c r="B50" s="50" t="s">
        <v>141</v>
      </c>
      <c r="C50" s="51">
        <v>145402</v>
      </c>
      <c r="D50" s="51">
        <v>0</v>
      </c>
      <c r="E50" s="51">
        <v>228408</v>
      </c>
      <c r="F50" s="51">
        <v>0</v>
      </c>
      <c r="G50" s="51"/>
      <c r="H50" s="51">
        <f t="shared" si="2"/>
        <v>0</v>
      </c>
      <c r="I50" s="85">
        <f t="shared" si="4"/>
        <v>0</v>
      </c>
      <c r="J50" s="51">
        <f t="shared" si="5"/>
        <v>0</v>
      </c>
      <c r="K50" s="85">
        <f t="shared" si="3"/>
        <v>0</v>
      </c>
    </row>
    <row r="51" spans="1:11" ht="92.25" customHeight="1" x14ac:dyDescent="0.2">
      <c r="A51" s="108">
        <v>236793</v>
      </c>
      <c r="B51" s="50" t="s">
        <v>142</v>
      </c>
      <c r="C51" s="51">
        <v>145402</v>
      </c>
      <c r="D51" s="51">
        <v>0</v>
      </c>
      <c r="E51" s="51">
        <v>228408</v>
      </c>
      <c r="F51" s="51">
        <v>0</v>
      </c>
      <c r="G51" s="51"/>
      <c r="H51" s="51">
        <f t="shared" si="2"/>
        <v>0</v>
      </c>
      <c r="I51" s="85">
        <f t="shared" si="4"/>
        <v>0</v>
      </c>
      <c r="J51" s="51">
        <f t="shared" si="5"/>
        <v>0</v>
      </c>
      <c r="K51" s="85">
        <f t="shared" si="3"/>
        <v>0</v>
      </c>
    </row>
    <row r="52" spans="1:11" ht="89.25" customHeight="1" x14ac:dyDescent="0.2">
      <c r="A52" s="108">
        <v>234064</v>
      </c>
      <c r="B52" s="50" t="s">
        <v>143</v>
      </c>
      <c r="C52" s="51">
        <v>145402</v>
      </c>
      <c r="D52" s="51">
        <v>0</v>
      </c>
      <c r="E52" s="51">
        <v>228408</v>
      </c>
      <c r="F52" s="51">
        <v>0</v>
      </c>
      <c r="G52" s="51"/>
      <c r="H52" s="51">
        <f t="shared" si="2"/>
        <v>0</v>
      </c>
      <c r="I52" s="85">
        <f t="shared" si="4"/>
        <v>0</v>
      </c>
      <c r="J52" s="51">
        <f t="shared" si="5"/>
        <v>0</v>
      </c>
      <c r="K52" s="85">
        <f t="shared" si="3"/>
        <v>0</v>
      </c>
    </row>
    <row r="53" spans="1:11" ht="29.25" customHeight="1" x14ac:dyDescent="0.2">
      <c r="A53" s="108"/>
      <c r="B53" s="50" t="s">
        <v>60</v>
      </c>
      <c r="C53" s="51"/>
      <c r="D53" s="51">
        <v>0</v>
      </c>
      <c r="E53" s="51">
        <v>215507885</v>
      </c>
      <c r="F53" s="51">
        <v>0</v>
      </c>
      <c r="G53" s="51"/>
      <c r="H53" s="51">
        <f t="shared" si="2"/>
        <v>0</v>
      </c>
      <c r="I53" s="85">
        <f t="shared" si="4"/>
        <v>0</v>
      </c>
      <c r="J53" s="51">
        <f t="shared" si="5"/>
        <v>0</v>
      </c>
      <c r="K53" s="85"/>
    </row>
    <row r="54" spans="1:11" ht="66.75" customHeight="1" x14ac:dyDescent="0.2">
      <c r="A54" s="108">
        <v>268544</v>
      </c>
      <c r="B54" s="50" t="s">
        <v>73</v>
      </c>
      <c r="C54" s="51">
        <v>59196891</v>
      </c>
      <c r="D54" s="51">
        <v>10419180.41</v>
      </c>
      <c r="E54" s="51">
        <v>699794</v>
      </c>
      <c r="F54" s="51">
        <v>0</v>
      </c>
      <c r="G54" s="51"/>
      <c r="H54" s="51">
        <f t="shared" si="2"/>
        <v>0</v>
      </c>
      <c r="I54" s="85">
        <f t="shared" si="4"/>
        <v>0</v>
      </c>
      <c r="J54" s="51">
        <f t="shared" si="5"/>
        <v>10419180.41</v>
      </c>
      <c r="K54" s="85">
        <f t="shared" ref="K54:K68" si="6">J54/C54%</f>
        <v>17.60089125288691</v>
      </c>
    </row>
    <row r="55" spans="1:11" ht="48" x14ac:dyDescent="0.2">
      <c r="A55" s="108">
        <v>288895</v>
      </c>
      <c r="B55" s="50" t="s">
        <v>74</v>
      </c>
      <c r="C55" s="51">
        <v>3194652</v>
      </c>
      <c r="D55" s="51">
        <v>0</v>
      </c>
      <c r="E55" s="51">
        <v>3194652</v>
      </c>
      <c r="F55" s="51">
        <v>0</v>
      </c>
      <c r="G55" s="51"/>
      <c r="H55" s="51">
        <f t="shared" si="2"/>
        <v>0</v>
      </c>
      <c r="I55" s="85">
        <f t="shared" si="4"/>
        <v>0</v>
      </c>
      <c r="J55" s="51">
        <f t="shared" si="5"/>
        <v>0</v>
      </c>
      <c r="K55" s="85">
        <f t="shared" si="6"/>
        <v>0</v>
      </c>
    </row>
    <row r="56" spans="1:11" ht="57.75" customHeight="1" x14ac:dyDescent="0.2">
      <c r="A56" s="108">
        <v>303755</v>
      </c>
      <c r="B56" s="50" t="s">
        <v>150</v>
      </c>
      <c r="C56" s="51">
        <v>2222582.0099999998</v>
      </c>
      <c r="D56" s="51">
        <v>25000</v>
      </c>
      <c r="E56" s="51">
        <v>2032582</v>
      </c>
      <c r="F56" s="51">
        <v>0</v>
      </c>
      <c r="G56" s="51"/>
      <c r="H56" s="51">
        <f t="shared" si="2"/>
        <v>0</v>
      </c>
      <c r="I56" s="85">
        <f t="shared" si="4"/>
        <v>0</v>
      </c>
      <c r="J56" s="51">
        <f t="shared" si="5"/>
        <v>25000</v>
      </c>
      <c r="K56" s="85">
        <f t="shared" si="6"/>
        <v>1.124817886922427</v>
      </c>
    </row>
    <row r="57" spans="1:11" ht="48" x14ac:dyDescent="0.2">
      <c r="A57" s="108">
        <v>232343</v>
      </c>
      <c r="B57" s="50" t="s">
        <v>75</v>
      </c>
      <c r="C57" s="51">
        <v>1322211</v>
      </c>
      <c r="D57" s="51">
        <v>0</v>
      </c>
      <c r="E57" s="51">
        <v>1322211</v>
      </c>
      <c r="F57" s="51">
        <v>0</v>
      </c>
      <c r="G57" s="51"/>
      <c r="H57" s="51">
        <f t="shared" si="2"/>
        <v>0</v>
      </c>
      <c r="I57" s="85">
        <f t="shared" si="4"/>
        <v>0</v>
      </c>
      <c r="J57" s="51">
        <f t="shared" si="5"/>
        <v>0</v>
      </c>
      <c r="K57" s="85">
        <f t="shared" si="6"/>
        <v>0</v>
      </c>
    </row>
    <row r="58" spans="1:11" ht="65.25" customHeight="1" x14ac:dyDescent="0.2">
      <c r="A58" s="108">
        <v>219074</v>
      </c>
      <c r="B58" s="50" t="s">
        <v>151</v>
      </c>
      <c r="C58" s="51">
        <v>1199862</v>
      </c>
      <c r="D58" s="51">
        <v>0</v>
      </c>
      <c r="E58" s="51">
        <v>1199862</v>
      </c>
      <c r="F58" s="51">
        <v>0</v>
      </c>
      <c r="G58" s="51"/>
      <c r="H58" s="51">
        <f t="shared" si="2"/>
        <v>0</v>
      </c>
      <c r="I58" s="85">
        <f t="shared" si="4"/>
        <v>0</v>
      </c>
      <c r="J58" s="51">
        <f t="shared" si="5"/>
        <v>0</v>
      </c>
      <c r="K58" s="85">
        <f t="shared" si="6"/>
        <v>0</v>
      </c>
    </row>
    <row r="59" spans="1:11" ht="48" x14ac:dyDescent="0.2">
      <c r="A59" s="40">
        <v>131550</v>
      </c>
      <c r="B59" s="50" t="s">
        <v>61</v>
      </c>
      <c r="C59" s="51">
        <v>19004464</v>
      </c>
      <c r="D59" s="51">
        <v>3130179</v>
      </c>
      <c r="E59" s="51">
        <v>8000000</v>
      </c>
      <c r="F59" s="51">
        <v>0</v>
      </c>
      <c r="G59" s="51"/>
      <c r="H59" s="51">
        <f t="shared" si="2"/>
        <v>0</v>
      </c>
      <c r="I59" s="85">
        <f t="shared" si="4"/>
        <v>0</v>
      </c>
      <c r="J59" s="51">
        <f t="shared" si="5"/>
        <v>3130179</v>
      </c>
      <c r="K59" s="85">
        <f t="shared" si="6"/>
        <v>16.470756554881</v>
      </c>
    </row>
    <row r="60" spans="1:11" ht="48" x14ac:dyDescent="0.2">
      <c r="A60" s="40">
        <v>181305</v>
      </c>
      <c r="B60" s="50" t="s">
        <v>76</v>
      </c>
      <c r="C60" s="51">
        <v>7860100.2599999998</v>
      </c>
      <c r="D60" s="51">
        <v>1421365.28</v>
      </c>
      <c r="E60" s="51">
        <v>3327140</v>
      </c>
      <c r="F60" s="51">
        <v>0</v>
      </c>
      <c r="G60" s="51"/>
      <c r="H60" s="51">
        <f t="shared" si="2"/>
        <v>0</v>
      </c>
      <c r="I60" s="85">
        <f t="shared" si="4"/>
        <v>0</v>
      </c>
      <c r="J60" s="51">
        <f t="shared" si="5"/>
        <v>1421365.28</v>
      </c>
      <c r="K60" s="85">
        <f t="shared" si="6"/>
        <v>18.083297069800992</v>
      </c>
    </row>
    <row r="61" spans="1:11" ht="55.5" customHeight="1" x14ac:dyDescent="0.2">
      <c r="A61" s="40">
        <v>227197</v>
      </c>
      <c r="B61" s="50" t="s">
        <v>77</v>
      </c>
      <c r="C61" s="51">
        <v>80146949</v>
      </c>
      <c r="D61" s="51">
        <v>13847649.800000001</v>
      </c>
      <c r="E61" s="51">
        <v>22000000</v>
      </c>
      <c r="F61" s="51">
        <v>0</v>
      </c>
      <c r="G61" s="51"/>
      <c r="H61" s="51">
        <f t="shared" si="2"/>
        <v>0</v>
      </c>
      <c r="I61" s="85">
        <f t="shared" si="4"/>
        <v>0</v>
      </c>
      <c r="J61" s="51">
        <f t="shared" si="5"/>
        <v>13847649.800000001</v>
      </c>
      <c r="K61" s="85">
        <f t="shared" si="6"/>
        <v>17.277825260697075</v>
      </c>
    </row>
    <row r="62" spans="1:11" ht="48" x14ac:dyDescent="0.2">
      <c r="A62" s="40">
        <v>227052</v>
      </c>
      <c r="B62" s="50" t="s">
        <v>78</v>
      </c>
      <c r="C62" s="51">
        <v>45750465</v>
      </c>
      <c r="D62" s="51">
        <v>8994422.9499999993</v>
      </c>
      <c r="E62" s="51">
        <v>6931590</v>
      </c>
      <c r="F62" s="51">
        <v>0</v>
      </c>
      <c r="G62" s="51"/>
      <c r="H62" s="51">
        <f t="shared" si="2"/>
        <v>0</v>
      </c>
      <c r="I62" s="85">
        <f t="shared" si="4"/>
        <v>0</v>
      </c>
      <c r="J62" s="51">
        <f t="shared" si="5"/>
        <v>8994422.9499999993</v>
      </c>
      <c r="K62" s="85">
        <f t="shared" si="6"/>
        <v>19.65974105399803</v>
      </c>
    </row>
    <row r="63" spans="1:11" ht="48" x14ac:dyDescent="0.2">
      <c r="A63" s="40">
        <v>227148</v>
      </c>
      <c r="B63" s="50" t="s">
        <v>79</v>
      </c>
      <c r="C63" s="51">
        <v>40118362</v>
      </c>
      <c r="D63" s="51">
        <v>5996005</v>
      </c>
      <c r="E63" s="51">
        <v>7800000</v>
      </c>
      <c r="F63" s="51">
        <v>0</v>
      </c>
      <c r="G63" s="51"/>
      <c r="H63" s="51">
        <f t="shared" si="2"/>
        <v>0</v>
      </c>
      <c r="I63" s="85">
        <f t="shared" si="4"/>
        <v>0</v>
      </c>
      <c r="J63" s="51">
        <f t="shared" si="5"/>
        <v>5996005</v>
      </c>
      <c r="K63" s="85">
        <f t="shared" si="6"/>
        <v>14.945787168479113</v>
      </c>
    </row>
    <row r="64" spans="1:11" ht="36" x14ac:dyDescent="0.2">
      <c r="A64" s="40">
        <v>227075</v>
      </c>
      <c r="B64" s="50" t="s">
        <v>80</v>
      </c>
      <c r="C64" s="51">
        <v>87403880.099999994</v>
      </c>
      <c r="D64" s="51">
        <v>18086712.699999999</v>
      </c>
      <c r="E64" s="51">
        <v>43000000</v>
      </c>
      <c r="F64" s="51">
        <v>0</v>
      </c>
      <c r="G64" s="51"/>
      <c r="H64" s="51">
        <f t="shared" si="2"/>
        <v>0</v>
      </c>
      <c r="I64" s="85">
        <f t="shared" si="4"/>
        <v>0</v>
      </c>
      <c r="J64" s="51">
        <f t="shared" si="5"/>
        <v>18086712.699999999</v>
      </c>
      <c r="K64" s="85">
        <f t="shared" si="6"/>
        <v>20.693260618758273</v>
      </c>
    </row>
    <row r="65" spans="1:14" ht="36" x14ac:dyDescent="0.2">
      <c r="A65" s="40">
        <v>227060</v>
      </c>
      <c r="B65" s="50" t="s">
        <v>81</v>
      </c>
      <c r="C65" s="51">
        <v>98242198.269999996</v>
      </c>
      <c r="D65" s="51">
        <v>20924966.16</v>
      </c>
      <c r="E65" s="51">
        <v>27000000</v>
      </c>
      <c r="F65" s="51">
        <v>0</v>
      </c>
      <c r="G65" s="51"/>
      <c r="H65" s="51">
        <f t="shared" si="2"/>
        <v>0</v>
      </c>
      <c r="I65" s="85">
        <f t="shared" si="4"/>
        <v>0</v>
      </c>
      <c r="J65" s="51">
        <f t="shared" si="5"/>
        <v>20924966.16</v>
      </c>
      <c r="K65" s="85">
        <f t="shared" si="6"/>
        <v>21.299366798055264</v>
      </c>
    </row>
    <row r="66" spans="1:14" ht="48" x14ac:dyDescent="0.2">
      <c r="A66" s="40">
        <v>227122</v>
      </c>
      <c r="B66" s="50" t="s">
        <v>82</v>
      </c>
      <c r="C66" s="51">
        <v>42051866.460000001</v>
      </c>
      <c r="D66" s="51">
        <v>9375992.2699999996</v>
      </c>
      <c r="E66" s="51">
        <v>5779406</v>
      </c>
      <c r="F66" s="51">
        <v>0</v>
      </c>
      <c r="G66" s="51"/>
      <c r="H66" s="51">
        <f t="shared" si="2"/>
        <v>0</v>
      </c>
      <c r="I66" s="85">
        <f t="shared" si="4"/>
        <v>0</v>
      </c>
      <c r="J66" s="51">
        <f t="shared" si="5"/>
        <v>9375992.2699999996</v>
      </c>
      <c r="K66" s="85">
        <f t="shared" si="6"/>
        <v>22.296257120759435</v>
      </c>
    </row>
    <row r="67" spans="1:14" ht="54" customHeight="1" x14ac:dyDescent="0.2">
      <c r="A67" s="40">
        <v>303966</v>
      </c>
      <c r="B67" s="50" t="s">
        <v>152</v>
      </c>
      <c r="C67" s="51">
        <v>92290500</v>
      </c>
      <c r="D67" s="51">
        <v>0</v>
      </c>
      <c r="E67" s="51">
        <v>2917000</v>
      </c>
      <c r="F67" s="51">
        <v>0</v>
      </c>
      <c r="G67" s="51"/>
      <c r="H67" s="51">
        <f t="shared" si="2"/>
        <v>0</v>
      </c>
      <c r="I67" s="85">
        <f t="shared" si="4"/>
        <v>0</v>
      </c>
      <c r="J67" s="51">
        <f t="shared" si="5"/>
        <v>0</v>
      </c>
      <c r="K67" s="85">
        <f t="shared" si="6"/>
        <v>0</v>
      </c>
    </row>
    <row r="68" spans="1:14" ht="54" customHeight="1" x14ac:dyDescent="0.2">
      <c r="A68" s="40">
        <v>256053</v>
      </c>
      <c r="B68" s="50" t="s">
        <v>153</v>
      </c>
      <c r="C68" s="51">
        <v>1095260.19</v>
      </c>
      <c r="D68" s="51">
        <v>0</v>
      </c>
      <c r="E68" s="51">
        <v>1095260</v>
      </c>
      <c r="F68" s="51">
        <v>0</v>
      </c>
      <c r="G68" s="51"/>
      <c r="H68" s="51">
        <f t="shared" si="2"/>
        <v>0</v>
      </c>
      <c r="I68" s="85">
        <f t="shared" si="4"/>
        <v>0</v>
      </c>
      <c r="J68" s="51">
        <f t="shared" si="5"/>
        <v>0</v>
      </c>
      <c r="K68" s="85">
        <f t="shared" si="6"/>
        <v>0</v>
      </c>
    </row>
    <row r="69" spans="1:14" ht="26.25" customHeight="1" x14ac:dyDescent="0.2">
      <c r="A69" s="36"/>
      <c r="B69" s="133" t="s">
        <v>154</v>
      </c>
      <c r="C69" s="56"/>
      <c r="D69" s="56">
        <f>SUM(D70:D80)</f>
        <v>13092742.52</v>
      </c>
      <c r="E69" s="56">
        <f>SUM(E70:E90)</f>
        <v>13010166</v>
      </c>
      <c r="F69" s="56">
        <f t="shared" ref="F69" si="7">SUM(F70:F90)</f>
        <v>577506</v>
      </c>
      <c r="G69" s="56">
        <f t="shared" ref="G69" si="8">SUM(G70:G90)</f>
        <v>304474</v>
      </c>
      <c r="H69" s="56">
        <f t="shared" ref="H69:H106" si="9">SUM(F69:G69)</f>
        <v>881980</v>
      </c>
      <c r="I69" s="134">
        <f t="shared" si="4"/>
        <v>6.7791602351576454</v>
      </c>
      <c r="J69" s="56">
        <f t="shared" si="5"/>
        <v>13974722.52</v>
      </c>
      <c r="K69" s="56"/>
      <c r="L69" s="37"/>
      <c r="M69" s="37"/>
      <c r="N69" s="38"/>
    </row>
    <row r="70" spans="1:14" ht="60" x14ac:dyDescent="0.2">
      <c r="A70" s="40">
        <v>37802</v>
      </c>
      <c r="B70" s="50" t="s">
        <v>156</v>
      </c>
      <c r="C70" s="51">
        <v>1813577.38</v>
      </c>
      <c r="D70" s="51">
        <v>1764472</v>
      </c>
      <c r="E70" s="51">
        <v>12101</v>
      </c>
      <c r="F70" s="51">
        <v>12101</v>
      </c>
      <c r="G70" s="51"/>
      <c r="H70" s="51">
        <f t="shared" si="9"/>
        <v>12101</v>
      </c>
      <c r="I70" s="85">
        <f t="shared" ref="I70:I101" si="10">H70/E70%</f>
        <v>100</v>
      </c>
      <c r="J70" s="51">
        <f t="shared" ref="J70:J105" si="11">D70+H70</f>
        <v>1776573</v>
      </c>
      <c r="K70" s="85">
        <f t="shared" ref="K70:K90" si="12">J70/C70%</f>
        <v>97.959591886837501</v>
      </c>
    </row>
    <row r="71" spans="1:14" ht="60" x14ac:dyDescent="0.2">
      <c r="A71" s="40">
        <v>66385</v>
      </c>
      <c r="B71" s="50" t="s">
        <v>155</v>
      </c>
      <c r="C71" s="51">
        <v>11574362</v>
      </c>
      <c r="D71" s="51">
        <v>5492132</v>
      </c>
      <c r="E71" s="51">
        <v>5820217</v>
      </c>
      <c r="F71" s="51">
        <v>0</v>
      </c>
      <c r="G71" s="51"/>
      <c r="H71" s="51">
        <f t="shared" si="9"/>
        <v>0</v>
      </c>
      <c r="I71" s="85">
        <f t="shared" si="10"/>
        <v>0</v>
      </c>
      <c r="J71" s="51">
        <f t="shared" si="11"/>
        <v>5492132</v>
      </c>
      <c r="K71" s="85">
        <f t="shared" si="12"/>
        <v>47.45084005494212</v>
      </c>
    </row>
    <row r="72" spans="1:14" ht="72" x14ac:dyDescent="0.2">
      <c r="A72" s="40">
        <v>67889</v>
      </c>
      <c r="B72" s="50" t="s">
        <v>171</v>
      </c>
      <c r="C72" s="51">
        <v>150190</v>
      </c>
      <c r="D72" s="51">
        <v>125798</v>
      </c>
      <c r="E72" s="51">
        <v>17557</v>
      </c>
      <c r="F72" s="51">
        <v>0</v>
      </c>
      <c r="G72" s="51"/>
      <c r="H72" s="51">
        <f t="shared" si="9"/>
        <v>0</v>
      </c>
      <c r="I72" s="85">
        <f t="shared" si="10"/>
        <v>0</v>
      </c>
      <c r="J72" s="51">
        <f t="shared" si="11"/>
        <v>125798</v>
      </c>
      <c r="K72" s="85">
        <f t="shared" si="12"/>
        <v>83.759238298155665</v>
      </c>
    </row>
    <row r="73" spans="1:14" ht="72" x14ac:dyDescent="0.2">
      <c r="A73" s="40">
        <v>59728</v>
      </c>
      <c r="B73" s="50" t="s">
        <v>172</v>
      </c>
      <c r="C73" s="51">
        <v>103421</v>
      </c>
      <c r="D73" s="51">
        <v>88051</v>
      </c>
      <c r="E73" s="51">
        <v>10781</v>
      </c>
      <c r="F73" s="51">
        <v>0</v>
      </c>
      <c r="G73" s="51"/>
      <c r="H73" s="51">
        <f t="shared" si="9"/>
        <v>0</v>
      </c>
      <c r="I73" s="85">
        <f t="shared" si="10"/>
        <v>0</v>
      </c>
      <c r="J73" s="51">
        <f t="shared" si="11"/>
        <v>88051</v>
      </c>
      <c r="K73" s="85">
        <f t="shared" si="12"/>
        <v>85.138414828709827</v>
      </c>
    </row>
    <row r="74" spans="1:14" ht="72" x14ac:dyDescent="0.2">
      <c r="A74" s="40">
        <v>59911</v>
      </c>
      <c r="B74" s="50" t="s">
        <v>173</v>
      </c>
      <c r="C74" s="51">
        <v>109005</v>
      </c>
      <c r="D74" s="51">
        <v>82791</v>
      </c>
      <c r="E74" s="51">
        <v>4925</v>
      </c>
      <c r="F74" s="51">
        <v>0</v>
      </c>
      <c r="G74" s="51"/>
      <c r="H74" s="51">
        <f t="shared" si="9"/>
        <v>0</v>
      </c>
      <c r="I74" s="85">
        <f t="shared" si="10"/>
        <v>0</v>
      </c>
      <c r="J74" s="51">
        <f t="shared" si="11"/>
        <v>82791</v>
      </c>
      <c r="K74" s="85">
        <f t="shared" si="12"/>
        <v>75.951561854960786</v>
      </c>
    </row>
    <row r="75" spans="1:14" ht="72" x14ac:dyDescent="0.2">
      <c r="A75" s="40">
        <v>60517</v>
      </c>
      <c r="B75" s="50" t="s">
        <v>174</v>
      </c>
      <c r="C75" s="51">
        <v>85829</v>
      </c>
      <c r="D75" s="51">
        <v>74433</v>
      </c>
      <c r="E75" s="51">
        <v>6651</v>
      </c>
      <c r="F75" s="51">
        <v>0</v>
      </c>
      <c r="G75" s="51"/>
      <c r="H75" s="51">
        <f t="shared" si="9"/>
        <v>0</v>
      </c>
      <c r="I75" s="85">
        <f t="shared" si="10"/>
        <v>0</v>
      </c>
      <c r="J75" s="51">
        <f t="shared" si="11"/>
        <v>74433</v>
      </c>
      <c r="K75" s="85">
        <f t="shared" si="12"/>
        <v>86.72243647252094</v>
      </c>
    </row>
    <row r="76" spans="1:14" ht="72" x14ac:dyDescent="0.2">
      <c r="A76" s="40">
        <v>38633</v>
      </c>
      <c r="B76" s="50" t="s">
        <v>175</v>
      </c>
      <c r="C76" s="51">
        <v>2390191</v>
      </c>
      <c r="D76" s="51">
        <v>2220967.52</v>
      </c>
      <c r="E76" s="51">
        <v>169223</v>
      </c>
      <c r="F76" s="51">
        <v>0</v>
      </c>
      <c r="G76" s="51"/>
      <c r="H76" s="51">
        <f t="shared" si="9"/>
        <v>0</v>
      </c>
      <c r="I76" s="85">
        <f t="shared" si="10"/>
        <v>0</v>
      </c>
      <c r="J76" s="51">
        <f t="shared" si="11"/>
        <v>2220967.52</v>
      </c>
      <c r="K76" s="85">
        <f t="shared" si="12"/>
        <v>92.920085465973216</v>
      </c>
    </row>
    <row r="77" spans="1:14" ht="72" x14ac:dyDescent="0.2">
      <c r="A77" s="40">
        <v>108527</v>
      </c>
      <c r="B77" s="50" t="s">
        <v>64</v>
      </c>
      <c r="C77" s="51">
        <v>2373624.48</v>
      </c>
      <c r="D77" s="51">
        <v>69074</v>
      </c>
      <c r="E77" s="51">
        <v>2291424</v>
      </c>
      <c r="F77" s="51">
        <v>565405</v>
      </c>
      <c r="G77" s="51">
        <v>304474</v>
      </c>
      <c r="H77" s="51">
        <f t="shared" si="9"/>
        <v>869879</v>
      </c>
      <c r="I77" s="85">
        <f t="shared" si="10"/>
        <v>37.962376234167046</v>
      </c>
      <c r="J77" s="51">
        <f t="shared" si="11"/>
        <v>938953</v>
      </c>
      <c r="K77" s="85">
        <f t="shared" si="12"/>
        <v>39.557773687942415</v>
      </c>
    </row>
    <row r="78" spans="1:14" ht="48" x14ac:dyDescent="0.2">
      <c r="A78" s="40">
        <v>104216</v>
      </c>
      <c r="B78" s="50" t="s">
        <v>176</v>
      </c>
      <c r="C78" s="51">
        <v>3145519</v>
      </c>
      <c r="D78" s="51">
        <v>2669747</v>
      </c>
      <c r="E78" s="51">
        <v>475772</v>
      </c>
      <c r="F78" s="51">
        <v>0</v>
      </c>
      <c r="G78" s="51"/>
      <c r="H78" s="51">
        <f t="shared" si="9"/>
        <v>0</v>
      </c>
      <c r="I78" s="85">
        <f t="shared" si="10"/>
        <v>0</v>
      </c>
      <c r="J78" s="51">
        <f t="shared" si="11"/>
        <v>2669747</v>
      </c>
      <c r="K78" s="85">
        <f t="shared" si="12"/>
        <v>84.87461051737408</v>
      </c>
    </row>
    <row r="79" spans="1:14" ht="60" x14ac:dyDescent="0.2">
      <c r="A79" s="40">
        <v>142233</v>
      </c>
      <c r="B79" s="50" t="s">
        <v>177</v>
      </c>
      <c r="C79" s="51">
        <v>347526</v>
      </c>
      <c r="D79" s="51">
        <v>272460</v>
      </c>
      <c r="E79" s="51">
        <v>43405</v>
      </c>
      <c r="F79" s="51">
        <v>0</v>
      </c>
      <c r="G79" s="51"/>
      <c r="H79" s="51">
        <f t="shared" si="9"/>
        <v>0</v>
      </c>
      <c r="I79" s="85">
        <f t="shared" si="10"/>
        <v>0</v>
      </c>
      <c r="J79" s="51">
        <f t="shared" si="11"/>
        <v>272460</v>
      </c>
      <c r="K79" s="85">
        <f t="shared" si="12"/>
        <v>78.399889504670156</v>
      </c>
    </row>
    <row r="80" spans="1:14" ht="54" customHeight="1" x14ac:dyDescent="0.2">
      <c r="A80" s="40">
        <v>111234</v>
      </c>
      <c r="B80" s="50" t="s">
        <v>28</v>
      </c>
      <c r="C80" s="51">
        <v>14669819.58</v>
      </c>
      <c r="D80" s="51">
        <v>232817</v>
      </c>
      <c r="E80" s="51">
        <v>3567889</v>
      </c>
      <c r="F80" s="51">
        <v>0</v>
      </c>
      <c r="G80" s="51"/>
      <c r="H80" s="51">
        <f t="shared" si="9"/>
        <v>0</v>
      </c>
      <c r="I80" s="85">
        <f t="shared" si="10"/>
        <v>0</v>
      </c>
      <c r="J80" s="51">
        <f t="shared" si="11"/>
        <v>232817</v>
      </c>
      <c r="K80" s="85">
        <f t="shared" si="12"/>
        <v>1.5870474666055847</v>
      </c>
    </row>
    <row r="81" spans="1:12" ht="54" customHeight="1" x14ac:dyDescent="0.2">
      <c r="A81" s="40">
        <v>141991</v>
      </c>
      <c r="B81" s="50" t="s">
        <v>178</v>
      </c>
      <c r="C81" s="51">
        <v>376318</v>
      </c>
      <c r="D81" s="51">
        <v>306143</v>
      </c>
      <c r="E81" s="51">
        <v>28540</v>
      </c>
      <c r="F81" s="51">
        <v>0</v>
      </c>
      <c r="G81" s="51"/>
      <c r="H81" s="51">
        <f t="shared" si="9"/>
        <v>0</v>
      </c>
      <c r="I81" s="85">
        <f t="shared" si="10"/>
        <v>0</v>
      </c>
      <c r="J81" s="51">
        <f t="shared" si="11"/>
        <v>306143</v>
      </c>
      <c r="K81" s="85">
        <f t="shared" si="12"/>
        <v>81.35220744157867</v>
      </c>
    </row>
    <row r="82" spans="1:12" ht="54" customHeight="1" x14ac:dyDescent="0.2">
      <c r="A82" s="40">
        <v>142222</v>
      </c>
      <c r="B82" s="50" t="s">
        <v>179</v>
      </c>
      <c r="C82" s="51">
        <v>412201</v>
      </c>
      <c r="D82" s="51">
        <v>316136</v>
      </c>
      <c r="E82" s="51">
        <v>49402</v>
      </c>
      <c r="F82" s="51">
        <v>0</v>
      </c>
      <c r="G82" s="51"/>
      <c r="H82" s="51">
        <f t="shared" si="9"/>
        <v>0</v>
      </c>
      <c r="I82" s="85">
        <f t="shared" si="10"/>
        <v>0</v>
      </c>
      <c r="J82" s="51">
        <f t="shared" si="11"/>
        <v>316136</v>
      </c>
      <c r="K82" s="85">
        <f t="shared" si="12"/>
        <v>76.694622283788732</v>
      </c>
    </row>
    <row r="83" spans="1:12" ht="54" customHeight="1" x14ac:dyDescent="0.2">
      <c r="A83" s="40">
        <v>141811</v>
      </c>
      <c r="B83" s="50" t="s">
        <v>180</v>
      </c>
      <c r="C83" s="51">
        <v>383115</v>
      </c>
      <c r="D83" s="51">
        <v>313379</v>
      </c>
      <c r="E83" s="51">
        <v>33799</v>
      </c>
      <c r="F83" s="51">
        <v>0</v>
      </c>
      <c r="G83" s="51"/>
      <c r="H83" s="51">
        <f t="shared" si="9"/>
        <v>0</v>
      </c>
      <c r="I83" s="85">
        <f t="shared" si="10"/>
        <v>0</v>
      </c>
      <c r="J83" s="51">
        <f t="shared" si="11"/>
        <v>313379</v>
      </c>
      <c r="K83" s="85">
        <f t="shared" si="12"/>
        <v>81.79763256463464</v>
      </c>
    </row>
    <row r="84" spans="1:12" ht="54" customHeight="1" x14ac:dyDescent="0.2">
      <c r="A84" s="40">
        <v>142361</v>
      </c>
      <c r="B84" s="50" t="s">
        <v>181</v>
      </c>
      <c r="C84" s="51">
        <v>337183</v>
      </c>
      <c r="D84" s="51">
        <v>273095</v>
      </c>
      <c r="E84" s="51">
        <v>22279</v>
      </c>
      <c r="F84" s="51">
        <v>0</v>
      </c>
      <c r="G84" s="51"/>
      <c r="H84" s="51">
        <f t="shared" si="9"/>
        <v>0</v>
      </c>
      <c r="I84" s="85">
        <f t="shared" si="10"/>
        <v>0</v>
      </c>
      <c r="J84" s="51">
        <f t="shared" si="11"/>
        <v>273095</v>
      </c>
      <c r="K84" s="85">
        <f t="shared" si="12"/>
        <v>80.993110566072431</v>
      </c>
    </row>
    <row r="85" spans="1:12" ht="81.75" customHeight="1" x14ac:dyDescent="0.2">
      <c r="A85" s="40">
        <v>143125</v>
      </c>
      <c r="B85" s="50" t="s">
        <v>65</v>
      </c>
      <c r="C85" s="51">
        <v>3327080</v>
      </c>
      <c r="D85" s="51">
        <v>69619.199999999997</v>
      </c>
      <c r="E85" s="51">
        <v>46043</v>
      </c>
      <c r="F85" s="51">
        <v>0</v>
      </c>
      <c r="G85" s="51"/>
      <c r="H85" s="51">
        <f t="shared" si="9"/>
        <v>0</v>
      </c>
      <c r="I85" s="85">
        <f t="shared" si="10"/>
        <v>0</v>
      </c>
      <c r="J85" s="51">
        <f t="shared" si="11"/>
        <v>69619.199999999997</v>
      </c>
      <c r="K85" s="85">
        <f t="shared" si="12"/>
        <v>2.0925015328756746</v>
      </c>
    </row>
    <row r="86" spans="1:12" ht="54" customHeight="1" x14ac:dyDescent="0.2">
      <c r="A86" s="40">
        <v>142024</v>
      </c>
      <c r="B86" s="50" t="s">
        <v>182</v>
      </c>
      <c r="C86" s="51">
        <v>248886</v>
      </c>
      <c r="D86" s="51">
        <v>207635</v>
      </c>
      <c r="E86" s="51">
        <v>15553</v>
      </c>
      <c r="F86" s="51">
        <v>0</v>
      </c>
      <c r="G86" s="51"/>
      <c r="H86" s="51">
        <f t="shared" si="9"/>
        <v>0</v>
      </c>
      <c r="I86" s="85">
        <f t="shared" si="10"/>
        <v>0</v>
      </c>
      <c r="J86" s="51">
        <f t="shared" si="11"/>
        <v>207635</v>
      </c>
      <c r="K86" s="85">
        <f t="shared" si="12"/>
        <v>83.425745120255854</v>
      </c>
    </row>
    <row r="87" spans="1:12" ht="54" customHeight="1" x14ac:dyDescent="0.2">
      <c r="A87" s="40">
        <v>142316</v>
      </c>
      <c r="B87" s="50" t="s">
        <v>183</v>
      </c>
      <c r="C87" s="51">
        <v>296021</v>
      </c>
      <c r="D87" s="51">
        <v>225191</v>
      </c>
      <c r="E87" s="51">
        <v>22279</v>
      </c>
      <c r="F87" s="51">
        <v>0</v>
      </c>
      <c r="G87" s="51"/>
      <c r="H87" s="51">
        <f t="shared" si="9"/>
        <v>0</v>
      </c>
      <c r="I87" s="85">
        <f t="shared" si="10"/>
        <v>0</v>
      </c>
      <c r="J87" s="51">
        <f t="shared" si="11"/>
        <v>225191</v>
      </c>
      <c r="K87" s="85">
        <f t="shared" si="12"/>
        <v>76.072643494887188</v>
      </c>
    </row>
    <row r="88" spans="1:12" ht="54" customHeight="1" x14ac:dyDescent="0.2">
      <c r="A88" s="40">
        <v>142355</v>
      </c>
      <c r="B88" s="50" t="s">
        <v>184</v>
      </c>
      <c r="C88" s="51">
        <v>312351</v>
      </c>
      <c r="D88" s="51">
        <v>241557</v>
      </c>
      <c r="E88" s="51">
        <v>33808</v>
      </c>
      <c r="F88" s="51">
        <v>0</v>
      </c>
      <c r="G88" s="51"/>
      <c r="H88" s="51">
        <f t="shared" si="9"/>
        <v>0</v>
      </c>
      <c r="I88" s="85">
        <f t="shared" si="10"/>
        <v>0</v>
      </c>
      <c r="J88" s="51">
        <f t="shared" si="11"/>
        <v>241557</v>
      </c>
      <c r="K88" s="85">
        <f t="shared" si="12"/>
        <v>77.335113382060555</v>
      </c>
    </row>
    <row r="89" spans="1:12" ht="54" customHeight="1" x14ac:dyDescent="0.2">
      <c r="A89" s="40">
        <v>142289</v>
      </c>
      <c r="B89" s="50" t="s">
        <v>185</v>
      </c>
      <c r="C89" s="51">
        <v>354496</v>
      </c>
      <c r="D89" s="51">
        <v>63960</v>
      </c>
      <c r="E89" s="51">
        <v>284838</v>
      </c>
      <c r="F89" s="51">
        <v>0</v>
      </c>
      <c r="G89" s="51"/>
      <c r="H89" s="51">
        <f t="shared" si="9"/>
        <v>0</v>
      </c>
      <c r="I89" s="85">
        <f t="shared" si="10"/>
        <v>0</v>
      </c>
      <c r="J89" s="51">
        <f t="shared" si="11"/>
        <v>63960</v>
      </c>
      <c r="K89" s="85">
        <f t="shared" si="12"/>
        <v>18.042516699765301</v>
      </c>
    </row>
    <row r="90" spans="1:12" ht="54" customHeight="1" x14ac:dyDescent="0.2">
      <c r="A90" s="40">
        <v>153123</v>
      </c>
      <c r="B90" s="50" t="s">
        <v>186</v>
      </c>
      <c r="C90" s="51">
        <v>1069594.81</v>
      </c>
      <c r="D90" s="51">
        <v>0</v>
      </c>
      <c r="E90" s="51">
        <v>53680</v>
      </c>
      <c r="F90" s="51">
        <v>0</v>
      </c>
      <c r="G90" s="51"/>
      <c r="H90" s="51">
        <f t="shared" si="9"/>
        <v>0</v>
      </c>
      <c r="I90" s="85">
        <f t="shared" si="10"/>
        <v>0</v>
      </c>
      <c r="J90" s="51">
        <f t="shared" si="11"/>
        <v>0</v>
      </c>
      <c r="K90" s="85">
        <f t="shared" si="12"/>
        <v>0</v>
      </c>
    </row>
    <row r="91" spans="1:12" ht="29.25" customHeight="1" x14ac:dyDescent="0.2">
      <c r="A91" s="62"/>
      <c r="B91" s="54" t="s">
        <v>11</v>
      </c>
      <c r="C91" s="55"/>
      <c r="D91" s="131">
        <f>SUM(D92:D106)</f>
        <v>403679523.35000002</v>
      </c>
      <c r="E91" s="56">
        <f>SUM(E92:E106)</f>
        <v>128811167</v>
      </c>
      <c r="F91" s="56">
        <f t="shared" ref="F91" si="13">SUM(F92:F106)</f>
        <v>35187473</v>
      </c>
      <c r="G91" s="56">
        <f>SUM(G92:G106)</f>
        <v>5322700</v>
      </c>
      <c r="H91" s="56">
        <f t="shared" si="9"/>
        <v>40510173</v>
      </c>
      <c r="I91" s="49">
        <f t="shared" si="10"/>
        <v>31.4492710092441</v>
      </c>
      <c r="J91" s="56">
        <f t="shared" si="11"/>
        <v>444189696.35000002</v>
      </c>
      <c r="K91" s="49"/>
    </row>
    <row r="92" spans="1:12" ht="23.25" customHeight="1" x14ac:dyDescent="0.2">
      <c r="A92" s="58"/>
      <c r="B92" s="50" t="s">
        <v>51</v>
      </c>
      <c r="C92" s="51"/>
      <c r="D92" s="51">
        <v>12236306</v>
      </c>
      <c r="E92" s="51">
        <v>38968264</v>
      </c>
      <c r="F92" s="51">
        <v>1402650</v>
      </c>
      <c r="G92" s="51">
        <v>508330</v>
      </c>
      <c r="H92" s="51">
        <f t="shared" si="9"/>
        <v>1910980</v>
      </c>
      <c r="I92" s="52">
        <f t="shared" si="10"/>
        <v>4.9039392670918058</v>
      </c>
      <c r="J92" s="51">
        <f t="shared" si="11"/>
        <v>14147286</v>
      </c>
      <c r="K92" s="132"/>
      <c r="L92" s="171"/>
    </row>
    <row r="93" spans="1:12" ht="36" x14ac:dyDescent="0.2">
      <c r="A93" s="58">
        <v>27954</v>
      </c>
      <c r="B93" s="50" t="s">
        <v>13</v>
      </c>
      <c r="C93" s="51">
        <v>85893125</v>
      </c>
      <c r="D93" s="51">
        <v>77100396</v>
      </c>
      <c r="E93" s="51">
        <v>21422108</v>
      </c>
      <c r="F93" s="51">
        <v>6937336</v>
      </c>
      <c r="G93" s="51">
        <v>1521350</v>
      </c>
      <c r="H93" s="51">
        <f t="shared" si="9"/>
        <v>8458686</v>
      </c>
      <c r="I93" s="52">
        <f t="shared" si="10"/>
        <v>39.4857779635879</v>
      </c>
      <c r="J93" s="51">
        <f t="shared" si="11"/>
        <v>85559082</v>
      </c>
      <c r="K93" s="132">
        <f t="shared" ref="K93:K105" si="14">J93/C93%</f>
        <v>99.611094601576085</v>
      </c>
    </row>
    <row r="94" spans="1:12" ht="72" x14ac:dyDescent="0.2">
      <c r="A94" s="58">
        <v>68162</v>
      </c>
      <c r="B94" s="50" t="s">
        <v>14</v>
      </c>
      <c r="C94" s="51">
        <v>48914338</v>
      </c>
      <c r="D94" s="51">
        <v>41177667</v>
      </c>
      <c r="E94" s="51">
        <v>7408506</v>
      </c>
      <c r="F94" s="97">
        <v>4282511</v>
      </c>
      <c r="G94" s="97">
        <v>115990</v>
      </c>
      <c r="H94" s="51">
        <f t="shared" si="9"/>
        <v>4398501</v>
      </c>
      <c r="I94" s="52">
        <f t="shared" si="10"/>
        <v>59.370958193190368</v>
      </c>
      <c r="J94" s="51">
        <f t="shared" si="11"/>
        <v>45576168</v>
      </c>
      <c r="K94" s="132">
        <f t="shared" si="14"/>
        <v>93.175477505184674</v>
      </c>
    </row>
    <row r="95" spans="1:12" ht="72" x14ac:dyDescent="0.2">
      <c r="A95" s="53">
        <v>67776</v>
      </c>
      <c r="B95" s="50" t="s">
        <v>15</v>
      </c>
      <c r="C95" s="51">
        <v>53468366</v>
      </c>
      <c r="D95" s="51">
        <v>61789371</v>
      </c>
      <c r="E95" s="51">
        <v>4830959</v>
      </c>
      <c r="F95" s="51">
        <v>709521</v>
      </c>
      <c r="G95" s="57">
        <v>44202</v>
      </c>
      <c r="H95" s="51">
        <f t="shared" si="9"/>
        <v>753723</v>
      </c>
      <c r="I95" s="52">
        <f t="shared" si="10"/>
        <v>15.601933280741981</v>
      </c>
      <c r="J95" s="51">
        <f t="shared" si="11"/>
        <v>62543094</v>
      </c>
      <c r="K95" s="132">
        <f t="shared" si="14"/>
        <v>116.97214386540257</v>
      </c>
    </row>
    <row r="96" spans="1:12" ht="72" x14ac:dyDescent="0.2">
      <c r="A96" s="53">
        <v>67514</v>
      </c>
      <c r="B96" s="50" t="s">
        <v>16</v>
      </c>
      <c r="C96" s="51">
        <v>26797477</v>
      </c>
      <c r="D96" s="51">
        <v>25175505</v>
      </c>
      <c r="E96" s="51">
        <v>2089408</v>
      </c>
      <c r="F96" s="51">
        <v>567274</v>
      </c>
      <c r="G96" s="51">
        <v>44505</v>
      </c>
      <c r="H96" s="51">
        <f t="shared" si="9"/>
        <v>611779</v>
      </c>
      <c r="I96" s="52">
        <f t="shared" si="10"/>
        <v>29.280016157686767</v>
      </c>
      <c r="J96" s="51">
        <f t="shared" si="11"/>
        <v>25787284</v>
      </c>
      <c r="K96" s="132">
        <f t="shared" si="14"/>
        <v>96.23026824502918</v>
      </c>
    </row>
    <row r="97" spans="1:12" ht="72" x14ac:dyDescent="0.2">
      <c r="A97" s="53">
        <v>67623</v>
      </c>
      <c r="B97" s="50" t="s">
        <v>17</v>
      </c>
      <c r="C97" s="51">
        <v>38450223</v>
      </c>
      <c r="D97" s="51">
        <v>32637679</v>
      </c>
      <c r="E97" s="51">
        <v>23224910</v>
      </c>
      <c r="F97" s="51">
        <v>9503220</v>
      </c>
      <c r="G97" s="169">
        <v>1587972</v>
      </c>
      <c r="H97" s="51">
        <f t="shared" si="9"/>
        <v>11091192</v>
      </c>
      <c r="I97" s="52">
        <f t="shared" si="10"/>
        <v>47.755586566320382</v>
      </c>
      <c r="J97" s="51">
        <f t="shared" si="11"/>
        <v>43728871</v>
      </c>
      <c r="K97" s="132">
        <f t="shared" si="14"/>
        <v>113.728523759147</v>
      </c>
    </row>
    <row r="98" spans="1:12" ht="72" x14ac:dyDescent="0.2">
      <c r="A98" s="53">
        <v>68101</v>
      </c>
      <c r="B98" s="50" t="s">
        <v>18</v>
      </c>
      <c r="C98" s="51">
        <v>46127389</v>
      </c>
      <c r="D98" s="51">
        <v>34230108</v>
      </c>
      <c r="E98" s="51">
        <v>2625996</v>
      </c>
      <c r="F98" s="51">
        <v>1286751</v>
      </c>
      <c r="G98" s="51">
        <v>320850</v>
      </c>
      <c r="H98" s="51">
        <f t="shared" si="9"/>
        <v>1607601</v>
      </c>
      <c r="I98" s="52">
        <f t="shared" si="10"/>
        <v>61.218714727669045</v>
      </c>
      <c r="J98" s="51">
        <f t="shared" si="11"/>
        <v>35837709</v>
      </c>
      <c r="K98" s="132">
        <f t="shared" si="14"/>
        <v>77.692906051977062</v>
      </c>
    </row>
    <row r="99" spans="1:12" ht="72" x14ac:dyDescent="0.2">
      <c r="A99" s="53">
        <v>68060</v>
      </c>
      <c r="B99" s="50" t="s">
        <v>19</v>
      </c>
      <c r="C99" s="51">
        <v>32327038</v>
      </c>
      <c r="D99" s="51">
        <v>22886223</v>
      </c>
      <c r="E99" s="51">
        <v>5900360</v>
      </c>
      <c r="F99" s="51">
        <v>2309791</v>
      </c>
      <c r="G99" s="51">
        <v>780215</v>
      </c>
      <c r="H99" s="51">
        <f t="shared" si="9"/>
        <v>3090006</v>
      </c>
      <c r="I99" s="52">
        <f t="shared" si="10"/>
        <v>52.369787606179962</v>
      </c>
      <c r="J99" s="51">
        <f t="shared" si="11"/>
        <v>25976229</v>
      </c>
      <c r="K99" s="132">
        <f t="shared" si="14"/>
        <v>80.354497680857733</v>
      </c>
    </row>
    <row r="100" spans="1:12" ht="72" x14ac:dyDescent="0.2">
      <c r="A100" s="53">
        <v>68102</v>
      </c>
      <c r="B100" s="50" t="s">
        <v>33</v>
      </c>
      <c r="C100" s="51">
        <v>44148300</v>
      </c>
      <c r="D100" s="51">
        <v>41846624</v>
      </c>
      <c r="E100" s="51">
        <v>6671740</v>
      </c>
      <c r="F100" s="51">
        <v>4496250</v>
      </c>
      <c r="G100" s="51">
        <v>146076</v>
      </c>
      <c r="H100" s="51">
        <f t="shared" si="9"/>
        <v>4642326</v>
      </c>
      <c r="I100" s="52">
        <f t="shared" si="10"/>
        <v>69.581938145071604</v>
      </c>
      <c r="J100" s="51">
        <f t="shared" si="11"/>
        <v>46488950</v>
      </c>
      <c r="K100" s="132">
        <f t="shared" si="14"/>
        <v>105.3017896498846</v>
      </c>
    </row>
    <row r="101" spans="1:12" ht="72" x14ac:dyDescent="0.2">
      <c r="A101" s="53">
        <v>67932</v>
      </c>
      <c r="B101" s="50" t="s">
        <v>34</v>
      </c>
      <c r="C101" s="51">
        <v>28001343</v>
      </c>
      <c r="D101" s="51">
        <v>26419497</v>
      </c>
      <c r="E101" s="51">
        <v>3913320</v>
      </c>
      <c r="F101" s="51">
        <v>2208098</v>
      </c>
      <c r="G101" s="51">
        <v>21689</v>
      </c>
      <c r="H101" s="51">
        <f t="shared" si="9"/>
        <v>2229787</v>
      </c>
      <c r="I101" s="52">
        <f t="shared" si="10"/>
        <v>56.979419009945524</v>
      </c>
      <c r="J101" s="51">
        <f t="shared" si="11"/>
        <v>28649284</v>
      </c>
      <c r="K101" s="132">
        <f t="shared" si="14"/>
        <v>102.31396401236898</v>
      </c>
    </row>
    <row r="102" spans="1:12" ht="72" x14ac:dyDescent="0.2">
      <c r="A102" s="53">
        <v>68114</v>
      </c>
      <c r="B102" s="50" t="s">
        <v>20</v>
      </c>
      <c r="C102" s="51">
        <v>42869932</v>
      </c>
      <c r="D102" s="51">
        <v>22059142</v>
      </c>
      <c r="E102" s="51">
        <v>1057335</v>
      </c>
      <c r="F102" s="51">
        <v>200752</v>
      </c>
      <c r="G102" s="51">
        <v>110103</v>
      </c>
      <c r="H102" s="51">
        <f t="shared" si="9"/>
        <v>310855</v>
      </c>
      <c r="I102" s="52">
        <f t="shared" ref="I102:I105" si="15">H102/E102%</f>
        <v>29.399859079667277</v>
      </c>
      <c r="J102" s="51">
        <f t="shared" si="11"/>
        <v>22369997</v>
      </c>
      <c r="K102" s="132">
        <f t="shared" si="14"/>
        <v>52.181088134219571</v>
      </c>
    </row>
    <row r="103" spans="1:12" ht="24" x14ac:dyDescent="0.2">
      <c r="A103" s="53">
        <v>173630</v>
      </c>
      <c r="B103" s="50" t="s">
        <v>35</v>
      </c>
      <c r="C103" s="51">
        <v>8269872</v>
      </c>
      <c r="D103" s="51">
        <v>3475971</v>
      </c>
      <c r="E103" s="51">
        <v>7571985</v>
      </c>
      <c r="F103" s="51">
        <v>648177</v>
      </c>
      <c r="G103" s="51">
        <v>121418</v>
      </c>
      <c r="H103" s="51">
        <f t="shared" si="9"/>
        <v>769595</v>
      </c>
      <c r="I103" s="52">
        <f t="shared" si="15"/>
        <v>10.163715326958519</v>
      </c>
      <c r="J103" s="51">
        <f t="shared" si="11"/>
        <v>4245566</v>
      </c>
      <c r="K103" s="132">
        <f t="shared" si="14"/>
        <v>51.337747428255234</v>
      </c>
    </row>
    <row r="104" spans="1:12" ht="72" x14ac:dyDescent="0.2">
      <c r="A104" s="53">
        <v>173625</v>
      </c>
      <c r="B104" s="50" t="s">
        <v>36</v>
      </c>
      <c r="C104" s="51">
        <v>3652724</v>
      </c>
      <c r="D104" s="51">
        <v>2486807</v>
      </c>
      <c r="E104" s="51">
        <v>1924259</v>
      </c>
      <c r="F104" s="51">
        <v>312501</v>
      </c>
      <c r="G104" s="51">
        <v>0</v>
      </c>
      <c r="H104" s="51">
        <f t="shared" si="9"/>
        <v>312501</v>
      </c>
      <c r="I104" s="132">
        <f t="shared" si="15"/>
        <v>16.240069554046517</v>
      </c>
      <c r="J104" s="51">
        <f t="shared" si="11"/>
        <v>2799308</v>
      </c>
      <c r="K104" s="132">
        <f t="shared" si="14"/>
        <v>76.636176179749697</v>
      </c>
    </row>
    <row r="105" spans="1:12" ht="60" x14ac:dyDescent="0.2">
      <c r="A105" s="53">
        <v>217478</v>
      </c>
      <c r="B105" s="50" t="s">
        <v>145</v>
      </c>
      <c r="C105" s="51">
        <v>584246</v>
      </c>
      <c r="D105" s="51">
        <v>158227.35</v>
      </c>
      <c r="E105" s="51">
        <v>322643</v>
      </c>
      <c r="F105" s="51">
        <v>322641</v>
      </c>
      <c r="G105" s="51"/>
      <c r="H105" s="51">
        <f t="shared" si="9"/>
        <v>322641</v>
      </c>
      <c r="I105" s="132">
        <f t="shared" si="15"/>
        <v>99.999380119822845</v>
      </c>
      <c r="J105" s="51">
        <f t="shared" si="11"/>
        <v>480868.35</v>
      </c>
      <c r="K105" s="132">
        <f t="shared" si="14"/>
        <v>82.305800981093583</v>
      </c>
    </row>
    <row r="106" spans="1:12" ht="60" x14ac:dyDescent="0.2">
      <c r="A106" s="53">
        <v>319790</v>
      </c>
      <c r="B106" s="50" t="s">
        <v>202</v>
      </c>
      <c r="C106" s="51">
        <v>879374</v>
      </c>
      <c r="D106" s="51">
        <v>0</v>
      </c>
      <c r="E106" s="51">
        <v>879374</v>
      </c>
      <c r="F106" s="51">
        <v>0</v>
      </c>
      <c r="G106" s="51">
        <v>0</v>
      </c>
      <c r="H106" s="51">
        <f t="shared" si="9"/>
        <v>0</v>
      </c>
      <c r="I106" s="132"/>
      <c r="J106" s="51"/>
      <c r="K106" s="132"/>
    </row>
    <row r="107" spans="1:12" ht="12.75" x14ac:dyDescent="0.2">
      <c r="A107" s="123"/>
      <c r="B107" s="109"/>
      <c r="C107" s="118"/>
      <c r="D107" s="124"/>
      <c r="E107" s="125"/>
      <c r="F107" s="125"/>
      <c r="G107" s="118"/>
      <c r="H107" s="126"/>
      <c r="I107" s="127"/>
      <c r="J107" s="124"/>
      <c r="K107" s="128"/>
    </row>
    <row r="108" spans="1:12" s="72" customFormat="1" ht="12" x14ac:dyDescent="0.2">
      <c r="A108" s="73" t="s">
        <v>29</v>
      </c>
      <c r="B108" s="101"/>
      <c r="C108" s="94"/>
      <c r="D108" s="94"/>
      <c r="E108" s="129"/>
      <c r="F108" s="95"/>
      <c r="G108" s="91"/>
      <c r="H108" s="91"/>
      <c r="I108" s="92"/>
      <c r="J108" s="93"/>
      <c r="K108" s="92"/>
      <c r="L108" s="39"/>
    </row>
    <row r="109" spans="1:12" s="72" customFormat="1" ht="12" x14ac:dyDescent="0.2">
      <c r="A109" s="119" t="s">
        <v>22</v>
      </c>
      <c r="B109" s="120"/>
      <c r="C109" s="94"/>
      <c r="D109" s="94"/>
      <c r="E109" s="129"/>
      <c r="F109" s="95"/>
      <c r="G109" s="91"/>
      <c r="H109" s="91"/>
      <c r="I109" s="92"/>
      <c r="J109" s="93"/>
      <c r="K109" s="92"/>
      <c r="L109" s="39"/>
    </row>
    <row r="110" spans="1:12" s="72" customFormat="1" ht="12" x14ac:dyDescent="0.2">
      <c r="A110" s="118"/>
      <c r="B110" s="120" t="s">
        <v>72</v>
      </c>
      <c r="C110" s="94"/>
      <c r="D110" s="94"/>
      <c r="E110" s="129"/>
      <c r="F110" s="95"/>
      <c r="G110" s="91"/>
      <c r="H110" s="91"/>
      <c r="I110" s="92"/>
      <c r="J110" s="93"/>
      <c r="K110" s="92"/>
      <c r="L110" s="39"/>
    </row>
    <row r="111" spans="1:12" s="72" customFormat="1" ht="12" x14ac:dyDescent="0.2">
      <c r="A111" s="118"/>
      <c r="B111" s="118"/>
      <c r="C111" s="94"/>
      <c r="D111" s="94"/>
      <c r="E111" s="129"/>
      <c r="F111" s="95"/>
      <c r="G111" s="91"/>
      <c r="H111" s="91"/>
      <c r="I111" s="92"/>
      <c r="J111" s="93"/>
      <c r="K111" s="92"/>
      <c r="L111" s="39"/>
    </row>
    <row r="112" spans="1:12" s="72" customFormat="1" ht="12" x14ac:dyDescent="0.2">
      <c r="A112" s="118"/>
      <c r="B112" s="118"/>
      <c r="C112" s="94"/>
      <c r="D112" s="94"/>
      <c r="E112" s="129"/>
      <c r="F112" s="95"/>
      <c r="G112" s="91"/>
      <c r="H112" s="91"/>
      <c r="I112" s="92"/>
      <c r="J112" s="93"/>
      <c r="K112" s="92"/>
      <c r="L112" s="39"/>
    </row>
    <row r="113" spans="1:12" s="72" customFormat="1" ht="12" x14ac:dyDescent="0.2">
      <c r="A113" s="118"/>
      <c r="B113" s="118"/>
      <c r="C113" s="94"/>
      <c r="D113" s="94"/>
      <c r="E113" s="129"/>
      <c r="F113" s="95"/>
      <c r="G113" s="91"/>
      <c r="H113" s="91"/>
      <c r="I113" s="92"/>
      <c r="J113" s="93"/>
      <c r="K113" s="92"/>
      <c r="L113" s="39"/>
    </row>
    <row r="114" spans="1:12" ht="20.25" customHeight="1" x14ac:dyDescent="0.2">
      <c r="E114" s="130"/>
    </row>
    <row r="115" spans="1:12" ht="20.25" customHeight="1" x14ac:dyDescent="0.2">
      <c r="E115" s="130"/>
    </row>
    <row r="116" spans="1:12" ht="20.25" customHeight="1" x14ac:dyDescent="0.2">
      <c r="E116" s="130"/>
    </row>
    <row r="117" spans="1:12" ht="20.25" customHeight="1" x14ac:dyDescent="0.2">
      <c r="E117" s="130"/>
    </row>
    <row r="118" spans="1:12" ht="20.25" customHeight="1" x14ac:dyDescent="0.2">
      <c r="E118" s="130"/>
    </row>
    <row r="119" spans="1:12" ht="20.25" customHeight="1" x14ac:dyDescent="0.2">
      <c r="E119" s="130"/>
    </row>
    <row r="120" spans="1:12" ht="20.25" customHeight="1" x14ac:dyDescent="0.2">
      <c r="E120" s="130"/>
    </row>
    <row r="121" spans="1:12" ht="20.25" customHeight="1" x14ac:dyDescent="0.2">
      <c r="E121" s="130"/>
    </row>
    <row r="122" spans="1:12" ht="20.25" customHeight="1" x14ac:dyDescent="0.2">
      <c r="E122" s="130"/>
    </row>
    <row r="123" spans="1:12" ht="20.25" customHeight="1" x14ac:dyDescent="0.2">
      <c r="E123" s="130"/>
    </row>
    <row r="124" spans="1:12" ht="20.25" customHeight="1" x14ac:dyDescent="0.2">
      <c r="E124" s="130"/>
    </row>
    <row r="125" spans="1:12" ht="20.25" customHeight="1" x14ac:dyDescent="0.2">
      <c r="E125" s="130"/>
    </row>
    <row r="126" spans="1:12" ht="20.25" customHeight="1" x14ac:dyDescent="0.2">
      <c r="E126" s="130"/>
    </row>
    <row r="127" spans="1:12" ht="20.25" customHeight="1" x14ac:dyDescent="0.2">
      <c r="E127" s="130"/>
    </row>
    <row r="128" spans="1:12" ht="20.25" customHeight="1" x14ac:dyDescent="0.2">
      <c r="E128" s="130"/>
    </row>
    <row r="129" spans="5:5" ht="20.25" customHeight="1" x14ac:dyDescent="0.2">
      <c r="E129" s="130"/>
    </row>
    <row r="130" spans="5:5" ht="20.25" customHeight="1" x14ac:dyDescent="0.2">
      <c r="E130" s="130"/>
    </row>
    <row r="131" spans="5:5" ht="20.25" customHeight="1" x14ac:dyDescent="0.2">
      <c r="E131" s="130"/>
    </row>
    <row r="132" spans="5:5" ht="20.25" customHeight="1" x14ac:dyDescent="0.2">
      <c r="E132" s="130"/>
    </row>
    <row r="133" spans="5:5" ht="20.25" customHeight="1" x14ac:dyDescent="0.2">
      <c r="E133" s="130"/>
    </row>
    <row r="134" spans="5:5" ht="20.25" customHeight="1" x14ac:dyDescent="0.2">
      <c r="E134" s="130"/>
    </row>
    <row r="135" spans="5:5" ht="20.25" customHeight="1" x14ac:dyDescent="0.2">
      <c r="E135" s="130"/>
    </row>
    <row r="136" spans="5:5" ht="20.25" customHeight="1" x14ac:dyDescent="0.2">
      <c r="E136" s="130"/>
    </row>
    <row r="137" spans="5:5" ht="20.25" customHeight="1" x14ac:dyDescent="0.2">
      <c r="E137" s="130"/>
    </row>
    <row r="138" spans="5:5" ht="20.25" customHeight="1" x14ac:dyDescent="0.2">
      <c r="E138" s="130"/>
    </row>
    <row r="139" spans="5:5" ht="20.25" customHeight="1" x14ac:dyDescent="0.2">
      <c r="E139" s="130"/>
    </row>
    <row r="140" spans="5:5" ht="20.25" customHeight="1" x14ac:dyDescent="0.2">
      <c r="E140" s="130"/>
    </row>
    <row r="141" spans="5:5" ht="20.25" customHeight="1" x14ac:dyDescent="0.2">
      <c r="E141" s="130"/>
    </row>
    <row r="142" spans="5:5" ht="20.25" customHeight="1" x14ac:dyDescent="0.2">
      <c r="E142" s="130"/>
    </row>
    <row r="143" spans="5:5" ht="20.25" customHeight="1" x14ac:dyDescent="0.2">
      <c r="E143" s="130"/>
    </row>
    <row r="144" spans="5:5" ht="20.25" customHeight="1" x14ac:dyDescent="0.2">
      <c r="E144" s="130"/>
    </row>
    <row r="145" spans="5:5" ht="20.25" customHeight="1" x14ac:dyDescent="0.2">
      <c r="E145" s="130"/>
    </row>
    <row r="146" spans="5:5" ht="20.25" customHeight="1" x14ac:dyDescent="0.2">
      <c r="E146" s="130"/>
    </row>
    <row r="147" spans="5:5" ht="20.25" customHeight="1" x14ac:dyDescent="0.2">
      <c r="E147" s="130"/>
    </row>
    <row r="148" spans="5:5" ht="20.25" customHeight="1" x14ac:dyDescent="0.2">
      <c r="E148" s="130"/>
    </row>
    <row r="149" spans="5:5" ht="20.25" customHeight="1" x14ac:dyDescent="0.2">
      <c r="E149" s="130"/>
    </row>
    <row r="150" spans="5:5" ht="20.25" customHeight="1" x14ac:dyDescent="0.2">
      <c r="E150" s="130"/>
    </row>
    <row r="151" spans="5:5" ht="20.25" customHeight="1" x14ac:dyDescent="0.2">
      <c r="E151" s="130"/>
    </row>
    <row r="152" spans="5:5" ht="20.25" customHeight="1" x14ac:dyDescent="0.2">
      <c r="E152" s="130"/>
    </row>
    <row r="153" spans="5:5" ht="20.25" customHeight="1" x14ac:dyDescent="0.2">
      <c r="E153" s="130"/>
    </row>
    <row r="154" spans="5:5" ht="20.25" customHeight="1" x14ac:dyDescent="0.2">
      <c r="E154" s="130"/>
    </row>
    <row r="155" spans="5:5" ht="20.25" customHeight="1" x14ac:dyDescent="0.2">
      <c r="E155" s="130"/>
    </row>
    <row r="156" spans="5:5" ht="20.25" customHeight="1" x14ac:dyDescent="0.2">
      <c r="E156" s="130"/>
    </row>
    <row r="157" spans="5:5" ht="20.25" customHeight="1" x14ac:dyDescent="0.2">
      <c r="E157" s="130"/>
    </row>
    <row r="158" spans="5:5" ht="20.25" customHeight="1" x14ac:dyDescent="0.2">
      <c r="E158" s="130"/>
    </row>
    <row r="159" spans="5:5" ht="20.25" customHeight="1" x14ac:dyDescent="0.2">
      <c r="E159" s="130"/>
    </row>
    <row r="160" spans="5:5" ht="20.25" customHeight="1" x14ac:dyDescent="0.2">
      <c r="E160" s="130"/>
    </row>
    <row r="161" spans="5:5" ht="20.25" customHeight="1" x14ac:dyDescent="0.2">
      <c r="E161" s="130"/>
    </row>
    <row r="162" spans="5:5" ht="20.25" customHeight="1" x14ac:dyDescent="0.2">
      <c r="E162" s="130"/>
    </row>
    <row r="163" spans="5:5" ht="20.25" customHeight="1" x14ac:dyDescent="0.2">
      <c r="E163" s="130"/>
    </row>
    <row r="164" spans="5:5" ht="20.25" customHeight="1" x14ac:dyDescent="0.2">
      <c r="E164" s="130"/>
    </row>
    <row r="165" spans="5:5" ht="20.25" customHeight="1" x14ac:dyDescent="0.2">
      <c r="E165" s="130"/>
    </row>
    <row r="166" spans="5:5" ht="20.25" customHeight="1" x14ac:dyDescent="0.2">
      <c r="E166" s="130"/>
    </row>
    <row r="167" spans="5:5" ht="20.25" customHeight="1" x14ac:dyDescent="0.2">
      <c r="E167" s="130"/>
    </row>
    <row r="168" spans="5:5" ht="20.25" customHeight="1" x14ac:dyDescent="0.2">
      <c r="E168" s="130"/>
    </row>
    <row r="169" spans="5:5" ht="20.25" customHeight="1" x14ac:dyDescent="0.2">
      <c r="E169" s="130"/>
    </row>
    <row r="170" spans="5:5" ht="20.25" customHeight="1" x14ac:dyDescent="0.2">
      <c r="E170" s="130"/>
    </row>
    <row r="171" spans="5:5" ht="20.25" customHeight="1" x14ac:dyDescent="0.2">
      <c r="E171" s="130"/>
    </row>
    <row r="172" spans="5:5" ht="20.25" customHeight="1" x14ac:dyDescent="0.2">
      <c r="E172" s="130"/>
    </row>
    <row r="173" spans="5:5" ht="20.25" customHeight="1" x14ac:dyDescent="0.2">
      <c r="E173" s="130"/>
    </row>
    <row r="174" spans="5:5" ht="20.25" customHeight="1" x14ac:dyDescent="0.2">
      <c r="E174" s="130"/>
    </row>
    <row r="175" spans="5:5" ht="20.25" customHeight="1" x14ac:dyDescent="0.2">
      <c r="E175" s="130"/>
    </row>
    <row r="176" spans="5:5" ht="20.25" customHeight="1" x14ac:dyDescent="0.2">
      <c r="E176" s="130"/>
    </row>
    <row r="177" spans="5:5" ht="20.25" customHeight="1" x14ac:dyDescent="0.2">
      <c r="E177" s="130"/>
    </row>
    <row r="178" spans="5:5" ht="20.25" customHeight="1" x14ac:dyDescent="0.2">
      <c r="E178" s="130"/>
    </row>
    <row r="179" spans="5:5" ht="20.25" customHeight="1" x14ac:dyDescent="0.2">
      <c r="E179" s="130"/>
    </row>
    <row r="180" spans="5:5" ht="20.25" customHeight="1" x14ac:dyDescent="0.2">
      <c r="E180" s="130"/>
    </row>
    <row r="181" spans="5:5" ht="20.25" customHeight="1" x14ac:dyDescent="0.2">
      <c r="E181" s="130"/>
    </row>
    <row r="182" spans="5:5" ht="20.25" customHeight="1" x14ac:dyDescent="0.2">
      <c r="E182" s="130"/>
    </row>
    <row r="183" spans="5:5" ht="20.25" customHeight="1" x14ac:dyDescent="0.2">
      <c r="E183" s="130"/>
    </row>
    <row r="184" spans="5:5" ht="20.25" customHeight="1" x14ac:dyDescent="0.2">
      <c r="E184" s="130"/>
    </row>
    <row r="185" spans="5:5" ht="20.25" customHeight="1" x14ac:dyDescent="0.2">
      <c r="E185" s="130"/>
    </row>
    <row r="186" spans="5:5" ht="20.25" customHeight="1" x14ac:dyDescent="0.2">
      <c r="E186" s="130"/>
    </row>
    <row r="187" spans="5:5" ht="20.25" customHeight="1" x14ac:dyDescent="0.2">
      <c r="E187" s="130"/>
    </row>
    <row r="188" spans="5:5" ht="20.25" customHeight="1" x14ac:dyDescent="0.2">
      <c r="E188" s="130"/>
    </row>
    <row r="189" spans="5:5" ht="20.25" customHeight="1" x14ac:dyDescent="0.2">
      <c r="E189" s="130"/>
    </row>
    <row r="190" spans="5:5" ht="20.25" customHeight="1" x14ac:dyDescent="0.2">
      <c r="E190" s="130"/>
    </row>
    <row r="191" spans="5:5" ht="20.25" customHeight="1" x14ac:dyDescent="0.2">
      <c r="E191" s="130"/>
    </row>
    <row r="192" spans="5:5" ht="20.25" customHeight="1" x14ac:dyDescent="0.2">
      <c r="E192" s="130"/>
    </row>
    <row r="193" spans="5:5" ht="20.25" customHeight="1" x14ac:dyDescent="0.2">
      <c r="E193" s="130"/>
    </row>
    <row r="194" spans="5:5" ht="20.25" customHeight="1" x14ac:dyDescent="0.2">
      <c r="E194" s="130"/>
    </row>
    <row r="195" spans="5:5" ht="20.25" customHeight="1" x14ac:dyDescent="0.2">
      <c r="E195" s="130"/>
    </row>
    <row r="196" spans="5:5" ht="20.25" customHeight="1" x14ac:dyDescent="0.2">
      <c r="E196" s="130"/>
    </row>
    <row r="197" spans="5:5" ht="20.25" customHeight="1" x14ac:dyDescent="0.2">
      <c r="E197" s="130"/>
    </row>
    <row r="198" spans="5:5" ht="20.25" customHeight="1" x14ac:dyDescent="0.2">
      <c r="E198" s="130"/>
    </row>
    <row r="199" spans="5:5" ht="20.25" customHeight="1" x14ac:dyDescent="0.2">
      <c r="E199" s="130"/>
    </row>
    <row r="200" spans="5:5" ht="20.25" customHeight="1" x14ac:dyDescent="0.2">
      <c r="E200" s="130"/>
    </row>
    <row r="201" spans="5:5" ht="20.25" customHeight="1" x14ac:dyDescent="0.2">
      <c r="E201" s="130"/>
    </row>
    <row r="202" spans="5:5" ht="20.25" customHeight="1" x14ac:dyDescent="0.2">
      <c r="E202" s="130"/>
    </row>
    <row r="203" spans="5:5" ht="20.25" customHeight="1" x14ac:dyDescent="0.2">
      <c r="E203" s="130"/>
    </row>
    <row r="204" spans="5:5" ht="20.25" customHeight="1" x14ac:dyDescent="0.2">
      <c r="E204" s="130"/>
    </row>
    <row r="205" spans="5:5" ht="20.25" customHeight="1" x14ac:dyDescent="0.2">
      <c r="E205" s="130"/>
    </row>
    <row r="206" spans="5:5" ht="20.25" customHeight="1" x14ac:dyDescent="0.2">
      <c r="E206" s="130"/>
    </row>
    <row r="207" spans="5:5" ht="20.25" customHeight="1" x14ac:dyDescent="0.2">
      <c r="E207" s="130"/>
    </row>
    <row r="208" spans="5:5" ht="20.25" customHeight="1" x14ac:dyDescent="0.2">
      <c r="E208" s="130"/>
    </row>
    <row r="209" spans="5:5" ht="20.25" customHeight="1" x14ac:dyDescent="0.2">
      <c r="E209" s="130"/>
    </row>
    <row r="210" spans="5:5" ht="20.25" customHeight="1" x14ac:dyDescent="0.2">
      <c r="E210" s="130"/>
    </row>
    <row r="211" spans="5:5" ht="20.25" customHeight="1" x14ac:dyDescent="0.2"/>
    <row r="212" spans="5:5" ht="20.25" customHeight="1" x14ac:dyDescent="0.2"/>
    <row r="213" spans="5:5" ht="20.25" customHeight="1" x14ac:dyDescent="0.2"/>
    <row r="214" spans="5:5" ht="20.25" customHeight="1" x14ac:dyDescent="0.2"/>
    <row r="215" spans="5:5" ht="20.25" customHeight="1" x14ac:dyDescent="0.2"/>
    <row r="216" spans="5:5" ht="20.25" customHeight="1" x14ac:dyDescent="0.2"/>
    <row r="217" spans="5:5" ht="20.25" customHeight="1" x14ac:dyDescent="0.2"/>
    <row r="218" spans="5:5" ht="20.25" customHeight="1" x14ac:dyDescent="0.2"/>
    <row r="219" spans="5:5" ht="20.25" customHeight="1" x14ac:dyDescent="0.2"/>
    <row r="220" spans="5:5" ht="20.25" customHeight="1" x14ac:dyDescent="0.2"/>
    <row r="221" spans="5:5" ht="20.25" customHeight="1" x14ac:dyDescent="0.2"/>
    <row r="222" spans="5:5" ht="20.25" customHeight="1" x14ac:dyDescent="0.2"/>
    <row r="223" spans="5:5" ht="20.25" customHeight="1" x14ac:dyDescent="0.2"/>
    <row r="224" spans="5:5"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row r="1130" ht="20.25" customHeight="1" x14ac:dyDescent="0.2"/>
    <row r="1131" ht="20.25" customHeight="1" x14ac:dyDescent="0.2"/>
    <row r="1132" ht="20.25" customHeight="1" x14ac:dyDescent="0.2"/>
    <row r="1133" ht="20.25" customHeight="1" x14ac:dyDescent="0.2"/>
    <row r="1134" ht="20.25" customHeight="1" x14ac:dyDescent="0.2"/>
    <row r="1135" ht="20.25" customHeight="1" x14ac:dyDescent="0.2"/>
    <row r="1136" ht="20.25" customHeight="1" x14ac:dyDescent="0.2"/>
    <row r="1137" ht="20.25" customHeight="1" x14ac:dyDescent="0.2"/>
    <row r="1138" ht="20.25" customHeight="1" x14ac:dyDescent="0.2"/>
    <row r="1139" ht="20.25" customHeight="1" x14ac:dyDescent="0.2"/>
    <row r="1140" ht="20.25" customHeight="1" x14ac:dyDescent="0.2"/>
    <row r="1141" ht="20.25" customHeight="1" x14ac:dyDescent="0.2"/>
    <row r="1142" ht="20.25" customHeight="1" x14ac:dyDescent="0.2"/>
    <row r="1143" ht="20.25" customHeight="1" x14ac:dyDescent="0.2"/>
    <row r="1144" ht="20.25" customHeight="1" x14ac:dyDescent="0.2"/>
    <row r="1145" ht="20.25" customHeight="1" x14ac:dyDescent="0.2"/>
    <row r="1146" ht="20.25" customHeight="1" x14ac:dyDescent="0.2"/>
    <row r="1147" ht="20.25" customHeight="1" x14ac:dyDescent="0.2"/>
    <row r="1148" ht="20.25" customHeight="1" x14ac:dyDescent="0.2"/>
    <row r="1149" ht="20.25" customHeight="1" x14ac:dyDescent="0.2"/>
    <row r="1150" ht="20.25" customHeight="1" x14ac:dyDescent="0.2"/>
    <row r="1151" ht="20.25" customHeight="1" x14ac:dyDescent="0.2"/>
    <row r="1152" ht="20.25" customHeight="1" x14ac:dyDescent="0.2"/>
    <row r="1153" ht="20.25" customHeight="1" x14ac:dyDescent="0.2"/>
    <row r="1154" ht="20.25" customHeight="1" x14ac:dyDescent="0.2"/>
    <row r="1155" ht="20.25" customHeight="1" x14ac:dyDescent="0.2"/>
    <row r="1156" ht="20.25" customHeight="1" x14ac:dyDescent="0.2"/>
    <row r="1157" ht="20.25" customHeight="1" x14ac:dyDescent="0.2"/>
    <row r="1158" ht="20.25" customHeight="1" x14ac:dyDescent="0.2"/>
    <row r="1159" ht="20.25" customHeight="1" x14ac:dyDescent="0.2"/>
    <row r="1160" ht="20.25" customHeight="1" x14ac:dyDescent="0.2"/>
    <row r="1161" ht="20.25" customHeight="1" x14ac:dyDescent="0.2"/>
    <row r="1162" ht="20.25" customHeight="1" x14ac:dyDescent="0.2"/>
    <row r="1163" ht="20.25" customHeight="1" x14ac:dyDescent="0.2"/>
    <row r="1164" ht="20.25" customHeight="1" x14ac:dyDescent="0.2"/>
    <row r="1165" ht="20.25" customHeight="1" x14ac:dyDescent="0.2"/>
    <row r="1166" ht="20.25" customHeight="1" x14ac:dyDescent="0.2"/>
    <row r="1167" ht="20.25" customHeight="1" x14ac:dyDescent="0.2"/>
    <row r="1168" ht="20.25" customHeight="1" x14ac:dyDescent="0.2"/>
    <row r="1169" ht="20.25" customHeight="1" x14ac:dyDescent="0.2"/>
    <row r="1170" ht="20.25" customHeight="1" x14ac:dyDescent="0.2"/>
    <row r="1171" ht="20.25" customHeight="1" x14ac:dyDescent="0.2"/>
    <row r="1172" ht="20.25" customHeight="1" x14ac:dyDescent="0.2"/>
    <row r="1173" ht="20.25" customHeight="1" x14ac:dyDescent="0.2"/>
    <row r="1174" ht="20.25" customHeight="1" x14ac:dyDescent="0.2"/>
    <row r="1175" ht="20.25" customHeight="1" x14ac:dyDescent="0.2"/>
    <row r="1176" ht="20.25" customHeight="1" x14ac:dyDescent="0.2"/>
    <row r="1177" ht="20.25" customHeight="1" x14ac:dyDescent="0.2"/>
    <row r="1178" ht="20.25" customHeight="1" x14ac:dyDescent="0.2"/>
    <row r="1179" ht="20.25" customHeight="1" x14ac:dyDescent="0.2"/>
    <row r="1180" ht="20.25" customHeight="1" x14ac:dyDescent="0.2"/>
    <row r="1181" ht="20.25" customHeight="1" x14ac:dyDescent="0.2"/>
    <row r="1182" ht="20.25" customHeight="1" x14ac:dyDescent="0.2"/>
    <row r="1183" ht="20.25" customHeight="1" x14ac:dyDescent="0.2"/>
    <row r="1184" ht="20.25" customHeight="1" x14ac:dyDescent="0.2"/>
    <row r="1185" ht="20.25" customHeight="1" x14ac:dyDescent="0.2"/>
    <row r="1186" ht="20.25" customHeight="1" x14ac:dyDescent="0.2"/>
    <row r="1187" ht="20.25" customHeight="1" x14ac:dyDescent="0.2"/>
    <row r="1188" ht="20.25" customHeight="1" x14ac:dyDescent="0.2"/>
    <row r="1189" ht="20.25" customHeight="1" x14ac:dyDescent="0.2"/>
    <row r="1190" ht="20.25" customHeight="1" x14ac:dyDescent="0.2"/>
    <row r="1191" ht="20.25" customHeight="1" x14ac:dyDescent="0.2"/>
    <row r="1192" ht="20.25" customHeight="1" x14ac:dyDescent="0.2"/>
    <row r="1193" ht="20.25" customHeight="1" x14ac:dyDescent="0.2"/>
    <row r="1194" ht="20.25" customHeight="1" x14ac:dyDescent="0.2"/>
    <row r="1195" ht="20.25" customHeight="1" x14ac:dyDescent="0.2"/>
    <row r="1196" ht="20.25" customHeight="1" x14ac:dyDescent="0.2"/>
    <row r="1197" ht="20.25" customHeight="1" x14ac:dyDescent="0.2"/>
    <row r="1198" ht="20.25" customHeight="1" x14ac:dyDescent="0.2"/>
    <row r="1199" ht="20.25" customHeight="1" x14ac:dyDescent="0.2"/>
    <row r="1200" ht="20.25" customHeight="1" x14ac:dyDescent="0.2"/>
    <row r="1201" ht="20.25" customHeight="1" x14ac:dyDescent="0.2"/>
    <row r="1202" ht="20.25" customHeight="1" x14ac:dyDescent="0.2"/>
    <row r="1203" ht="20.25" customHeight="1" x14ac:dyDescent="0.2"/>
    <row r="1204" ht="20.25" customHeight="1" x14ac:dyDescent="0.2"/>
    <row r="1205" ht="20.25" customHeight="1" x14ac:dyDescent="0.2"/>
    <row r="1206" ht="20.25" customHeight="1" x14ac:dyDescent="0.2"/>
    <row r="1207" ht="20.25" customHeight="1" x14ac:dyDescent="0.2"/>
    <row r="1208" ht="20.25" customHeight="1" x14ac:dyDescent="0.2"/>
    <row r="1209" ht="20.25" customHeight="1" x14ac:dyDescent="0.2"/>
    <row r="1210" ht="20.25" customHeight="1" x14ac:dyDescent="0.2"/>
    <row r="1211" ht="20.25" customHeight="1" x14ac:dyDescent="0.2"/>
    <row r="1212" ht="20.25" customHeight="1" x14ac:dyDescent="0.2"/>
    <row r="1213" ht="20.25" customHeight="1" x14ac:dyDescent="0.2"/>
    <row r="1214" ht="20.25" customHeight="1" x14ac:dyDescent="0.2"/>
    <row r="1215" ht="20.25" customHeight="1" x14ac:dyDescent="0.2"/>
    <row r="1216" ht="20.25" customHeight="1" x14ac:dyDescent="0.2"/>
    <row r="1217" ht="20.25" customHeight="1" x14ac:dyDescent="0.2"/>
    <row r="1218" ht="20.25" customHeight="1" x14ac:dyDescent="0.2"/>
    <row r="1219" ht="20.25" customHeight="1" x14ac:dyDescent="0.2"/>
    <row r="1220" ht="20.25" customHeight="1" x14ac:dyDescent="0.2"/>
    <row r="1221" ht="20.25" customHeight="1" x14ac:dyDescent="0.2"/>
    <row r="1222" ht="20.25" customHeight="1" x14ac:dyDescent="0.2"/>
    <row r="1223" ht="20.25" customHeight="1" x14ac:dyDescent="0.2"/>
    <row r="1224" ht="20.25" customHeight="1" x14ac:dyDescent="0.2"/>
    <row r="1225" ht="20.25" customHeight="1" x14ac:dyDescent="0.2"/>
    <row r="1226" ht="20.25" customHeight="1" x14ac:dyDescent="0.2"/>
    <row r="1227" ht="20.25" customHeight="1" x14ac:dyDescent="0.2"/>
    <row r="1228" ht="20.25" customHeight="1" x14ac:dyDescent="0.2"/>
    <row r="1229" ht="20.25" customHeight="1" x14ac:dyDescent="0.2"/>
    <row r="1230" ht="20.25" customHeight="1" x14ac:dyDescent="0.2"/>
    <row r="1231" ht="20.25" customHeight="1" x14ac:dyDescent="0.2"/>
    <row r="1232" ht="20.25" customHeight="1" x14ac:dyDescent="0.2"/>
    <row r="1233" ht="20.25" customHeight="1" x14ac:dyDescent="0.2"/>
    <row r="1234" ht="20.25" customHeight="1" x14ac:dyDescent="0.2"/>
    <row r="1235" ht="20.25" customHeight="1" x14ac:dyDescent="0.2"/>
    <row r="1236" ht="20.25" customHeight="1" x14ac:dyDescent="0.2"/>
    <row r="1237" ht="20.25" customHeight="1" x14ac:dyDescent="0.2"/>
    <row r="1238" ht="20.25" customHeight="1" x14ac:dyDescent="0.2"/>
    <row r="1239" ht="20.25" customHeight="1" x14ac:dyDescent="0.2"/>
    <row r="1240" ht="20.25" customHeight="1" x14ac:dyDescent="0.2"/>
    <row r="1241" ht="20.25" customHeight="1" x14ac:dyDescent="0.2"/>
    <row r="1242" ht="20.25" customHeight="1" x14ac:dyDescent="0.2"/>
    <row r="1243" ht="20.25" customHeight="1" x14ac:dyDescent="0.2"/>
    <row r="1244" ht="20.25" customHeight="1" x14ac:dyDescent="0.2"/>
    <row r="1245" ht="20.25" customHeight="1" x14ac:dyDescent="0.2"/>
    <row r="1246" ht="20.25" customHeight="1" x14ac:dyDescent="0.2"/>
    <row r="1247" ht="20.25" customHeight="1" x14ac:dyDescent="0.2"/>
    <row r="1248" ht="20.25" customHeight="1" x14ac:dyDescent="0.2"/>
    <row r="1249" ht="20.25" customHeight="1" x14ac:dyDescent="0.2"/>
    <row r="1250" ht="20.25" customHeight="1" x14ac:dyDescent="0.2"/>
    <row r="1251" ht="20.25" customHeight="1" x14ac:dyDescent="0.2"/>
    <row r="1252" ht="20.25" customHeight="1" x14ac:dyDescent="0.2"/>
    <row r="1253" ht="20.25" customHeight="1" x14ac:dyDescent="0.2"/>
    <row r="1254" ht="20.25" customHeight="1" x14ac:dyDescent="0.2"/>
    <row r="1255" ht="20.25" customHeight="1" x14ac:dyDescent="0.2"/>
    <row r="1256" ht="20.25" customHeight="1" x14ac:dyDescent="0.2"/>
    <row r="1257" ht="20.25" customHeight="1" x14ac:dyDescent="0.2"/>
    <row r="1258" ht="20.25" customHeight="1" x14ac:dyDescent="0.2"/>
    <row r="1259" ht="20.25" customHeight="1" x14ac:dyDescent="0.2"/>
    <row r="1260" ht="20.25" customHeight="1" x14ac:dyDescent="0.2"/>
    <row r="1261" ht="20.25" customHeight="1" x14ac:dyDescent="0.2"/>
    <row r="1262" ht="20.25" customHeight="1" x14ac:dyDescent="0.2"/>
    <row r="1263" ht="20.25" customHeight="1" x14ac:dyDescent="0.2"/>
    <row r="1264" ht="20.25" customHeight="1" x14ac:dyDescent="0.2"/>
    <row r="1265" ht="20.25" customHeight="1" x14ac:dyDescent="0.2"/>
    <row r="1266" ht="20.25" customHeight="1" x14ac:dyDescent="0.2"/>
    <row r="1267" ht="20.25" customHeight="1" x14ac:dyDescent="0.2"/>
    <row r="1268" ht="20.25" customHeight="1" x14ac:dyDescent="0.2"/>
    <row r="1269" ht="20.25" customHeight="1" x14ac:dyDescent="0.2"/>
    <row r="1270" ht="20.25" customHeight="1" x14ac:dyDescent="0.2"/>
    <row r="1271" ht="20.25" customHeight="1" x14ac:dyDescent="0.2"/>
    <row r="1272" ht="20.25" customHeight="1" x14ac:dyDescent="0.2"/>
    <row r="1273" ht="20.25" customHeight="1" x14ac:dyDescent="0.2"/>
    <row r="1274" ht="20.25" customHeight="1" x14ac:dyDescent="0.2"/>
    <row r="1275" ht="20.25" customHeight="1" x14ac:dyDescent="0.2"/>
    <row r="1276" ht="20.25" customHeight="1" x14ac:dyDescent="0.2"/>
    <row r="1277" ht="20.25" customHeight="1" x14ac:dyDescent="0.2"/>
    <row r="1278" ht="20.25" customHeight="1" x14ac:dyDescent="0.2"/>
    <row r="1279" ht="20.25" customHeight="1" x14ac:dyDescent="0.2"/>
    <row r="1280" ht="20.25" customHeight="1" x14ac:dyDescent="0.2"/>
    <row r="1281" ht="20.25" customHeight="1" x14ac:dyDescent="0.2"/>
    <row r="1282" ht="20.25" customHeight="1" x14ac:dyDescent="0.2"/>
    <row r="1283" ht="20.25" customHeight="1" x14ac:dyDescent="0.2"/>
    <row r="1284" ht="20.25" customHeight="1" x14ac:dyDescent="0.2"/>
    <row r="1285" ht="20.25" customHeight="1" x14ac:dyDescent="0.2"/>
    <row r="1286" ht="20.25" customHeight="1" x14ac:dyDescent="0.2"/>
    <row r="1287" ht="20.25" customHeight="1" x14ac:dyDescent="0.2"/>
    <row r="1288" ht="20.25" customHeight="1" x14ac:dyDescent="0.2"/>
    <row r="1289" ht="20.25" customHeight="1" x14ac:dyDescent="0.2"/>
    <row r="1290" ht="20.25" customHeight="1" x14ac:dyDescent="0.2"/>
    <row r="1291" ht="20.25" customHeight="1" x14ac:dyDescent="0.2"/>
    <row r="1292" ht="20.25" customHeight="1" x14ac:dyDescent="0.2"/>
    <row r="1293" ht="20.25" customHeight="1" x14ac:dyDescent="0.2"/>
    <row r="1294" ht="20.25" customHeight="1" x14ac:dyDescent="0.2"/>
    <row r="1295" ht="20.25" customHeight="1" x14ac:dyDescent="0.2"/>
    <row r="1296" ht="20.25" customHeight="1" x14ac:dyDescent="0.2"/>
    <row r="1297" ht="20.25" customHeight="1" x14ac:dyDescent="0.2"/>
    <row r="1298" ht="20.25" customHeight="1" x14ac:dyDescent="0.2"/>
    <row r="1299" ht="20.25" customHeight="1" x14ac:dyDescent="0.2"/>
    <row r="1300" ht="20.25" customHeight="1" x14ac:dyDescent="0.2"/>
    <row r="1301" ht="20.25" customHeight="1" x14ac:dyDescent="0.2"/>
    <row r="1302" ht="20.25" customHeight="1" x14ac:dyDescent="0.2"/>
    <row r="1303" ht="20.25" customHeight="1" x14ac:dyDescent="0.2"/>
    <row r="1304" ht="20.25" customHeight="1" x14ac:dyDescent="0.2"/>
  </sheetData>
  <mergeCells count="9">
    <mergeCell ref="E4:I4"/>
    <mergeCell ref="A4:A5"/>
    <mergeCell ref="B4:B5"/>
    <mergeCell ref="A1:K1"/>
    <mergeCell ref="A2:K2"/>
    <mergeCell ref="J4:J5"/>
    <mergeCell ref="K4:K5"/>
    <mergeCell ref="C4:C5"/>
    <mergeCell ref="D4:D5"/>
  </mergeCells>
  <phoneticPr fontId="6" type="noConversion"/>
  <hyperlinks>
    <hyperlink ref="B110"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S506"/>
  <sheetViews>
    <sheetView zoomScaleNormal="100" zoomScaleSheetLayoutView="100" workbookViewId="0">
      <selection activeCell="N4" sqref="N4"/>
    </sheetView>
  </sheetViews>
  <sheetFormatPr baseColWidth="10" defaultRowHeight="12" x14ac:dyDescent="0.2"/>
  <cols>
    <col min="1" max="1" width="8.5703125" style="44" customWidth="1"/>
    <col min="2" max="2" width="41.42578125" style="46" customWidth="1"/>
    <col min="3" max="3" width="10.5703125" style="46" customWidth="1"/>
    <col min="4" max="4" width="11.42578125" style="46" customWidth="1"/>
    <col min="5" max="5" width="11.140625" style="46" customWidth="1"/>
    <col min="6" max="6" width="11.7109375" style="46" customWidth="1"/>
    <col min="7" max="7" width="11.7109375" style="45" customWidth="1"/>
    <col min="8" max="8" width="11.28515625" style="45" customWidth="1"/>
    <col min="9" max="9" width="8.7109375" style="63" customWidth="1"/>
    <col min="10" max="10" width="11.5703125" style="64" customWidth="1"/>
    <col min="11" max="11" width="10.5703125" style="63" customWidth="1"/>
    <col min="12" max="20" width="11.42578125" style="45" customWidth="1"/>
    <col min="21" max="21" width="54.7109375" style="45" customWidth="1"/>
    <col min="22" max="28" width="11.42578125" style="45" customWidth="1"/>
    <col min="29" max="16384" width="11.42578125" style="45"/>
  </cols>
  <sheetData>
    <row r="1" spans="1:11" ht="18" customHeight="1" x14ac:dyDescent="0.2">
      <c r="A1" s="199" t="s">
        <v>23</v>
      </c>
      <c r="B1" s="199"/>
      <c r="C1" s="199"/>
      <c r="D1" s="199"/>
      <c r="E1" s="199"/>
      <c r="F1" s="199"/>
      <c r="G1" s="199"/>
      <c r="H1" s="199"/>
      <c r="I1" s="199"/>
      <c r="J1" s="199"/>
      <c r="K1" s="199"/>
    </row>
    <row r="2" spans="1:11" ht="18" customHeight="1" x14ac:dyDescent="0.2">
      <c r="A2" s="184" t="s">
        <v>204</v>
      </c>
      <c r="B2" s="184"/>
      <c r="C2" s="184"/>
      <c r="D2" s="184"/>
      <c r="E2" s="184"/>
      <c r="F2" s="184"/>
      <c r="G2" s="184"/>
      <c r="H2" s="184"/>
      <c r="I2" s="184"/>
      <c r="J2" s="184"/>
      <c r="K2" s="184"/>
    </row>
    <row r="3" spans="1:11" ht="25.5" customHeight="1" x14ac:dyDescent="0.2">
      <c r="B3" s="44"/>
      <c r="C3" s="44"/>
      <c r="D3" s="44"/>
      <c r="E3" s="44"/>
      <c r="F3" s="44"/>
      <c r="G3" s="44"/>
      <c r="H3" s="110"/>
      <c r="I3" s="100"/>
      <c r="J3" s="117"/>
      <c r="K3" s="44"/>
    </row>
    <row r="4" spans="1:11" ht="20.25" customHeight="1" x14ac:dyDescent="0.2">
      <c r="A4" s="193" t="s">
        <v>3</v>
      </c>
      <c r="B4" s="195" t="s">
        <v>12</v>
      </c>
      <c r="C4" s="195" t="s">
        <v>4</v>
      </c>
      <c r="D4" s="191" t="s">
        <v>83</v>
      </c>
      <c r="E4" s="203" t="s">
        <v>85</v>
      </c>
      <c r="F4" s="204"/>
      <c r="G4" s="204"/>
      <c r="H4" s="204"/>
      <c r="I4" s="205"/>
      <c r="J4" s="197" t="s">
        <v>54</v>
      </c>
      <c r="K4" s="200" t="s">
        <v>56</v>
      </c>
    </row>
    <row r="5" spans="1:11" s="47" customFormat="1" ht="65.25" customHeight="1" thickBot="1" x14ac:dyDescent="0.25">
      <c r="A5" s="194"/>
      <c r="B5" s="196"/>
      <c r="C5" s="196"/>
      <c r="D5" s="192"/>
      <c r="E5" s="28" t="s">
        <v>119</v>
      </c>
      <c r="F5" s="30" t="s">
        <v>203</v>
      </c>
      <c r="G5" s="31" t="s">
        <v>55</v>
      </c>
      <c r="H5" s="29" t="s">
        <v>84</v>
      </c>
      <c r="I5" s="32" t="s">
        <v>24</v>
      </c>
      <c r="J5" s="198"/>
      <c r="K5" s="201"/>
    </row>
    <row r="6" spans="1:11" s="158" customFormat="1" ht="18.75" customHeight="1" x14ac:dyDescent="0.2">
      <c r="A6" s="144"/>
      <c r="B6" s="141" t="s">
        <v>158</v>
      </c>
      <c r="C6" s="98"/>
      <c r="D6" s="164">
        <f>D7+D12+D14</f>
        <v>83738504.850000009</v>
      </c>
      <c r="E6" s="164">
        <f>E7+E12+E14</f>
        <v>125017007</v>
      </c>
      <c r="F6" s="164">
        <f t="shared" ref="F6:G6" si="0">F7+F12+F14</f>
        <v>5465179</v>
      </c>
      <c r="G6" s="164">
        <f t="shared" si="0"/>
        <v>1704810</v>
      </c>
      <c r="H6" s="164">
        <f>SUM(F6:G6)</f>
        <v>7169989</v>
      </c>
      <c r="I6" s="163">
        <f t="shared" ref="I6:I37" si="1">H6/E6%</f>
        <v>5.7352108901471297</v>
      </c>
      <c r="J6" s="157">
        <f t="shared" ref="J6:J37" si="2">D6+H6</f>
        <v>90908493.850000009</v>
      </c>
      <c r="K6" s="172"/>
    </row>
    <row r="7" spans="1:11" ht="21.75" customHeight="1" x14ac:dyDescent="0.2">
      <c r="A7" s="80"/>
      <c r="B7" s="59" t="s">
        <v>21</v>
      </c>
      <c r="C7" s="81"/>
      <c r="D7" s="60">
        <f>SUM(D8:D11)</f>
        <v>5842866</v>
      </c>
      <c r="E7" s="82">
        <f>SUM(E8:E11)</f>
        <v>9124527</v>
      </c>
      <c r="F7" s="82">
        <f>SUM(F8:F11)</f>
        <v>84224</v>
      </c>
      <c r="G7" s="82"/>
      <c r="H7" s="82">
        <f t="shared" ref="H7:H64" si="3">SUM(F7:G7)</f>
        <v>84224</v>
      </c>
      <c r="I7" s="83">
        <f t="shared" si="1"/>
        <v>0.92305058662218875</v>
      </c>
      <c r="J7" s="82">
        <f t="shared" si="2"/>
        <v>5927090</v>
      </c>
      <c r="K7" s="83"/>
    </row>
    <row r="8" spans="1:11" ht="24.75" customHeight="1" x14ac:dyDescent="0.2">
      <c r="A8" s="53"/>
      <c r="B8" s="61" t="s">
        <v>51</v>
      </c>
      <c r="C8" s="57"/>
      <c r="D8" s="57">
        <v>0</v>
      </c>
      <c r="E8" s="51">
        <v>1113153</v>
      </c>
      <c r="F8" s="51">
        <v>10900</v>
      </c>
      <c r="G8" s="51"/>
      <c r="H8" s="57">
        <f t="shared" si="3"/>
        <v>10900</v>
      </c>
      <c r="I8" s="84">
        <f t="shared" si="1"/>
        <v>0.97920052319851802</v>
      </c>
      <c r="J8" s="57">
        <f t="shared" si="2"/>
        <v>10900</v>
      </c>
      <c r="K8" s="85"/>
    </row>
    <row r="9" spans="1:11" ht="36" x14ac:dyDescent="0.2">
      <c r="A9" s="53">
        <v>169124</v>
      </c>
      <c r="B9" s="61" t="s">
        <v>63</v>
      </c>
      <c r="C9" s="103">
        <v>1486535.38</v>
      </c>
      <c r="D9" s="57">
        <v>1289424</v>
      </c>
      <c r="E9" s="57">
        <v>73324</v>
      </c>
      <c r="F9" s="57">
        <v>73324</v>
      </c>
      <c r="G9" s="57"/>
      <c r="H9" s="57">
        <f t="shared" si="3"/>
        <v>73324</v>
      </c>
      <c r="I9" s="84">
        <f t="shared" si="1"/>
        <v>100</v>
      </c>
      <c r="J9" s="57">
        <f t="shared" si="2"/>
        <v>1362748</v>
      </c>
      <c r="K9" s="85">
        <f>J9/C9%</f>
        <v>91.672759245057463</v>
      </c>
    </row>
    <row r="10" spans="1:11" ht="48" x14ac:dyDescent="0.2">
      <c r="A10" s="53">
        <v>238150</v>
      </c>
      <c r="B10" s="61" t="s">
        <v>52</v>
      </c>
      <c r="C10" s="103">
        <v>6744312</v>
      </c>
      <c r="D10" s="122">
        <v>4553442</v>
      </c>
      <c r="E10" s="57">
        <v>2407548</v>
      </c>
      <c r="F10" s="57">
        <v>0</v>
      </c>
      <c r="G10" s="57"/>
      <c r="H10" s="57">
        <f t="shared" si="3"/>
        <v>0</v>
      </c>
      <c r="I10" s="84">
        <f t="shared" si="1"/>
        <v>0</v>
      </c>
      <c r="J10" s="57">
        <f t="shared" si="2"/>
        <v>4553442</v>
      </c>
      <c r="K10" s="85">
        <f>J10/C10%</f>
        <v>67.515292886805952</v>
      </c>
    </row>
    <row r="11" spans="1:11" ht="60" x14ac:dyDescent="0.2">
      <c r="A11" s="53">
        <v>227100</v>
      </c>
      <c r="B11" s="61" t="s">
        <v>144</v>
      </c>
      <c r="C11" s="103">
        <v>9910910</v>
      </c>
      <c r="D11" s="122">
        <v>0</v>
      </c>
      <c r="E11" s="57">
        <v>5530502</v>
      </c>
      <c r="F11" s="57">
        <v>0</v>
      </c>
      <c r="G11" s="57">
        <v>0</v>
      </c>
      <c r="H11" s="57">
        <f t="shared" si="3"/>
        <v>0</v>
      </c>
      <c r="I11" s="84">
        <f t="shared" si="1"/>
        <v>0</v>
      </c>
      <c r="J11" s="57">
        <f t="shared" si="2"/>
        <v>0</v>
      </c>
      <c r="K11" s="85">
        <f>J11/C11%</f>
        <v>0</v>
      </c>
    </row>
    <row r="12" spans="1:11" ht="24" x14ac:dyDescent="0.2">
      <c r="A12" s="53"/>
      <c r="B12" s="59" t="s">
        <v>43</v>
      </c>
      <c r="C12" s="81"/>
      <c r="D12" s="86"/>
      <c r="E12" s="82">
        <f>SUM(E13:E13)</f>
        <v>59900000</v>
      </c>
      <c r="F12" s="82">
        <v>0</v>
      </c>
      <c r="G12" s="82"/>
      <c r="H12" s="82">
        <f t="shared" si="3"/>
        <v>0</v>
      </c>
      <c r="I12" s="83">
        <f t="shared" si="1"/>
        <v>0</v>
      </c>
      <c r="J12" s="82">
        <f t="shared" si="2"/>
        <v>0</v>
      </c>
      <c r="K12" s="83"/>
    </row>
    <row r="13" spans="1:11" ht="51.75" customHeight="1" x14ac:dyDescent="0.2">
      <c r="A13" s="53">
        <v>143957</v>
      </c>
      <c r="B13" s="61" t="s">
        <v>134</v>
      </c>
      <c r="C13" s="103">
        <v>277993156</v>
      </c>
      <c r="D13" s="57">
        <v>0</v>
      </c>
      <c r="E13" s="57">
        <v>59900000</v>
      </c>
      <c r="F13" s="57">
        <v>0</v>
      </c>
      <c r="G13" s="57"/>
      <c r="H13" s="57">
        <f t="shared" si="3"/>
        <v>0</v>
      </c>
      <c r="I13" s="84">
        <f t="shared" si="1"/>
        <v>0</v>
      </c>
      <c r="J13" s="151">
        <f t="shared" si="2"/>
        <v>0</v>
      </c>
      <c r="K13" s="85">
        <f>J13/C13%</f>
        <v>0</v>
      </c>
    </row>
    <row r="14" spans="1:11" s="48" customFormat="1" ht="24" x14ac:dyDescent="0.2">
      <c r="A14" s="145"/>
      <c r="B14" s="159" t="s">
        <v>70</v>
      </c>
      <c r="C14" s="160"/>
      <c r="D14" s="167">
        <f>D15+D19+D24+D28+D31+D36+D38+D41+D47+D51+D53+D56+D62+D68</f>
        <v>77895638.850000009</v>
      </c>
      <c r="E14" s="82">
        <f>E15+E19+E24+E28+E31+E33+E36+E38+E41+E47+E51+E53+E56+E62+E64+E68</f>
        <v>55992480</v>
      </c>
      <c r="F14" s="167">
        <f>F15+F19+F24+F28+F31+F33+F36+F38+F41+F47+F51+F53+F56+F62+F64+F68</f>
        <v>5380955</v>
      </c>
      <c r="G14" s="167">
        <f>G15+G19+G24+G28+G31+G33+G36+G38+G41+G47+G51+G53+G56+G62+G64+G68</f>
        <v>1704810</v>
      </c>
      <c r="H14" s="167">
        <f t="shared" si="3"/>
        <v>7085765</v>
      </c>
      <c r="I14" s="168">
        <f t="shared" si="1"/>
        <v>12.654851151440335</v>
      </c>
      <c r="J14" s="167">
        <f t="shared" si="2"/>
        <v>84981403.850000009</v>
      </c>
      <c r="K14" s="159"/>
    </row>
    <row r="15" spans="1:11" s="48" customFormat="1" ht="30.75" customHeight="1" x14ac:dyDescent="0.2">
      <c r="A15" s="145"/>
      <c r="B15" s="147" t="s">
        <v>103</v>
      </c>
      <c r="C15" s="147"/>
      <c r="D15" s="148">
        <f>SUM(D16:D18)</f>
        <v>184299</v>
      </c>
      <c r="E15" s="148">
        <f>SUM(E16:E18)</f>
        <v>3951934</v>
      </c>
      <c r="F15" s="148">
        <v>0</v>
      </c>
      <c r="G15" s="149"/>
      <c r="H15" s="148">
        <f t="shared" si="3"/>
        <v>0</v>
      </c>
      <c r="I15" s="150">
        <f t="shared" si="1"/>
        <v>0</v>
      </c>
      <c r="J15" s="148">
        <f t="shared" si="2"/>
        <v>184299</v>
      </c>
      <c r="K15" s="149"/>
    </row>
    <row r="16" spans="1:11" s="48" customFormat="1" ht="60" x14ac:dyDescent="0.2">
      <c r="A16" s="145" t="s">
        <v>108</v>
      </c>
      <c r="B16" s="50" t="s">
        <v>104</v>
      </c>
      <c r="C16" s="51">
        <v>296389</v>
      </c>
      <c r="D16" s="51">
        <v>6857</v>
      </c>
      <c r="E16" s="51">
        <v>118943</v>
      </c>
      <c r="F16" s="51">
        <v>0</v>
      </c>
      <c r="G16" s="51"/>
      <c r="H16" s="51">
        <f t="shared" si="3"/>
        <v>0</v>
      </c>
      <c r="I16" s="85">
        <f t="shared" si="1"/>
        <v>0</v>
      </c>
      <c r="J16" s="51">
        <f t="shared" si="2"/>
        <v>6857</v>
      </c>
      <c r="K16" s="85">
        <f>J16/C16%</f>
        <v>2.313513659413811</v>
      </c>
    </row>
    <row r="17" spans="1:11" s="48" customFormat="1" ht="72" x14ac:dyDescent="0.2">
      <c r="A17" s="145" t="s">
        <v>109</v>
      </c>
      <c r="B17" s="50" t="s">
        <v>65</v>
      </c>
      <c r="C17" s="51">
        <v>3327080</v>
      </c>
      <c r="D17" s="51">
        <v>69618</v>
      </c>
      <c r="E17" s="51">
        <v>1436015</v>
      </c>
      <c r="F17" s="51">
        <v>0</v>
      </c>
      <c r="G17" s="51"/>
      <c r="H17" s="51">
        <f t="shared" si="3"/>
        <v>0</v>
      </c>
      <c r="I17" s="85">
        <f t="shared" si="1"/>
        <v>0</v>
      </c>
      <c r="J17" s="51">
        <f t="shared" si="2"/>
        <v>69618</v>
      </c>
      <c r="K17" s="85">
        <f>J17/C17%</f>
        <v>2.0924654652127388</v>
      </c>
    </row>
    <row r="18" spans="1:11" s="48" customFormat="1" ht="60" x14ac:dyDescent="0.2">
      <c r="A18" s="145" t="s">
        <v>110</v>
      </c>
      <c r="B18" s="50" t="s">
        <v>66</v>
      </c>
      <c r="C18" s="51">
        <v>2516113</v>
      </c>
      <c r="D18" s="51">
        <v>107824</v>
      </c>
      <c r="E18" s="51">
        <v>2396976</v>
      </c>
      <c r="F18" s="51">
        <v>0</v>
      </c>
      <c r="G18" s="51"/>
      <c r="H18" s="51">
        <f t="shared" si="3"/>
        <v>0</v>
      </c>
      <c r="I18" s="85">
        <f t="shared" si="1"/>
        <v>0</v>
      </c>
      <c r="J18" s="51">
        <f t="shared" si="2"/>
        <v>107824</v>
      </c>
      <c r="K18" s="85">
        <f>J18/C18%</f>
        <v>4.2853401258210582</v>
      </c>
    </row>
    <row r="19" spans="1:11" s="48" customFormat="1" ht="24" x14ac:dyDescent="0.2">
      <c r="A19" s="142"/>
      <c r="B19" s="147" t="s">
        <v>96</v>
      </c>
      <c r="C19" s="147"/>
      <c r="D19" s="148">
        <f>SUM(D22:D23)</f>
        <v>0</v>
      </c>
      <c r="E19" s="148">
        <f>SUM(E20:E23)</f>
        <v>2772545</v>
      </c>
      <c r="F19" s="148">
        <v>0</v>
      </c>
      <c r="G19" s="149"/>
      <c r="H19" s="148">
        <f t="shared" si="3"/>
        <v>0</v>
      </c>
      <c r="I19" s="150">
        <f t="shared" si="1"/>
        <v>0</v>
      </c>
      <c r="J19" s="148">
        <f t="shared" si="2"/>
        <v>0</v>
      </c>
      <c r="K19" s="149"/>
    </row>
    <row r="20" spans="1:11" s="48" customFormat="1" ht="36" x14ac:dyDescent="0.2">
      <c r="A20" s="145" t="s">
        <v>198</v>
      </c>
      <c r="B20" s="50" t="s">
        <v>187</v>
      </c>
      <c r="C20" s="51">
        <v>1343920</v>
      </c>
      <c r="D20" s="51">
        <v>848920</v>
      </c>
      <c r="E20" s="51">
        <v>495000</v>
      </c>
      <c r="F20" s="51">
        <v>0</v>
      </c>
      <c r="G20" s="51"/>
      <c r="H20" s="51">
        <f t="shared" si="3"/>
        <v>0</v>
      </c>
      <c r="I20" s="85">
        <f t="shared" si="1"/>
        <v>0</v>
      </c>
      <c r="J20" s="51">
        <f t="shared" si="2"/>
        <v>848920</v>
      </c>
      <c r="K20" s="85">
        <f>J20/C20%</f>
        <v>63.167450443478778</v>
      </c>
    </row>
    <row r="21" spans="1:11" s="48" customFormat="1" ht="36" x14ac:dyDescent="0.2">
      <c r="A21" s="145" t="s">
        <v>199</v>
      </c>
      <c r="B21" s="50" t="s">
        <v>188</v>
      </c>
      <c r="C21" s="51">
        <v>1466946</v>
      </c>
      <c r="D21" s="51">
        <v>1394096</v>
      </c>
      <c r="E21" s="51">
        <v>44850</v>
      </c>
      <c r="F21" s="51">
        <v>0</v>
      </c>
      <c r="G21" s="51"/>
      <c r="H21" s="51">
        <f t="shared" si="3"/>
        <v>0</v>
      </c>
      <c r="I21" s="85">
        <f t="shared" si="1"/>
        <v>0</v>
      </c>
      <c r="J21" s="51">
        <f t="shared" si="2"/>
        <v>1394096</v>
      </c>
      <c r="K21" s="85">
        <f>J21/C21%</f>
        <v>95.033900361703843</v>
      </c>
    </row>
    <row r="22" spans="1:11" s="48" customFormat="1" ht="36" x14ac:dyDescent="0.2">
      <c r="A22" s="145">
        <v>182070</v>
      </c>
      <c r="B22" s="50" t="s">
        <v>113</v>
      </c>
      <c r="C22" s="51">
        <v>1158211.1599999999</v>
      </c>
      <c r="D22" s="51">
        <v>0</v>
      </c>
      <c r="E22" s="51">
        <v>1158211</v>
      </c>
      <c r="F22" s="51">
        <v>0</v>
      </c>
      <c r="G22" s="51"/>
      <c r="H22" s="51">
        <f t="shared" si="3"/>
        <v>0</v>
      </c>
      <c r="I22" s="85">
        <f t="shared" si="1"/>
        <v>0</v>
      </c>
      <c r="J22" s="51">
        <f t="shared" si="2"/>
        <v>0</v>
      </c>
      <c r="K22" s="85">
        <f>J22/C22%</f>
        <v>0</v>
      </c>
    </row>
    <row r="23" spans="1:11" s="48" customFormat="1" ht="36" x14ac:dyDescent="0.2">
      <c r="A23" s="145">
        <v>206839</v>
      </c>
      <c r="B23" s="50" t="s">
        <v>114</v>
      </c>
      <c r="C23" s="51">
        <v>1106804.2</v>
      </c>
      <c r="D23" s="51">
        <v>0</v>
      </c>
      <c r="E23" s="51">
        <v>1074484</v>
      </c>
      <c r="F23" s="51">
        <v>0</v>
      </c>
      <c r="G23" s="51"/>
      <c r="H23" s="51">
        <f t="shared" si="3"/>
        <v>0</v>
      </c>
      <c r="I23" s="85">
        <f t="shared" si="1"/>
        <v>0</v>
      </c>
      <c r="J23" s="51">
        <f t="shared" si="2"/>
        <v>0</v>
      </c>
      <c r="K23" s="85">
        <f>J23/C23%</f>
        <v>0</v>
      </c>
    </row>
    <row r="24" spans="1:11" s="48" customFormat="1" ht="24" x14ac:dyDescent="0.2">
      <c r="A24" s="142"/>
      <c r="B24" s="147" t="s">
        <v>97</v>
      </c>
      <c r="C24" s="147"/>
      <c r="D24" s="148">
        <f>D25</f>
        <v>0</v>
      </c>
      <c r="E24" s="148">
        <f>SUM(E25:E27)</f>
        <v>5120660</v>
      </c>
      <c r="F24" s="148">
        <v>0</v>
      </c>
      <c r="G24" s="149"/>
      <c r="H24" s="154">
        <f t="shared" si="3"/>
        <v>0</v>
      </c>
      <c r="I24" s="155">
        <f t="shared" si="1"/>
        <v>0</v>
      </c>
      <c r="J24" s="154">
        <f t="shared" si="2"/>
        <v>0</v>
      </c>
      <c r="K24" s="156"/>
    </row>
    <row r="25" spans="1:11" s="48" customFormat="1" ht="48" x14ac:dyDescent="0.2">
      <c r="A25" s="145">
        <v>220053</v>
      </c>
      <c r="B25" s="50" t="s">
        <v>69</v>
      </c>
      <c r="C25" s="51">
        <v>9951775</v>
      </c>
      <c r="D25" s="51">
        <v>0</v>
      </c>
      <c r="E25" s="51">
        <v>2600000</v>
      </c>
      <c r="F25" s="51">
        <v>0</v>
      </c>
      <c r="G25" s="51"/>
      <c r="H25" s="152">
        <f t="shared" si="3"/>
        <v>0</v>
      </c>
      <c r="I25" s="153">
        <f t="shared" si="1"/>
        <v>0</v>
      </c>
      <c r="J25" s="152">
        <f t="shared" si="2"/>
        <v>0</v>
      </c>
      <c r="K25" s="153">
        <f>J25/C25%</f>
        <v>0</v>
      </c>
    </row>
    <row r="26" spans="1:11" s="48" customFormat="1" ht="36" x14ac:dyDescent="0.2">
      <c r="A26" s="145">
        <v>285368</v>
      </c>
      <c r="B26" s="50" t="s">
        <v>115</v>
      </c>
      <c r="C26" s="51">
        <v>7620542</v>
      </c>
      <c r="D26" s="51">
        <v>0</v>
      </c>
      <c r="E26" s="51">
        <v>1620660</v>
      </c>
      <c r="F26" s="51">
        <v>0</v>
      </c>
      <c r="G26" s="51"/>
      <c r="H26" s="152">
        <f t="shared" si="3"/>
        <v>0</v>
      </c>
      <c r="I26" s="153">
        <f t="shared" si="1"/>
        <v>0</v>
      </c>
      <c r="J26" s="152">
        <f t="shared" si="2"/>
        <v>0</v>
      </c>
      <c r="K26" s="153">
        <f>J26/C26%</f>
        <v>0</v>
      </c>
    </row>
    <row r="27" spans="1:11" s="48" customFormat="1" ht="36" x14ac:dyDescent="0.2">
      <c r="A27" s="145">
        <v>271878</v>
      </c>
      <c r="B27" s="50" t="s">
        <v>116</v>
      </c>
      <c r="C27" s="51">
        <v>3649603</v>
      </c>
      <c r="D27" s="51">
        <v>0</v>
      </c>
      <c r="E27" s="152">
        <v>900000</v>
      </c>
      <c r="F27" s="152">
        <v>0</v>
      </c>
      <c r="G27" s="51"/>
      <c r="H27" s="152">
        <f t="shared" si="3"/>
        <v>0</v>
      </c>
      <c r="I27" s="153">
        <f t="shared" si="1"/>
        <v>0</v>
      </c>
      <c r="J27" s="152">
        <f t="shared" si="2"/>
        <v>0</v>
      </c>
      <c r="K27" s="153">
        <f>J27/C27%</f>
        <v>0</v>
      </c>
    </row>
    <row r="28" spans="1:11" s="48" customFormat="1" ht="24" x14ac:dyDescent="0.2">
      <c r="A28" s="142"/>
      <c r="B28" s="147" t="s">
        <v>95</v>
      </c>
      <c r="C28" s="147"/>
      <c r="D28" s="148">
        <f>SUM(D29:D30)</f>
        <v>549229.76</v>
      </c>
      <c r="E28" s="148">
        <f>SUM(E29:E30)</f>
        <v>2600000</v>
      </c>
      <c r="F28" s="148">
        <v>0</v>
      </c>
      <c r="G28" s="148">
        <f>SUM(G29:G30)</f>
        <v>0</v>
      </c>
      <c r="H28" s="148">
        <f t="shared" si="3"/>
        <v>0</v>
      </c>
      <c r="I28" s="150">
        <f t="shared" si="1"/>
        <v>0</v>
      </c>
      <c r="J28" s="148">
        <f t="shared" si="2"/>
        <v>549229.76</v>
      </c>
      <c r="K28" s="156"/>
    </row>
    <row r="29" spans="1:11" s="48" customFormat="1" ht="48" x14ac:dyDescent="0.2">
      <c r="A29" s="99">
        <v>104190</v>
      </c>
      <c r="B29" s="50" t="s">
        <v>111</v>
      </c>
      <c r="C29" s="51">
        <v>1800899.44</v>
      </c>
      <c r="D29" s="51">
        <v>549229.76</v>
      </c>
      <c r="E29" s="152">
        <v>1600000</v>
      </c>
      <c r="F29" s="152">
        <v>0</v>
      </c>
      <c r="G29" s="51">
        <v>0</v>
      </c>
      <c r="H29" s="51">
        <f t="shared" si="3"/>
        <v>0</v>
      </c>
      <c r="I29" s="85">
        <f t="shared" si="1"/>
        <v>0</v>
      </c>
      <c r="J29" s="51">
        <f t="shared" si="2"/>
        <v>549229.76</v>
      </c>
      <c r="K29" s="85">
        <f>J29/C29%</f>
        <v>30.497525169978399</v>
      </c>
    </row>
    <row r="30" spans="1:11" s="48" customFormat="1" ht="72" x14ac:dyDescent="0.2">
      <c r="A30" s="99">
        <v>227664</v>
      </c>
      <c r="B30" s="50" t="s">
        <v>112</v>
      </c>
      <c r="C30" s="51">
        <v>5377287</v>
      </c>
      <c r="D30" s="51">
        <v>0</v>
      </c>
      <c r="E30" s="51">
        <v>1000000</v>
      </c>
      <c r="F30" s="51">
        <v>0</v>
      </c>
      <c r="G30" s="51"/>
      <c r="H30" s="51">
        <f t="shared" si="3"/>
        <v>0</v>
      </c>
      <c r="I30" s="85">
        <f t="shared" si="1"/>
        <v>0</v>
      </c>
      <c r="J30" s="51">
        <f t="shared" si="2"/>
        <v>0</v>
      </c>
      <c r="K30" s="85">
        <f>J30/C30%</f>
        <v>0</v>
      </c>
    </row>
    <row r="31" spans="1:11" s="48" customFormat="1" ht="24" x14ac:dyDescent="0.2">
      <c r="A31" s="142"/>
      <c r="B31" s="147" t="s">
        <v>117</v>
      </c>
      <c r="C31" s="147"/>
      <c r="D31" s="148">
        <f>D32</f>
        <v>0</v>
      </c>
      <c r="E31" s="148">
        <f>E32</f>
        <v>195700</v>
      </c>
      <c r="F31" s="148">
        <v>0</v>
      </c>
      <c r="G31" s="149"/>
      <c r="H31" s="148">
        <f t="shared" si="3"/>
        <v>0</v>
      </c>
      <c r="I31" s="150">
        <f t="shared" si="1"/>
        <v>0</v>
      </c>
      <c r="J31" s="148">
        <f t="shared" si="2"/>
        <v>0</v>
      </c>
      <c r="K31" s="156"/>
    </row>
    <row r="32" spans="1:11" s="48" customFormat="1" ht="72" x14ac:dyDescent="0.2">
      <c r="A32" s="99">
        <v>268690</v>
      </c>
      <c r="B32" s="50" t="s">
        <v>118</v>
      </c>
      <c r="C32" s="51">
        <v>195700</v>
      </c>
      <c r="D32" s="51">
        <v>0</v>
      </c>
      <c r="E32" s="51">
        <v>195700</v>
      </c>
      <c r="F32" s="51">
        <v>0</v>
      </c>
      <c r="G32" s="51"/>
      <c r="H32" s="51">
        <f t="shared" si="3"/>
        <v>0</v>
      </c>
      <c r="I32" s="85">
        <f t="shared" si="1"/>
        <v>0</v>
      </c>
      <c r="J32" s="51">
        <f t="shared" si="2"/>
        <v>0</v>
      </c>
      <c r="K32" s="85">
        <f>J32/C32%</f>
        <v>0</v>
      </c>
    </row>
    <row r="33" spans="1:11" s="48" customFormat="1" ht="24" x14ac:dyDescent="0.2">
      <c r="A33" s="142"/>
      <c r="B33" s="147" t="s">
        <v>189</v>
      </c>
      <c r="C33" s="147"/>
      <c r="D33" s="148">
        <f>SUM(D34:D35)</f>
        <v>9989594</v>
      </c>
      <c r="E33" s="148">
        <f>SUM(E34:E35)</f>
        <v>327912</v>
      </c>
      <c r="F33" s="148">
        <f>SUM(F34:F35)</f>
        <v>89500</v>
      </c>
      <c r="G33" s="148">
        <f>SUM(G34:G35)</f>
        <v>0</v>
      </c>
      <c r="H33" s="148">
        <f t="shared" si="3"/>
        <v>89500</v>
      </c>
      <c r="I33" s="150">
        <f t="shared" si="1"/>
        <v>27.293908121691185</v>
      </c>
      <c r="J33" s="148">
        <f t="shared" si="2"/>
        <v>10079094</v>
      </c>
      <c r="K33" s="147"/>
    </row>
    <row r="34" spans="1:11" s="48" customFormat="1" ht="48" x14ac:dyDescent="0.2">
      <c r="A34" s="145">
        <v>117211</v>
      </c>
      <c r="B34" s="50" t="s">
        <v>190</v>
      </c>
      <c r="C34" s="51">
        <v>2308127.64</v>
      </c>
      <c r="D34" s="51">
        <v>1182019</v>
      </c>
      <c r="E34" s="51">
        <v>222745</v>
      </c>
      <c r="F34" s="51">
        <v>89500</v>
      </c>
      <c r="G34" s="51">
        <v>0</v>
      </c>
      <c r="H34" s="51">
        <f t="shared" si="3"/>
        <v>89500</v>
      </c>
      <c r="I34" s="85">
        <f t="shared" si="1"/>
        <v>40.180475431547286</v>
      </c>
      <c r="J34" s="51">
        <f t="shared" si="2"/>
        <v>1271519</v>
      </c>
      <c r="K34" s="85">
        <f>J34/C34%</f>
        <v>55.088764501775991</v>
      </c>
    </row>
    <row r="35" spans="1:11" s="48" customFormat="1" ht="48" x14ac:dyDescent="0.2">
      <c r="A35" s="145">
        <v>104562</v>
      </c>
      <c r="B35" s="50" t="s">
        <v>191</v>
      </c>
      <c r="C35" s="51">
        <v>9032726</v>
      </c>
      <c r="D35" s="51">
        <v>8807575</v>
      </c>
      <c r="E35" s="51">
        <v>105167</v>
      </c>
      <c r="F35" s="51">
        <v>0</v>
      </c>
      <c r="G35" s="51">
        <v>0</v>
      </c>
      <c r="H35" s="51">
        <f t="shared" si="3"/>
        <v>0</v>
      </c>
      <c r="I35" s="85">
        <f t="shared" si="1"/>
        <v>0</v>
      </c>
      <c r="J35" s="51">
        <f t="shared" si="2"/>
        <v>8807575</v>
      </c>
      <c r="K35" s="85">
        <f>J35/C35%</f>
        <v>97.507385920927973</v>
      </c>
    </row>
    <row r="36" spans="1:11" s="48" customFormat="1" ht="24" x14ac:dyDescent="0.2">
      <c r="A36" s="142"/>
      <c r="B36" s="147" t="s">
        <v>93</v>
      </c>
      <c r="C36" s="147"/>
      <c r="D36" s="148">
        <f>D37</f>
        <v>51372849</v>
      </c>
      <c r="E36" s="148">
        <f>E37</f>
        <v>13352511</v>
      </c>
      <c r="F36" s="148">
        <f>F37</f>
        <v>4639814</v>
      </c>
      <c r="G36" s="148">
        <f t="shared" ref="G36" si="4">G37</f>
        <v>1328213</v>
      </c>
      <c r="H36" s="148">
        <f t="shared" si="3"/>
        <v>5968027</v>
      </c>
      <c r="I36" s="150">
        <f t="shared" si="1"/>
        <v>44.695915247701357</v>
      </c>
      <c r="J36" s="148">
        <f t="shared" si="2"/>
        <v>57340876</v>
      </c>
      <c r="K36" s="156"/>
    </row>
    <row r="37" spans="1:11" s="48" customFormat="1" ht="48" x14ac:dyDescent="0.2">
      <c r="A37" s="99">
        <v>16823</v>
      </c>
      <c r="B37" s="50" t="s">
        <v>2</v>
      </c>
      <c r="C37" s="51">
        <v>131606306</v>
      </c>
      <c r="D37" s="51">
        <v>51372849</v>
      </c>
      <c r="E37" s="51">
        <v>13352511</v>
      </c>
      <c r="F37" s="51">
        <v>4639814</v>
      </c>
      <c r="G37" s="51">
        <v>1328213</v>
      </c>
      <c r="H37" s="51">
        <f t="shared" si="3"/>
        <v>5968027</v>
      </c>
      <c r="I37" s="85">
        <f t="shared" si="1"/>
        <v>44.695915247701357</v>
      </c>
      <c r="J37" s="51">
        <f t="shared" si="2"/>
        <v>57340876</v>
      </c>
      <c r="K37" s="85">
        <f>J37/C37%</f>
        <v>43.570006440268898</v>
      </c>
    </row>
    <row r="38" spans="1:11" s="48" customFormat="1" ht="24" x14ac:dyDescent="0.2">
      <c r="A38" s="142"/>
      <c r="B38" s="147" t="s">
        <v>120</v>
      </c>
      <c r="C38" s="147"/>
      <c r="D38" s="148">
        <f>SUM(D39:D40)</f>
        <v>0</v>
      </c>
      <c r="E38" s="148">
        <f>SUM(E39:E40)</f>
        <v>1349142</v>
      </c>
      <c r="F38" s="148">
        <f>SUM(F39:F40)</f>
        <v>660</v>
      </c>
      <c r="G38" s="148">
        <f>SUM(G39:G40)</f>
        <v>22217</v>
      </c>
      <c r="H38" s="148">
        <f t="shared" si="3"/>
        <v>22877</v>
      </c>
      <c r="I38" s="150">
        <f t="shared" ref="I38:I69" si="5">H38/E38%</f>
        <v>1.6956702852627819</v>
      </c>
      <c r="J38" s="148">
        <f t="shared" ref="J38:J69" si="6">D38+H38</f>
        <v>22877</v>
      </c>
      <c r="K38" s="149"/>
    </row>
    <row r="39" spans="1:11" s="48" customFormat="1" ht="36" x14ac:dyDescent="0.2">
      <c r="A39" s="99">
        <v>195324</v>
      </c>
      <c r="B39" s="50" t="s">
        <v>121</v>
      </c>
      <c r="C39" s="51">
        <v>273992.76</v>
      </c>
      <c r="D39" s="51">
        <v>0</v>
      </c>
      <c r="E39" s="51">
        <v>273992</v>
      </c>
      <c r="F39" s="51">
        <v>0</v>
      </c>
      <c r="G39" s="51">
        <v>0</v>
      </c>
      <c r="H39" s="51">
        <f t="shared" si="3"/>
        <v>0</v>
      </c>
      <c r="I39" s="85">
        <f t="shared" si="5"/>
        <v>0</v>
      </c>
      <c r="J39" s="51">
        <f t="shared" si="6"/>
        <v>0</v>
      </c>
      <c r="K39" s="85">
        <f>J39/C39%</f>
        <v>0</v>
      </c>
    </row>
    <row r="40" spans="1:11" s="48" customFormat="1" ht="48" x14ac:dyDescent="0.2">
      <c r="A40" s="99">
        <v>230337</v>
      </c>
      <c r="B40" s="50" t="s">
        <v>122</v>
      </c>
      <c r="C40" s="51">
        <v>1394867.84</v>
      </c>
      <c r="D40" s="51">
        <v>0</v>
      </c>
      <c r="E40" s="51">
        <v>1075150</v>
      </c>
      <c r="F40" s="51">
        <v>660</v>
      </c>
      <c r="G40" s="51">
        <v>22217</v>
      </c>
      <c r="H40" s="51">
        <f t="shared" si="3"/>
        <v>22877</v>
      </c>
      <c r="I40" s="85">
        <f t="shared" si="5"/>
        <v>2.1277961214714227</v>
      </c>
      <c r="J40" s="51">
        <f t="shared" si="6"/>
        <v>22877</v>
      </c>
      <c r="K40" s="85">
        <f>J40/C40%</f>
        <v>1.6400836942372976</v>
      </c>
    </row>
    <row r="41" spans="1:11" s="48" customFormat="1" ht="24" x14ac:dyDescent="0.2">
      <c r="A41" s="142"/>
      <c r="B41" s="147" t="s">
        <v>94</v>
      </c>
      <c r="C41" s="147"/>
      <c r="D41" s="148">
        <f>SUM(D42:D46)</f>
        <v>18094479.010000002</v>
      </c>
      <c r="E41" s="148">
        <f>SUM(E42:E46)</f>
        <v>9300816</v>
      </c>
      <c r="F41" s="148">
        <f>SUM(F42:F46)</f>
        <v>39900</v>
      </c>
      <c r="G41" s="148">
        <f>SUM(G42:G46)</f>
        <v>285699</v>
      </c>
      <c r="H41" s="148">
        <f t="shared" si="3"/>
        <v>325599</v>
      </c>
      <c r="I41" s="150">
        <f t="shared" si="5"/>
        <v>3.500757352903229</v>
      </c>
      <c r="J41" s="148">
        <f t="shared" si="6"/>
        <v>18420078.010000002</v>
      </c>
      <c r="K41" s="149"/>
    </row>
    <row r="42" spans="1:11" s="48" customFormat="1" ht="60" x14ac:dyDescent="0.2">
      <c r="A42" s="145">
        <v>191262</v>
      </c>
      <c r="B42" s="50" t="s">
        <v>192</v>
      </c>
      <c r="C42" s="51">
        <v>10921137</v>
      </c>
      <c r="D42" s="51">
        <v>10372620</v>
      </c>
      <c r="E42" s="51">
        <v>379772</v>
      </c>
      <c r="F42" s="51">
        <v>0</v>
      </c>
      <c r="G42" s="51">
        <v>134900</v>
      </c>
      <c r="H42" s="51">
        <f t="shared" si="3"/>
        <v>134900</v>
      </c>
      <c r="I42" s="85">
        <f t="shared" si="5"/>
        <v>35.521312787672606</v>
      </c>
      <c r="J42" s="51">
        <f t="shared" si="6"/>
        <v>10507520</v>
      </c>
      <c r="K42" s="85">
        <f>J42/C42%</f>
        <v>96.212692872546157</v>
      </c>
    </row>
    <row r="43" spans="1:11" s="48" customFormat="1" ht="48" x14ac:dyDescent="0.2">
      <c r="A43" s="99">
        <v>169632</v>
      </c>
      <c r="B43" s="50" t="s">
        <v>123</v>
      </c>
      <c r="C43" s="51">
        <v>9003312.0399999991</v>
      </c>
      <c r="D43" s="51">
        <v>55669.32</v>
      </c>
      <c r="E43" s="51">
        <v>2099780</v>
      </c>
      <c r="F43" s="51">
        <v>0</v>
      </c>
      <c r="G43" s="51"/>
      <c r="H43" s="51">
        <f t="shared" si="3"/>
        <v>0</v>
      </c>
      <c r="I43" s="85">
        <f t="shared" si="5"/>
        <v>0</v>
      </c>
      <c r="J43" s="51">
        <f t="shared" si="6"/>
        <v>55669.32</v>
      </c>
      <c r="K43" s="85">
        <f>J43/C43%</f>
        <v>0.61832045532434987</v>
      </c>
    </row>
    <row r="44" spans="1:11" s="48" customFormat="1" ht="36" x14ac:dyDescent="0.2">
      <c r="A44" s="99">
        <v>143627</v>
      </c>
      <c r="B44" s="50" t="s">
        <v>67</v>
      </c>
      <c r="C44" s="51">
        <v>5829629</v>
      </c>
      <c r="D44" s="51">
        <v>159600</v>
      </c>
      <c r="E44" s="51">
        <v>1630129</v>
      </c>
      <c r="F44" s="51">
        <v>39900</v>
      </c>
      <c r="G44" s="51"/>
      <c r="H44" s="51">
        <f t="shared" si="3"/>
        <v>39900</v>
      </c>
      <c r="I44" s="85">
        <f t="shared" si="5"/>
        <v>2.4476590502960196</v>
      </c>
      <c r="J44" s="51">
        <f t="shared" si="6"/>
        <v>199500</v>
      </c>
      <c r="K44" s="85">
        <f>J44/C44%</f>
        <v>3.4221731777442441</v>
      </c>
    </row>
    <row r="45" spans="1:11" s="48" customFormat="1" ht="48" x14ac:dyDescent="0.2">
      <c r="A45" s="99">
        <v>144291</v>
      </c>
      <c r="B45" s="50" t="s">
        <v>124</v>
      </c>
      <c r="C45" s="51">
        <v>4642886</v>
      </c>
      <c r="D45" s="51">
        <v>183824</v>
      </c>
      <c r="E45" s="51">
        <v>1259062</v>
      </c>
      <c r="F45" s="51">
        <v>0</v>
      </c>
      <c r="G45" s="51"/>
      <c r="H45" s="51">
        <f t="shared" si="3"/>
        <v>0</v>
      </c>
      <c r="I45" s="85">
        <f t="shared" si="5"/>
        <v>0</v>
      </c>
      <c r="J45" s="51">
        <f t="shared" si="6"/>
        <v>183824</v>
      </c>
      <c r="K45" s="85">
        <f>J45/C45%</f>
        <v>3.9592615455128555</v>
      </c>
    </row>
    <row r="46" spans="1:11" s="48" customFormat="1" ht="48" x14ac:dyDescent="0.2">
      <c r="A46" s="99">
        <v>187772</v>
      </c>
      <c r="B46" s="50" t="s">
        <v>62</v>
      </c>
      <c r="C46" s="51">
        <v>11416931</v>
      </c>
      <c r="D46" s="51">
        <v>7322765.6900000004</v>
      </c>
      <c r="E46" s="51">
        <v>3932073</v>
      </c>
      <c r="F46" s="51">
        <v>0</v>
      </c>
      <c r="G46" s="51">
        <v>150799</v>
      </c>
      <c r="H46" s="51">
        <f t="shared" si="3"/>
        <v>150799</v>
      </c>
      <c r="I46" s="85">
        <f t="shared" si="5"/>
        <v>3.8351017389555073</v>
      </c>
      <c r="J46" s="51">
        <f t="shared" si="6"/>
        <v>7473564.6900000004</v>
      </c>
      <c r="K46" s="85">
        <f>J46/C46%</f>
        <v>65.460364873887741</v>
      </c>
    </row>
    <row r="47" spans="1:11" s="48" customFormat="1" ht="24" x14ac:dyDescent="0.2">
      <c r="A47" s="142"/>
      <c r="B47" s="147" t="s">
        <v>125</v>
      </c>
      <c r="C47" s="147"/>
      <c r="D47" s="148">
        <f>SUM(D48:D50)</f>
        <v>183954</v>
      </c>
      <c r="E47" s="148">
        <f>SUM(E48:E50)</f>
        <v>1929818</v>
      </c>
      <c r="F47" s="148">
        <v>0</v>
      </c>
      <c r="G47" s="148">
        <f>SUM(G48:G50)</f>
        <v>0</v>
      </c>
      <c r="H47" s="148">
        <f t="shared" si="3"/>
        <v>0</v>
      </c>
      <c r="I47" s="150">
        <f t="shared" si="5"/>
        <v>0</v>
      </c>
      <c r="J47" s="154">
        <f t="shared" si="6"/>
        <v>183954</v>
      </c>
      <c r="K47" s="149"/>
    </row>
    <row r="48" spans="1:11" s="48" customFormat="1" ht="36" x14ac:dyDescent="0.2">
      <c r="A48" s="99">
        <v>158310</v>
      </c>
      <c r="B48" s="50" t="s">
        <v>127</v>
      </c>
      <c r="C48" s="51">
        <v>6789638.5499999998</v>
      </c>
      <c r="D48" s="51">
        <v>183954</v>
      </c>
      <c r="E48" s="51">
        <v>561005</v>
      </c>
      <c r="F48" s="51">
        <v>0</v>
      </c>
      <c r="G48" s="51"/>
      <c r="H48" s="51">
        <f t="shared" si="3"/>
        <v>0</v>
      </c>
      <c r="I48" s="85">
        <f t="shared" si="5"/>
        <v>0</v>
      </c>
      <c r="J48" s="51">
        <f t="shared" si="6"/>
        <v>183954</v>
      </c>
      <c r="K48" s="85">
        <f>J48/C48%</f>
        <v>2.7093342104345157</v>
      </c>
    </row>
    <row r="49" spans="1:22" s="48" customFormat="1" ht="48" x14ac:dyDescent="0.2">
      <c r="A49" s="99">
        <v>247783</v>
      </c>
      <c r="B49" s="50" t="s">
        <v>126</v>
      </c>
      <c r="C49" s="51">
        <v>1192091</v>
      </c>
      <c r="D49" s="51">
        <v>0</v>
      </c>
      <c r="E49" s="51">
        <v>1070368</v>
      </c>
      <c r="F49" s="51">
        <v>0</v>
      </c>
      <c r="G49" s="51">
        <v>0</v>
      </c>
      <c r="H49" s="51">
        <f t="shared" si="3"/>
        <v>0</v>
      </c>
      <c r="I49" s="85">
        <f t="shared" si="5"/>
        <v>0</v>
      </c>
      <c r="J49" s="51">
        <f t="shared" si="6"/>
        <v>0</v>
      </c>
      <c r="K49" s="85">
        <f>J49/C49%</f>
        <v>0</v>
      </c>
    </row>
    <row r="50" spans="1:22" s="48" customFormat="1" ht="72" x14ac:dyDescent="0.2">
      <c r="A50" s="99">
        <v>263915</v>
      </c>
      <c r="B50" s="50" t="s">
        <v>128</v>
      </c>
      <c r="C50" s="51">
        <v>1198445</v>
      </c>
      <c r="D50" s="51">
        <v>0</v>
      </c>
      <c r="E50" s="51">
        <v>298445</v>
      </c>
      <c r="F50" s="51">
        <v>0</v>
      </c>
      <c r="G50" s="51"/>
      <c r="H50" s="51">
        <f t="shared" si="3"/>
        <v>0</v>
      </c>
      <c r="I50" s="85">
        <f t="shared" si="5"/>
        <v>0</v>
      </c>
      <c r="J50" s="51">
        <f t="shared" si="6"/>
        <v>0</v>
      </c>
      <c r="K50" s="85">
        <f>J50/C50%</f>
        <v>0</v>
      </c>
    </row>
    <row r="51" spans="1:22" s="48" customFormat="1" ht="24" x14ac:dyDescent="0.2">
      <c r="A51" s="142"/>
      <c r="B51" s="147" t="s">
        <v>98</v>
      </c>
      <c r="C51" s="147"/>
      <c r="D51" s="148">
        <f>D52</f>
        <v>0</v>
      </c>
      <c r="E51" s="148">
        <f>E52</f>
        <v>1198556</v>
      </c>
      <c r="F51" s="148">
        <v>0</v>
      </c>
      <c r="G51" s="149"/>
      <c r="H51" s="148">
        <f t="shared" si="3"/>
        <v>0</v>
      </c>
      <c r="I51" s="150">
        <f t="shared" si="5"/>
        <v>0</v>
      </c>
      <c r="J51" s="148">
        <f t="shared" si="6"/>
        <v>0</v>
      </c>
      <c r="K51" s="149"/>
    </row>
    <row r="52" spans="1:22" s="48" customFormat="1" ht="60" x14ac:dyDescent="0.2">
      <c r="A52" s="99">
        <v>172862</v>
      </c>
      <c r="B52" s="50" t="s">
        <v>129</v>
      </c>
      <c r="C52" s="51">
        <v>1198556.32</v>
      </c>
      <c r="D52" s="51">
        <v>0</v>
      </c>
      <c r="E52" s="51">
        <v>1198556</v>
      </c>
      <c r="F52" s="51">
        <v>0</v>
      </c>
      <c r="G52" s="51"/>
      <c r="H52" s="51">
        <f t="shared" si="3"/>
        <v>0</v>
      </c>
      <c r="I52" s="85">
        <f t="shared" si="5"/>
        <v>0</v>
      </c>
      <c r="J52" s="51">
        <f t="shared" si="6"/>
        <v>0</v>
      </c>
      <c r="K52" s="85">
        <f>J52/C52%</f>
        <v>0</v>
      </c>
    </row>
    <row r="53" spans="1:22" s="48" customFormat="1" ht="24" x14ac:dyDescent="0.2">
      <c r="A53" s="142"/>
      <c r="B53" s="147" t="s">
        <v>99</v>
      </c>
      <c r="C53" s="147"/>
      <c r="D53" s="148">
        <f>SUM(D54:D55)</f>
        <v>0</v>
      </c>
      <c r="E53" s="148">
        <f>SUM(E54:E55)</f>
        <v>4649794</v>
      </c>
      <c r="F53" s="148">
        <v>0</v>
      </c>
      <c r="G53" s="149"/>
      <c r="H53" s="148">
        <f t="shared" si="3"/>
        <v>0</v>
      </c>
      <c r="I53" s="150">
        <f t="shared" si="5"/>
        <v>0</v>
      </c>
      <c r="J53" s="148">
        <f t="shared" si="6"/>
        <v>0</v>
      </c>
      <c r="K53" s="149"/>
    </row>
    <row r="54" spans="1:22" s="48" customFormat="1" ht="48" x14ac:dyDescent="0.2">
      <c r="A54" s="99">
        <v>142453</v>
      </c>
      <c r="B54" s="50" t="s">
        <v>130</v>
      </c>
      <c r="C54" s="51">
        <v>3555494</v>
      </c>
      <c r="D54" s="51">
        <v>0</v>
      </c>
      <c r="E54" s="51">
        <v>3555494</v>
      </c>
      <c r="F54" s="51">
        <v>0</v>
      </c>
      <c r="G54" s="51"/>
      <c r="H54" s="51">
        <f t="shared" si="3"/>
        <v>0</v>
      </c>
      <c r="I54" s="85">
        <f t="shared" si="5"/>
        <v>0</v>
      </c>
      <c r="J54" s="51">
        <f t="shared" si="6"/>
        <v>0</v>
      </c>
      <c r="K54" s="85">
        <f>J54/C54%</f>
        <v>0</v>
      </c>
    </row>
    <row r="55" spans="1:22" s="48" customFormat="1" ht="60" x14ac:dyDescent="0.2">
      <c r="A55" s="99">
        <v>255957</v>
      </c>
      <c r="B55" s="50" t="s">
        <v>131</v>
      </c>
      <c r="C55" s="51">
        <v>1094300.18</v>
      </c>
      <c r="D55" s="51">
        <v>0</v>
      </c>
      <c r="E55" s="51">
        <v>1094300</v>
      </c>
      <c r="F55" s="51">
        <v>0</v>
      </c>
      <c r="G55" s="51"/>
      <c r="H55" s="51">
        <f t="shared" si="3"/>
        <v>0</v>
      </c>
      <c r="I55" s="85">
        <f t="shared" si="5"/>
        <v>0</v>
      </c>
      <c r="J55" s="51">
        <f t="shared" si="6"/>
        <v>0</v>
      </c>
      <c r="K55" s="85">
        <f>J55/C55%</f>
        <v>0</v>
      </c>
    </row>
    <row r="56" spans="1:22" s="48" customFormat="1" ht="24" x14ac:dyDescent="0.2">
      <c r="A56" s="142"/>
      <c r="B56" s="147" t="s">
        <v>100</v>
      </c>
      <c r="C56" s="147"/>
      <c r="D56" s="148">
        <f>SUM(D57:D61)</f>
        <v>5129203.07</v>
      </c>
      <c r="E56" s="148">
        <f>SUM(E57:E61)</f>
        <v>4349619</v>
      </c>
      <c r="F56" s="148">
        <f>SUM(F57:F61)</f>
        <v>591843</v>
      </c>
      <c r="G56" s="148">
        <f>SUM(G57:G61)</f>
        <v>61681</v>
      </c>
      <c r="H56" s="148">
        <f t="shared" si="3"/>
        <v>653524</v>
      </c>
      <c r="I56" s="150">
        <f t="shared" si="5"/>
        <v>15.024856200048784</v>
      </c>
      <c r="J56" s="154">
        <f t="shared" si="6"/>
        <v>5782727.0700000003</v>
      </c>
      <c r="K56" s="149"/>
    </row>
    <row r="57" spans="1:22" s="48" customFormat="1" ht="21.75" customHeight="1" x14ac:dyDescent="0.2">
      <c r="A57" s="165"/>
      <c r="B57" s="50" t="s">
        <v>51</v>
      </c>
      <c r="C57" s="97"/>
      <c r="D57" s="97"/>
      <c r="E57" s="51">
        <v>2748239</v>
      </c>
      <c r="F57" s="51">
        <v>0</v>
      </c>
      <c r="G57" s="97"/>
      <c r="H57" s="51">
        <f t="shared" si="3"/>
        <v>0</v>
      </c>
      <c r="I57" s="85">
        <f t="shared" si="5"/>
        <v>0</v>
      </c>
      <c r="J57" s="51">
        <f t="shared" si="6"/>
        <v>0</v>
      </c>
      <c r="K57" s="166"/>
    </row>
    <row r="58" spans="1:22" s="48" customFormat="1" ht="48" x14ac:dyDescent="0.2">
      <c r="A58" s="99">
        <v>90849</v>
      </c>
      <c r="B58" s="50" t="s">
        <v>132</v>
      </c>
      <c r="C58" s="51">
        <v>525638.09</v>
      </c>
      <c r="D58" s="51">
        <v>70680.59</v>
      </c>
      <c r="E58" s="51">
        <v>454957</v>
      </c>
      <c r="F58" s="51">
        <v>0</v>
      </c>
      <c r="G58" s="97"/>
      <c r="H58" s="51">
        <f t="shared" si="3"/>
        <v>0</v>
      </c>
      <c r="I58" s="85">
        <f t="shared" si="5"/>
        <v>0</v>
      </c>
      <c r="J58" s="51">
        <f t="shared" si="6"/>
        <v>70680.59</v>
      </c>
      <c r="K58" s="85">
        <f>J58/C58%</f>
        <v>13.446626366061103</v>
      </c>
    </row>
    <row r="59" spans="1:22" s="48" customFormat="1" ht="84" x14ac:dyDescent="0.2">
      <c r="A59" s="99">
        <v>120501</v>
      </c>
      <c r="B59" s="50" t="s">
        <v>200</v>
      </c>
      <c r="C59" s="51">
        <v>8681102</v>
      </c>
      <c r="D59" s="51">
        <v>399104.48</v>
      </c>
      <c r="E59" s="51">
        <v>338730</v>
      </c>
      <c r="F59" s="51">
        <v>0</v>
      </c>
      <c r="G59" s="51">
        <v>3050</v>
      </c>
      <c r="H59" s="51">
        <f t="shared" si="3"/>
        <v>3050</v>
      </c>
      <c r="I59" s="85">
        <f t="shared" si="5"/>
        <v>0.90042216514628171</v>
      </c>
      <c r="J59" s="51">
        <f t="shared" si="6"/>
        <v>402154.48</v>
      </c>
      <c r="K59" s="85">
        <f>J59/C59%</f>
        <v>4.6325279901100114</v>
      </c>
    </row>
    <row r="60" spans="1:22" s="48" customFormat="1" ht="60" x14ac:dyDescent="0.2">
      <c r="A60" s="145">
        <v>203345</v>
      </c>
      <c r="B60" s="50" t="s">
        <v>193</v>
      </c>
      <c r="C60" s="51">
        <v>5339851</v>
      </c>
      <c r="D60" s="51">
        <v>4350609</v>
      </c>
      <c r="E60" s="51">
        <v>64260</v>
      </c>
      <c r="F60" s="51">
        <v>0</v>
      </c>
      <c r="G60" s="51"/>
      <c r="H60" s="51">
        <f t="shared" si="3"/>
        <v>0</v>
      </c>
      <c r="I60" s="85">
        <f t="shared" si="5"/>
        <v>0</v>
      </c>
      <c r="J60" s="51">
        <f t="shared" si="6"/>
        <v>4350609</v>
      </c>
      <c r="K60" s="85">
        <f>J60/C60%</f>
        <v>81.474351999709356</v>
      </c>
    </row>
    <row r="61" spans="1:22" s="48" customFormat="1" ht="48" x14ac:dyDescent="0.2">
      <c r="A61" s="145">
        <v>250656</v>
      </c>
      <c r="B61" s="50" t="s">
        <v>194</v>
      </c>
      <c r="C61" s="51">
        <v>1227960.3</v>
      </c>
      <c r="D61" s="51">
        <v>308809</v>
      </c>
      <c r="E61" s="51">
        <v>743433</v>
      </c>
      <c r="F61" s="51">
        <v>591843</v>
      </c>
      <c r="G61" s="51">
        <v>58631</v>
      </c>
      <c r="H61" s="51">
        <f t="shared" si="3"/>
        <v>650474</v>
      </c>
      <c r="I61" s="85">
        <f t="shared" si="5"/>
        <v>87.495981480510011</v>
      </c>
      <c r="J61" s="51">
        <f t="shared" si="6"/>
        <v>959283</v>
      </c>
      <c r="K61" s="85">
        <f>J61/C61%</f>
        <v>78.120033685128092</v>
      </c>
    </row>
    <row r="62" spans="1:22" s="48" customFormat="1" ht="36" x14ac:dyDescent="0.2">
      <c r="A62" s="142"/>
      <c r="B62" s="147" t="s">
        <v>101</v>
      </c>
      <c r="C62" s="147"/>
      <c r="D62" s="148">
        <f>D63</f>
        <v>187324.01</v>
      </c>
      <c r="E62" s="148">
        <f>E63</f>
        <v>2787841</v>
      </c>
      <c r="F62" s="148">
        <v>0</v>
      </c>
      <c r="G62" s="148">
        <f>G63</f>
        <v>0</v>
      </c>
      <c r="H62" s="148">
        <f t="shared" si="3"/>
        <v>0</v>
      </c>
      <c r="I62" s="150">
        <f t="shared" si="5"/>
        <v>0</v>
      </c>
      <c r="J62" s="154">
        <f t="shared" si="6"/>
        <v>187324.01</v>
      </c>
      <c r="K62" s="149"/>
    </row>
    <row r="63" spans="1:22" s="48" customFormat="1" ht="60" x14ac:dyDescent="0.2">
      <c r="A63" s="99">
        <v>180262</v>
      </c>
      <c r="B63" s="50" t="s">
        <v>68</v>
      </c>
      <c r="C63" s="51">
        <v>3028855</v>
      </c>
      <c r="D63" s="51">
        <v>187324.01</v>
      </c>
      <c r="E63" s="51">
        <v>2787841</v>
      </c>
      <c r="F63" s="51">
        <v>0</v>
      </c>
      <c r="G63" s="51">
        <v>0</v>
      </c>
      <c r="H63" s="51">
        <f t="shared" si="3"/>
        <v>0</v>
      </c>
      <c r="I63" s="85">
        <f t="shared" si="5"/>
        <v>0</v>
      </c>
      <c r="J63" s="51">
        <f t="shared" si="6"/>
        <v>187324.01</v>
      </c>
      <c r="K63" s="85">
        <f>J63/C63%</f>
        <v>6.1846476638861887</v>
      </c>
      <c r="U63" s="161"/>
      <c r="V63" s="162"/>
    </row>
    <row r="64" spans="1:22" s="48" customFormat="1" ht="24" x14ac:dyDescent="0.2">
      <c r="A64" s="142"/>
      <c r="B64" s="147" t="s">
        <v>195</v>
      </c>
      <c r="C64" s="147"/>
      <c r="D64" s="148">
        <f>SUM(D65:D67)</f>
        <v>16710288.880000001</v>
      </c>
      <c r="E64" s="148">
        <f>SUM(E65:E67)</f>
        <v>1709919</v>
      </c>
      <c r="F64" s="148">
        <f>SUM(F65:F67)</f>
        <v>19238</v>
      </c>
      <c r="G64" s="148">
        <f>SUM(G65:G67)</f>
        <v>7000</v>
      </c>
      <c r="H64" s="148">
        <f t="shared" si="3"/>
        <v>26238</v>
      </c>
      <c r="I64" s="150">
        <f t="shared" si="5"/>
        <v>1.5344586497956922</v>
      </c>
      <c r="J64" s="154">
        <f t="shared" si="6"/>
        <v>16736526.880000001</v>
      </c>
      <c r="K64" s="147"/>
      <c r="U64" s="161"/>
      <c r="V64" s="162"/>
    </row>
    <row r="65" spans="1:201" s="48" customFormat="1" ht="36" x14ac:dyDescent="0.2">
      <c r="A65" s="145">
        <v>21451</v>
      </c>
      <c r="B65" s="50" t="s">
        <v>32</v>
      </c>
      <c r="C65" s="51">
        <v>13117817</v>
      </c>
      <c r="D65" s="51">
        <v>11233451.880000001</v>
      </c>
      <c r="E65" s="51">
        <v>447318</v>
      </c>
      <c r="F65" s="51">
        <v>0</v>
      </c>
      <c r="G65" s="51">
        <v>0</v>
      </c>
      <c r="H65" s="51">
        <f t="shared" ref="H65:H69" si="7">SUM(F65:G65)</f>
        <v>0</v>
      </c>
      <c r="I65" s="85">
        <f t="shared" si="5"/>
        <v>0</v>
      </c>
      <c r="J65" s="51">
        <f t="shared" si="6"/>
        <v>11233451.880000001</v>
      </c>
      <c r="K65" s="85">
        <f>J65/C65%</f>
        <v>85.635070835337913</v>
      </c>
      <c r="U65" s="161"/>
      <c r="V65" s="162"/>
    </row>
    <row r="66" spans="1:201" s="48" customFormat="1" ht="48" x14ac:dyDescent="0.2">
      <c r="A66" s="145">
        <v>29852</v>
      </c>
      <c r="B66" s="50" t="s">
        <v>196</v>
      </c>
      <c r="C66" s="51">
        <v>7832628</v>
      </c>
      <c r="D66" s="51">
        <v>4453292</v>
      </c>
      <c r="E66" s="51">
        <v>822546</v>
      </c>
      <c r="F66" s="51">
        <v>0</v>
      </c>
      <c r="G66" s="51">
        <v>0</v>
      </c>
      <c r="H66" s="51">
        <f t="shared" si="7"/>
        <v>0</v>
      </c>
      <c r="I66" s="85">
        <f t="shared" si="5"/>
        <v>0</v>
      </c>
      <c r="J66" s="51">
        <f t="shared" si="6"/>
        <v>4453292</v>
      </c>
      <c r="K66" s="85">
        <f>J66/C66%</f>
        <v>56.855655598606241</v>
      </c>
      <c r="U66" s="161"/>
      <c r="V66" s="162"/>
    </row>
    <row r="67" spans="1:201" s="48" customFormat="1" ht="48" x14ac:dyDescent="0.2">
      <c r="A67" s="145">
        <v>111982</v>
      </c>
      <c r="B67" s="50" t="s">
        <v>197</v>
      </c>
      <c r="C67" s="51">
        <v>11542757.890000001</v>
      </c>
      <c r="D67" s="51">
        <v>1023545</v>
      </c>
      <c r="E67" s="51">
        <v>440055</v>
      </c>
      <c r="F67" s="51">
        <v>19238</v>
      </c>
      <c r="G67" s="51">
        <v>7000</v>
      </c>
      <c r="H67" s="51">
        <f t="shared" si="7"/>
        <v>26238</v>
      </c>
      <c r="I67" s="85">
        <f t="shared" si="5"/>
        <v>5.9624365136176154</v>
      </c>
      <c r="J67" s="51">
        <f t="shared" si="6"/>
        <v>1049783</v>
      </c>
      <c r="K67" s="85">
        <f>J67/C67%</f>
        <v>9.0947329052918384</v>
      </c>
      <c r="U67" s="161"/>
      <c r="V67" s="162"/>
    </row>
    <row r="68" spans="1:201" s="48" customFormat="1" ht="24" x14ac:dyDescent="0.2">
      <c r="A68" s="142"/>
      <c r="B68" s="147" t="s">
        <v>102</v>
      </c>
      <c r="C68" s="147"/>
      <c r="D68" s="148">
        <f>SUM(D69:D69)</f>
        <v>2194301</v>
      </c>
      <c r="E68" s="148">
        <f>E69</f>
        <v>395713</v>
      </c>
      <c r="F68" s="148">
        <v>0</v>
      </c>
      <c r="G68" s="148">
        <f>G69</f>
        <v>0</v>
      </c>
      <c r="H68" s="148">
        <f t="shared" si="7"/>
        <v>0</v>
      </c>
      <c r="I68" s="150">
        <f t="shared" si="5"/>
        <v>0</v>
      </c>
      <c r="J68" s="154">
        <f t="shared" si="6"/>
        <v>2194301</v>
      </c>
      <c r="K68" s="149"/>
    </row>
    <row r="69" spans="1:201" s="48" customFormat="1" ht="60" x14ac:dyDescent="0.2">
      <c r="A69" s="99">
        <v>187401</v>
      </c>
      <c r="B69" s="50" t="s">
        <v>133</v>
      </c>
      <c r="C69" s="51">
        <v>3590014</v>
      </c>
      <c r="D69" s="51">
        <v>2194301</v>
      </c>
      <c r="E69" s="51">
        <v>395713</v>
      </c>
      <c r="F69" s="51">
        <v>0</v>
      </c>
      <c r="G69" s="51">
        <v>0</v>
      </c>
      <c r="H69" s="51">
        <f t="shared" si="7"/>
        <v>0</v>
      </c>
      <c r="I69" s="85">
        <f t="shared" si="5"/>
        <v>0</v>
      </c>
      <c r="J69" s="51">
        <f t="shared" si="6"/>
        <v>2194301</v>
      </c>
      <c r="K69" s="85">
        <f>J69/C69%</f>
        <v>61.122352169100175</v>
      </c>
      <c r="U69" s="161"/>
      <c r="V69" s="162"/>
    </row>
    <row r="70" spans="1:201" x14ac:dyDescent="0.2">
      <c r="F70" s="45"/>
    </row>
    <row r="71" spans="1:201" s="63" customFormat="1" x14ac:dyDescent="0.2">
      <c r="A71" s="170" t="s">
        <v>29</v>
      </c>
      <c r="B71" s="65"/>
      <c r="C71" s="46"/>
      <c r="D71" s="65"/>
      <c r="E71" s="46"/>
      <c r="F71" s="45"/>
      <c r="G71" s="45"/>
      <c r="H71" s="45"/>
      <c r="J71" s="64"/>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c r="FW71" s="45"/>
      <c r="FX71" s="45"/>
      <c r="FY71" s="45"/>
      <c r="FZ71" s="45"/>
      <c r="GA71" s="45"/>
      <c r="GB71" s="45"/>
      <c r="GC71" s="45"/>
      <c r="GD71" s="45"/>
      <c r="GE71" s="45"/>
      <c r="GF71" s="45"/>
      <c r="GG71" s="45"/>
      <c r="GH71" s="45"/>
      <c r="GI71" s="45"/>
      <c r="GJ71" s="45"/>
      <c r="GK71" s="45"/>
      <c r="GL71" s="45"/>
      <c r="GM71" s="45"/>
      <c r="GN71" s="45"/>
      <c r="GO71" s="45"/>
      <c r="GP71" s="45"/>
      <c r="GQ71" s="45"/>
      <c r="GR71" s="45"/>
      <c r="GS71" s="45"/>
    </row>
    <row r="72" spans="1:201" s="63" customFormat="1" x14ac:dyDescent="0.2">
      <c r="A72" s="170" t="s">
        <v>22</v>
      </c>
      <c r="B72" s="65"/>
      <c r="C72" s="46"/>
      <c r="D72" s="65"/>
      <c r="E72" s="46"/>
      <c r="F72" s="45"/>
      <c r="G72" s="45"/>
      <c r="H72" s="45"/>
      <c r="J72" s="64"/>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c r="DL72" s="45"/>
      <c r="DM72" s="45"/>
      <c r="DN72" s="45"/>
      <c r="DO72" s="45"/>
      <c r="DP72" s="45"/>
      <c r="DQ72" s="45"/>
      <c r="DR72" s="45"/>
      <c r="DS72" s="45"/>
      <c r="DT72" s="45"/>
      <c r="DU72" s="45"/>
      <c r="DV72" s="45"/>
      <c r="DW72" s="45"/>
      <c r="DX72" s="45"/>
      <c r="DY72" s="45"/>
      <c r="DZ72" s="45"/>
      <c r="EA72" s="45"/>
      <c r="EB72" s="45"/>
      <c r="EC72" s="45"/>
      <c r="ED72" s="45"/>
      <c r="EE72" s="45"/>
      <c r="EF72" s="45"/>
      <c r="EG72" s="45"/>
      <c r="EH72" s="45"/>
      <c r="EI72" s="45"/>
      <c r="EJ72" s="45"/>
      <c r="EK72" s="45"/>
      <c r="EL72" s="45"/>
      <c r="EM72" s="45"/>
      <c r="EN72" s="45"/>
      <c r="EO72" s="45"/>
      <c r="EP72" s="45"/>
      <c r="EQ72" s="45"/>
      <c r="ER72" s="45"/>
      <c r="ES72" s="45"/>
      <c r="ET72" s="45"/>
      <c r="EU72" s="45"/>
      <c r="EV72" s="45"/>
      <c r="EW72" s="45"/>
      <c r="EX72" s="45"/>
      <c r="EY72" s="45"/>
      <c r="EZ72" s="45"/>
      <c r="FA72" s="45"/>
      <c r="FB72" s="45"/>
      <c r="FC72" s="45"/>
      <c r="FD72" s="45"/>
      <c r="FE72" s="45"/>
      <c r="FF72" s="45"/>
      <c r="FG72" s="45"/>
      <c r="FH72" s="45"/>
      <c r="FI72" s="45"/>
      <c r="FJ72" s="45"/>
      <c r="FK72" s="45"/>
      <c r="FL72" s="45"/>
      <c r="FM72" s="45"/>
      <c r="FN72" s="45"/>
      <c r="FO72" s="45"/>
      <c r="FP72" s="45"/>
      <c r="FQ72" s="45"/>
      <c r="FR72" s="45"/>
      <c r="FS72" s="45"/>
      <c r="FT72" s="45"/>
      <c r="FU72" s="45"/>
      <c r="FV72" s="45"/>
      <c r="FW72" s="45"/>
      <c r="FX72" s="45"/>
      <c r="FY72" s="45"/>
      <c r="FZ72" s="45"/>
      <c r="GA72" s="45"/>
      <c r="GB72" s="45"/>
      <c r="GC72" s="45"/>
      <c r="GD72" s="45"/>
      <c r="GE72" s="45"/>
      <c r="GF72" s="45"/>
      <c r="GG72" s="45"/>
      <c r="GH72" s="45"/>
      <c r="GI72" s="45"/>
      <c r="GJ72" s="45"/>
      <c r="GK72" s="45"/>
      <c r="GL72" s="45"/>
      <c r="GM72" s="45"/>
      <c r="GN72" s="45"/>
      <c r="GO72" s="45"/>
      <c r="GP72" s="45"/>
      <c r="GQ72" s="45"/>
      <c r="GR72" s="45"/>
      <c r="GS72" s="45"/>
    </row>
    <row r="73" spans="1:201" s="63" customFormat="1" x14ac:dyDescent="0.2">
      <c r="A73" s="202" t="s">
        <v>26</v>
      </c>
      <c r="B73" s="202"/>
      <c r="C73" s="67"/>
      <c r="D73" s="68"/>
      <c r="E73" s="67"/>
      <c r="F73" s="45"/>
      <c r="G73" s="45"/>
      <c r="H73" s="69"/>
      <c r="J73" s="64"/>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c r="DL73" s="45"/>
      <c r="DM73" s="45"/>
      <c r="DN73" s="45"/>
      <c r="DO73" s="45"/>
      <c r="DP73" s="45"/>
      <c r="DQ73" s="45"/>
      <c r="DR73" s="45"/>
      <c r="DS73" s="45"/>
      <c r="DT73" s="45"/>
      <c r="DU73" s="45"/>
      <c r="DV73" s="45"/>
      <c r="DW73" s="45"/>
      <c r="DX73" s="45"/>
      <c r="DY73" s="45"/>
      <c r="DZ73" s="45"/>
      <c r="EA73" s="45"/>
      <c r="EB73" s="45"/>
      <c r="EC73" s="45"/>
      <c r="ED73" s="45"/>
      <c r="EE73" s="45"/>
      <c r="EF73" s="45"/>
      <c r="EG73" s="45"/>
      <c r="EH73" s="45"/>
      <c r="EI73" s="45"/>
      <c r="EJ73" s="45"/>
      <c r="EK73" s="45"/>
      <c r="EL73" s="45"/>
      <c r="EM73" s="45"/>
      <c r="EN73" s="45"/>
      <c r="EO73" s="45"/>
      <c r="EP73" s="45"/>
      <c r="EQ73" s="45"/>
      <c r="ER73" s="45"/>
      <c r="ES73" s="45"/>
      <c r="ET73" s="45"/>
      <c r="EU73" s="45"/>
      <c r="EV73" s="45"/>
      <c r="EW73" s="45"/>
      <c r="EX73" s="45"/>
      <c r="EY73" s="45"/>
      <c r="EZ73" s="45"/>
      <c r="FA73" s="45"/>
      <c r="FB73" s="45"/>
      <c r="FC73" s="45"/>
      <c r="FD73" s="45"/>
      <c r="FE73" s="45"/>
      <c r="FF73" s="45"/>
      <c r="FG73" s="45"/>
      <c r="FH73" s="45"/>
      <c r="FI73" s="45"/>
      <c r="FJ73" s="45"/>
      <c r="FK73" s="45"/>
      <c r="FL73" s="45"/>
      <c r="FM73" s="45"/>
      <c r="FN73" s="45"/>
      <c r="FO73" s="45"/>
      <c r="FP73" s="45"/>
      <c r="FQ73" s="45"/>
      <c r="FR73" s="45"/>
      <c r="FS73" s="45"/>
      <c r="FT73" s="45"/>
      <c r="FU73" s="45"/>
      <c r="FV73" s="45"/>
      <c r="FW73" s="45"/>
      <c r="FX73" s="45"/>
      <c r="FY73" s="45"/>
      <c r="FZ73" s="45"/>
      <c r="GA73" s="45"/>
      <c r="GB73" s="45"/>
      <c r="GC73" s="45"/>
      <c r="GD73" s="45"/>
      <c r="GE73" s="45"/>
      <c r="GF73" s="45"/>
      <c r="GG73" s="45"/>
      <c r="GH73" s="45"/>
      <c r="GI73" s="45"/>
      <c r="GJ73" s="45"/>
      <c r="GK73" s="45"/>
      <c r="GL73" s="45"/>
      <c r="GM73" s="45"/>
      <c r="GN73" s="45"/>
      <c r="GO73" s="45"/>
      <c r="GP73" s="45"/>
      <c r="GQ73" s="45"/>
      <c r="GR73" s="45"/>
      <c r="GS73" s="45"/>
    </row>
    <row r="74" spans="1:201" s="63" customFormat="1" x14ac:dyDescent="0.2">
      <c r="A74" s="146"/>
      <c r="B74" s="66"/>
      <c r="C74" s="67"/>
      <c r="D74" s="70"/>
      <c r="E74" s="70"/>
      <c r="F74" s="69"/>
      <c r="G74" s="69"/>
      <c r="H74" s="69"/>
      <c r="J74" s="64"/>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45"/>
      <c r="CS74" s="45"/>
      <c r="CT74" s="45"/>
      <c r="CU74" s="45"/>
      <c r="CV74" s="45"/>
      <c r="CW74" s="45"/>
      <c r="CX74" s="45"/>
      <c r="CY74" s="45"/>
      <c r="CZ74" s="45"/>
      <c r="DA74" s="45"/>
      <c r="DB74" s="45"/>
      <c r="DC74" s="45"/>
      <c r="DD74" s="45"/>
      <c r="DE74" s="45"/>
      <c r="DF74" s="45"/>
      <c r="DG74" s="45"/>
      <c r="DH74" s="45"/>
      <c r="DI74" s="45"/>
      <c r="DJ74" s="45"/>
      <c r="DK74" s="45"/>
      <c r="DL74" s="45"/>
      <c r="DM74" s="45"/>
      <c r="DN74" s="45"/>
      <c r="DO74" s="45"/>
      <c r="DP74" s="45"/>
      <c r="DQ74" s="45"/>
      <c r="DR74" s="45"/>
      <c r="DS74" s="45"/>
      <c r="DT74" s="45"/>
      <c r="DU74" s="45"/>
      <c r="DV74" s="45"/>
      <c r="DW74" s="45"/>
      <c r="DX74" s="45"/>
      <c r="DY74" s="45"/>
      <c r="DZ74" s="45"/>
      <c r="EA74" s="45"/>
      <c r="EB74" s="45"/>
      <c r="EC74" s="45"/>
      <c r="ED74" s="45"/>
      <c r="EE74" s="45"/>
      <c r="EF74" s="45"/>
      <c r="EG74" s="45"/>
      <c r="EH74" s="45"/>
      <c r="EI74" s="45"/>
      <c r="EJ74" s="45"/>
      <c r="EK74" s="45"/>
      <c r="EL74" s="45"/>
      <c r="EM74" s="45"/>
      <c r="EN74" s="45"/>
      <c r="EO74" s="45"/>
      <c r="EP74" s="45"/>
      <c r="EQ74" s="45"/>
      <c r="ER74" s="45"/>
      <c r="ES74" s="45"/>
      <c r="ET74" s="45"/>
      <c r="EU74" s="45"/>
      <c r="EV74" s="45"/>
      <c r="EW74" s="45"/>
      <c r="EX74" s="45"/>
      <c r="EY74" s="45"/>
      <c r="EZ74" s="45"/>
      <c r="FA74" s="45"/>
      <c r="FB74" s="45"/>
      <c r="FC74" s="45"/>
      <c r="FD74" s="45"/>
      <c r="FE74" s="45"/>
      <c r="FF74" s="45"/>
      <c r="FG74" s="45"/>
      <c r="FH74" s="45"/>
      <c r="FI74" s="45"/>
      <c r="FJ74" s="45"/>
      <c r="FK74" s="45"/>
      <c r="FL74" s="45"/>
      <c r="FM74" s="45"/>
      <c r="FN74" s="45"/>
      <c r="FO74" s="45"/>
      <c r="FP74" s="45"/>
      <c r="FQ74" s="45"/>
      <c r="FR74" s="45"/>
      <c r="FS74" s="45"/>
      <c r="FT74" s="45"/>
      <c r="FU74" s="45"/>
      <c r="FV74" s="45"/>
      <c r="FW74" s="45"/>
      <c r="FX74" s="45"/>
      <c r="FY74" s="45"/>
      <c r="FZ74" s="45"/>
      <c r="GA74" s="45"/>
      <c r="GB74" s="45"/>
      <c r="GC74" s="45"/>
      <c r="GD74" s="45"/>
      <c r="GE74" s="45"/>
      <c r="GF74" s="45"/>
      <c r="GG74" s="45"/>
      <c r="GH74" s="45"/>
      <c r="GI74" s="45"/>
      <c r="GJ74" s="45"/>
      <c r="GK74" s="45"/>
      <c r="GL74" s="45"/>
      <c r="GM74" s="45"/>
      <c r="GN74" s="45"/>
      <c r="GO74" s="45"/>
      <c r="GP74" s="45"/>
      <c r="GQ74" s="45"/>
      <c r="GR74" s="45"/>
      <c r="GS74" s="45"/>
    </row>
    <row r="75" spans="1:201" x14ac:dyDescent="0.2">
      <c r="F75" s="45"/>
    </row>
    <row r="76" spans="1:201" x14ac:dyDescent="0.2">
      <c r="F76" s="45"/>
    </row>
    <row r="77" spans="1:201" x14ac:dyDescent="0.2">
      <c r="F77" s="45"/>
    </row>
    <row r="78" spans="1:201" x14ac:dyDescent="0.2">
      <c r="F78" s="45"/>
    </row>
    <row r="79" spans="1:201" x14ac:dyDescent="0.2">
      <c r="F79" s="45"/>
    </row>
    <row r="80" spans="1:201" x14ac:dyDescent="0.2">
      <c r="F80" s="45"/>
    </row>
    <row r="81" spans="6:6" x14ac:dyDescent="0.2">
      <c r="F81" s="45"/>
    </row>
    <row r="82" spans="6:6" x14ac:dyDescent="0.2">
      <c r="F82" s="45"/>
    </row>
    <row r="83" spans="6:6" x14ac:dyDescent="0.2">
      <c r="F83" s="45"/>
    </row>
    <row r="84" spans="6:6" x14ac:dyDescent="0.2">
      <c r="F84" s="45"/>
    </row>
    <row r="85" spans="6:6" x14ac:dyDescent="0.2">
      <c r="F85" s="45"/>
    </row>
    <row r="86" spans="6:6" x14ac:dyDescent="0.2">
      <c r="F86" s="45"/>
    </row>
    <row r="87" spans="6:6" x14ac:dyDescent="0.2">
      <c r="F87" s="45"/>
    </row>
    <row r="88" spans="6:6" x14ac:dyDescent="0.2">
      <c r="F88" s="45"/>
    </row>
    <row r="89" spans="6:6" x14ac:dyDescent="0.2">
      <c r="F89" s="45"/>
    </row>
    <row r="90" spans="6:6" x14ac:dyDescent="0.2">
      <c r="F90" s="45"/>
    </row>
    <row r="91" spans="6:6" x14ac:dyDescent="0.2">
      <c r="F91" s="45"/>
    </row>
    <row r="92" spans="6:6" x14ac:dyDescent="0.2">
      <c r="F92" s="45"/>
    </row>
    <row r="93" spans="6:6" x14ac:dyDescent="0.2">
      <c r="F93" s="45"/>
    </row>
    <row r="94" spans="6:6" x14ac:dyDescent="0.2">
      <c r="F94" s="45"/>
    </row>
    <row r="95" spans="6:6" x14ac:dyDescent="0.2">
      <c r="F95" s="45"/>
    </row>
    <row r="96" spans="6:6" x14ac:dyDescent="0.2">
      <c r="F96" s="45"/>
    </row>
    <row r="97" spans="6:6" x14ac:dyDescent="0.2">
      <c r="F97" s="45"/>
    </row>
    <row r="98" spans="6:6" x14ac:dyDescent="0.2">
      <c r="F98" s="45"/>
    </row>
    <row r="99" spans="6:6" x14ac:dyDescent="0.2">
      <c r="F99" s="45"/>
    </row>
    <row r="100" spans="6:6" x14ac:dyDescent="0.2">
      <c r="F100" s="45"/>
    </row>
    <row r="101" spans="6:6" x14ac:dyDescent="0.2">
      <c r="F101" s="45"/>
    </row>
    <row r="102" spans="6:6" x14ac:dyDescent="0.2">
      <c r="F102" s="45"/>
    </row>
    <row r="103" spans="6:6" x14ac:dyDescent="0.2">
      <c r="F103" s="45"/>
    </row>
    <row r="104" spans="6:6" x14ac:dyDescent="0.2">
      <c r="F104" s="45"/>
    </row>
    <row r="105" spans="6:6" x14ac:dyDescent="0.2">
      <c r="F105" s="45"/>
    </row>
    <row r="106" spans="6:6" x14ac:dyDescent="0.2">
      <c r="F106" s="45"/>
    </row>
    <row r="107" spans="6:6" x14ac:dyDescent="0.2">
      <c r="F107" s="45"/>
    </row>
    <row r="108" spans="6:6" x14ac:dyDescent="0.2">
      <c r="F108" s="45"/>
    </row>
    <row r="109" spans="6:6" x14ac:dyDescent="0.2">
      <c r="F109" s="45"/>
    </row>
    <row r="110" spans="6:6" x14ac:dyDescent="0.2">
      <c r="F110" s="45"/>
    </row>
    <row r="111" spans="6:6" x14ac:dyDescent="0.2">
      <c r="F111" s="45"/>
    </row>
    <row r="112" spans="6:6" x14ac:dyDescent="0.2">
      <c r="F112" s="45"/>
    </row>
    <row r="113" spans="3:6" x14ac:dyDescent="0.2">
      <c r="F113" s="45"/>
    </row>
    <row r="114" spans="3:6" x14ac:dyDescent="0.2">
      <c r="F114" s="45"/>
    </row>
    <row r="115" spans="3:6" x14ac:dyDescent="0.2">
      <c r="F115" s="45"/>
    </row>
    <row r="116" spans="3:6" x14ac:dyDescent="0.2">
      <c r="F116" s="45"/>
    </row>
    <row r="117" spans="3:6" x14ac:dyDescent="0.2">
      <c r="F117" s="45"/>
    </row>
    <row r="118" spans="3:6" x14ac:dyDescent="0.2">
      <c r="F118" s="45"/>
    </row>
    <row r="119" spans="3:6" x14ac:dyDescent="0.2">
      <c r="F119" s="45"/>
    </row>
    <row r="120" spans="3:6" x14ac:dyDescent="0.2">
      <c r="F120" s="45"/>
    </row>
    <row r="121" spans="3:6" x14ac:dyDescent="0.2">
      <c r="F121" s="45"/>
    </row>
    <row r="122" spans="3:6" x14ac:dyDescent="0.2">
      <c r="F122" s="45"/>
    </row>
    <row r="123" spans="3:6" x14ac:dyDescent="0.2">
      <c r="C123" s="96"/>
      <c r="D123" s="96"/>
      <c r="F123" s="45"/>
    </row>
    <row r="124" spans="3:6" x14ac:dyDescent="0.2">
      <c r="F124" s="45"/>
    </row>
    <row r="125" spans="3:6" x14ac:dyDescent="0.2">
      <c r="F125" s="45"/>
    </row>
    <row r="126" spans="3:6" x14ac:dyDescent="0.2">
      <c r="F126" s="45"/>
    </row>
    <row r="127" spans="3:6" x14ac:dyDescent="0.2">
      <c r="F127" s="45"/>
    </row>
    <row r="128" spans="3:6" x14ac:dyDescent="0.2">
      <c r="F128" s="45"/>
    </row>
    <row r="129" spans="6:6" x14ac:dyDescent="0.2">
      <c r="F129" s="45"/>
    </row>
    <row r="130" spans="6:6" x14ac:dyDescent="0.2">
      <c r="F130" s="45"/>
    </row>
    <row r="131" spans="6:6" x14ac:dyDescent="0.2">
      <c r="F131" s="45"/>
    </row>
    <row r="132" spans="6:6" x14ac:dyDescent="0.2">
      <c r="F132" s="45"/>
    </row>
    <row r="133" spans="6:6" x14ac:dyDescent="0.2">
      <c r="F133" s="45"/>
    </row>
    <row r="134" spans="6:6" x14ac:dyDescent="0.2">
      <c r="F134" s="45"/>
    </row>
    <row r="135" spans="6:6" x14ac:dyDescent="0.2">
      <c r="F135" s="45"/>
    </row>
    <row r="136" spans="6:6" x14ac:dyDescent="0.2">
      <c r="F136" s="45"/>
    </row>
    <row r="137" spans="6:6" x14ac:dyDescent="0.2">
      <c r="F137" s="45"/>
    </row>
    <row r="138" spans="6:6" x14ac:dyDescent="0.2">
      <c r="F138" s="45"/>
    </row>
    <row r="139" spans="6:6" x14ac:dyDescent="0.2">
      <c r="F139" s="45"/>
    </row>
    <row r="140" spans="6:6" x14ac:dyDescent="0.2">
      <c r="F140" s="45"/>
    </row>
    <row r="141" spans="6:6" x14ac:dyDescent="0.2">
      <c r="F141" s="45"/>
    </row>
    <row r="142" spans="6:6" x14ac:dyDescent="0.2">
      <c r="F142" s="45"/>
    </row>
    <row r="143" spans="6:6" x14ac:dyDescent="0.2">
      <c r="F143" s="45"/>
    </row>
    <row r="144" spans="6:6" x14ac:dyDescent="0.2">
      <c r="F144" s="45"/>
    </row>
    <row r="145" spans="6:6" x14ac:dyDescent="0.2">
      <c r="F145" s="45"/>
    </row>
    <row r="146" spans="6:6" x14ac:dyDescent="0.2">
      <c r="F146" s="45"/>
    </row>
    <row r="147" spans="6:6" x14ac:dyDescent="0.2">
      <c r="F147" s="45"/>
    </row>
    <row r="148" spans="6:6" x14ac:dyDescent="0.2">
      <c r="F148" s="45"/>
    </row>
    <row r="149" spans="6:6" x14ac:dyDescent="0.2">
      <c r="F149" s="45"/>
    </row>
    <row r="150" spans="6:6" x14ac:dyDescent="0.2">
      <c r="F150" s="45"/>
    </row>
    <row r="151" spans="6:6" x14ac:dyDescent="0.2">
      <c r="F151" s="45"/>
    </row>
    <row r="152" spans="6:6" x14ac:dyDescent="0.2">
      <c r="F152" s="45"/>
    </row>
    <row r="153" spans="6:6" x14ac:dyDescent="0.2">
      <c r="F153" s="45"/>
    </row>
    <row r="154" spans="6:6" x14ac:dyDescent="0.2">
      <c r="F154" s="45"/>
    </row>
    <row r="155" spans="6:6" x14ac:dyDescent="0.2">
      <c r="F155" s="45"/>
    </row>
    <row r="156" spans="6:6" x14ac:dyDescent="0.2">
      <c r="F156" s="45"/>
    </row>
    <row r="157" spans="6:6" x14ac:dyDescent="0.2">
      <c r="F157" s="45"/>
    </row>
    <row r="158" spans="6:6" x14ac:dyDescent="0.2">
      <c r="F158" s="45"/>
    </row>
    <row r="159" spans="6:6" x14ac:dyDescent="0.2">
      <c r="F159" s="45"/>
    </row>
    <row r="160" spans="6:6" x14ac:dyDescent="0.2">
      <c r="F160" s="45"/>
    </row>
    <row r="161" spans="6:6" x14ac:dyDescent="0.2">
      <c r="F161" s="45"/>
    </row>
    <row r="162" spans="6:6" x14ac:dyDescent="0.2">
      <c r="F162" s="45"/>
    </row>
    <row r="163" spans="6:6" x14ac:dyDescent="0.2">
      <c r="F163" s="45"/>
    </row>
    <row r="164" spans="6:6" x14ac:dyDescent="0.2">
      <c r="F164" s="45"/>
    </row>
    <row r="165" spans="6:6" x14ac:dyDescent="0.2">
      <c r="F165" s="45"/>
    </row>
    <row r="166" spans="6:6" x14ac:dyDescent="0.2">
      <c r="F166" s="45"/>
    </row>
    <row r="167" spans="6:6" x14ac:dyDescent="0.2">
      <c r="F167" s="45"/>
    </row>
    <row r="168" spans="6:6" x14ac:dyDescent="0.2">
      <c r="F168" s="45"/>
    </row>
    <row r="169" spans="6:6" x14ac:dyDescent="0.2">
      <c r="F169" s="45"/>
    </row>
    <row r="170" spans="6:6" x14ac:dyDescent="0.2">
      <c r="F170" s="45"/>
    </row>
    <row r="171" spans="6:6" x14ac:dyDescent="0.2">
      <c r="F171" s="45"/>
    </row>
    <row r="172" spans="6:6" x14ac:dyDescent="0.2">
      <c r="F172" s="45"/>
    </row>
    <row r="173" spans="6:6" x14ac:dyDescent="0.2">
      <c r="F173" s="45"/>
    </row>
    <row r="174" spans="6:6" x14ac:dyDescent="0.2">
      <c r="F174" s="45"/>
    </row>
    <row r="175" spans="6:6" x14ac:dyDescent="0.2">
      <c r="F175" s="45"/>
    </row>
    <row r="176" spans="6:6" x14ac:dyDescent="0.2">
      <c r="F176" s="45"/>
    </row>
    <row r="177" spans="6:6" x14ac:dyDescent="0.2">
      <c r="F177" s="45"/>
    </row>
    <row r="178" spans="6:6" x14ac:dyDescent="0.2">
      <c r="F178" s="45"/>
    </row>
    <row r="179" spans="6:6" x14ac:dyDescent="0.2">
      <c r="F179" s="45"/>
    </row>
    <row r="180" spans="6:6" x14ac:dyDescent="0.2">
      <c r="F180" s="45"/>
    </row>
    <row r="181" spans="6:6" x14ac:dyDescent="0.2">
      <c r="F181" s="45"/>
    </row>
    <row r="182" spans="6:6" x14ac:dyDescent="0.2">
      <c r="F182" s="45"/>
    </row>
    <row r="183" spans="6:6" x14ac:dyDescent="0.2">
      <c r="F183" s="45"/>
    </row>
    <row r="184" spans="6:6" x14ac:dyDescent="0.2">
      <c r="F184" s="45"/>
    </row>
    <row r="185" spans="6:6" x14ac:dyDescent="0.2">
      <c r="F185" s="45"/>
    </row>
    <row r="186" spans="6:6" x14ac:dyDescent="0.2">
      <c r="F186" s="45"/>
    </row>
    <row r="187" spans="6:6" x14ac:dyDescent="0.2">
      <c r="F187" s="45"/>
    </row>
    <row r="188" spans="6:6" x14ac:dyDescent="0.2">
      <c r="F188" s="45"/>
    </row>
    <row r="189" spans="6:6" x14ac:dyDescent="0.2">
      <c r="F189" s="45"/>
    </row>
    <row r="190" spans="6:6" x14ac:dyDescent="0.2">
      <c r="F190" s="45"/>
    </row>
    <row r="191" spans="6:6" x14ac:dyDescent="0.2">
      <c r="F191" s="45"/>
    </row>
    <row r="192" spans="6:6" x14ac:dyDescent="0.2">
      <c r="F192" s="45"/>
    </row>
    <row r="193" spans="4:6" x14ac:dyDescent="0.2">
      <c r="F193" s="45"/>
    </row>
    <row r="194" spans="4:6" x14ac:dyDescent="0.2">
      <c r="F194" s="45"/>
    </row>
    <row r="195" spans="4:6" x14ac:dyDescent="0.2">
      <c r="F195" s="45"/>
    </row>
    <row r="196" spans="4:6" x14ac:dyDescent="0.2">
      <c r="F196" s="45"/>
    </row>
    <row r="197" spans="4:6" x14ac:dyDescent="0.2">
      <c r="F197" s="45"/>
    </row>
    <row r="198" spans="4:6" x14ac:dyDescent="0.2">
      <c r="D198" s="143" t="s">
        <v>105</v>
      </c>
      <c r="F198" s="45"/>
    </row>
    <row r="199" spans="4:6" x14ac:dyDescent="0.2">
      <c r="F199" s="45"/>
    </row>
    <row r="200" spans="4:6" x14ac:dyDescent="0.2">
      <c r="F200" s="45"/>
    </row>
    <row r="201" spans="4:6" x14ac:dyDescent="0.2">
      <c r="F201" s="45"/>
    </row>
    <row r="202" spans="4:6" x14ac:dyDescent="0.2">
      <c r="F202" s="45"/>
    </row>
    <row r="203" spans="4:6" x14ac:dyDescent="0.2">
      <c r="F203" s="45"/>
    </row>
    <row r="204" spans="4:6" x14ac:dyDescent="0.2">
      <c r="F204" s="45"/>
    </row>
    <row r="205" spans="4:6" x14ac:dyDescent="0.2">
      <c r="F205" s="45"/>
    </row>
    <row r="206" spans="4:6" x14ac:dyDescent="0.2">
      <c r="F206" s="45"/>
    </row>
    <row r="207" spans="4:6" x14ac:dyDescent="0.2">
      <c r="F207" s="45"/>
    </row>
    <row r="208" spans="4:6" x14ac:dyDescent="0.2">
      <c r="F208" s="45"/>
    </row>
    <row r="209" spans="6:6" x14ac:dyDescent="0.2">
      <c r="F209" s="45"/>
    </row>
    <row r="210" spans="6:6" x14ac:dyDescent="0.2">
      <c r="F210" s="45"/>
    </row>
    <row r="211" spans="6:6" x14ac:dyDescent="0.2">
      <c r="F211" s="45"/>
    </row>
    <row r="212" spans="6:6" x14ac:dyDescent="0.2">
      <c r="F212" s="45"/>
    </row>
    <row r="213" spans="6:6" x14ac:dyDescent="0.2">
      <c r="F213" s="45"/>
    </row>
    <row r="214" spans="6:6" x14ac:dyDescent="0.2">
      <c r="F214" s="45"/>
    </row>
    <row r="215" spans="6:6" x14ac:dyDescent="0.2">
      <c r="F215" s="45"/>
    </row>
    <row r="216" spans="6:6" x14ac:dyDescent="0.2">
      <c r="F216" s="45"/>
    </row>
    <row r="337" spans="4:4" ht="24" x14ac:dyDescent="0.2">
      <c r="D337" s="143" t="s">
        <v>106</v>
      </c>
    </row>
    <row r="395" spans="4:4" x14ac:dyDescent="0.2">
      <c r="D395" s="46">
        <f>+++++++++++++++++++++++++++++++++++++++++++++++++++++++++++++++++++++++++++++++++++++++++++++++++++++++++++++++++++++++++++++++++++++++++++++++++++++++++++++++++3.33333333333333</f>
        <v>3.3333333333333299</v>
      </c>
    </row>
    <row r="506" spans="4:4" ht="288" x14ac:dyDescent="0.2">
      <c r="D506" s="46" t="s">
        <v>107</v>
      </c>
    </row>
  </sheetData>
  <mergeCells count="10">
    <mergeCell ref="A73:B73"/>
    <mergeCell ref="C4:C5"/>
    <mergeCell ref="E4:I4"/>
    <mergeCell ref="D4:D5"/>
    <mergeCell ref="A4:A5"/>
    <mergeCell ref="B4:B5"/>
    <mergeCell ref="J4:J5"/>
    <mergeCell ref="A1:K1"/>
    <mergeCell ref="K4:K5"/>
    <mergeCell ref="A2:K2"/>
  </mergeCells>
  <pageMargins left="0.78740157480314965" right="0" top="0.59055118110236227" bottom="0.39370078740157483" header="0.31496062992125984" footer="0"/>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MARY GRISELDA REVELO AZABACHE</cp:lastModifiedBy>
  <cp:lastPrinted>2015-07-10T23:53:14Z</cp:lastPrinted>
  <dcterms:created xsi:type="dcterms:W3CDTF">2009-03-02T15:11:29Z</dcterms:created>
  <dcterms:modified xsi:type="dcterms:W3CDTF">2015-07-11T00:02:28Z</dcterms:modified>
</cp:coreProperties>
</file>