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bazauri\Desktop\INFORMACION\14.TRANSPARENCIA designada\1. Se envia información a la Ofi Transp\3. Marzo 11.06.19\"/>
    </mc:Choice>
  </mc:AlternateContent>
  <bookViews>
    <workbookView xWindow="180" yWindow="228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MINSA'!$A$6:$X$62</definedName>
    <definedName name="_xlnm._FilterDatabase" localSheetId="2" hidden="1">'UE ADSCRITAS AL PLIEGO MINSA'!$A$4:$L$5</definedName>
    <definedName name="_xlnm.Print_Area" localSheetId="0">CONSOLIDADO!$B$2:$G$27</definedName>
    <definedName name="_xlnm.Print_Area" localSheetId="1">'PLIEGO MINSA'!$A$1:$L$62</definedName>
    <definedName name="_xlnm.Print_Area" localSheetId="2">'UE ADSCRITAS AL PLIEGO MINSA'!$A$1:$L$22</definedName>
    <definedName name="_xlnm.Print_Titles" localSheetId="1">'PLIEGO MINSA'!$1:$5</definedName>
    <definedName name="_xlnm.Print_Titles" localSheetId="2">'UE ADSCRITAS AL PLIEGO MINSA'!$5:$5</definedName>
  </definedNames>
  <calcPr calcId="152511"/>
</workbook>
</file>

<file path=xl/calcChain.xml><?xml version="1.0" encoding="utf-8"?>
<calcChain xmlns="http://schemas.openxmlformats.org/spreadsheetml/2006/main">
  <c r="D12" i="11" l="1"/>
  <c r="C12" i="11"/>
  <c r="F12" i="11"/>
  <c r="F17" i="11"/>
  <c r="I34" i="5"/>
  <c r="K34" i="5" s="1"/>
  <c r="L34" i="5" s="1"/>
  <c r="I56" i="5"/>
  <c r="K56" i="5" s="1"/>
  <c r="L56" i="5" s="1"/>
  <c r="I55" i="5"/>
  <c r="K55" i="5" s="1"/>
  <c r="L55" i="5" s="1"/>
  <c r="I54" i="5"/>
  <c r="K54" i="5" s="1"/>
  <c r="L54" i="5" s="1"/>
  <c r="I53" i="5"/>
  <c r="K53" i="5" s="1"/>
  <c r="L53" i="5" s="1"/>
  <c r="I52" i="5"/>
  <c r="K52" i="5" s="1"/>
  <c r="L52" i="5" s="1"/>
  <c r="I51" i="5"/>
  <c r="K51" i="5" s="1"/>
  <c r="L51" i="5" s="1"/>
  <c r="I50" i="5"/>
  <c r="K50" i="5" s="1"/>
  <c r="L50" i="5" s="1"/>
  <c r="I49" i="5"/>
  <c r="K49" i="5" s="1"/>
  <c r="L49" i="5" s="1"/>
  <c r="I48" i="5"/>
  <c r="K48" i="5" s="1"/>
  <c r="L48" i="5" s="1"/>
  <c r="E7" i="5"/>
  <c r="F7" i="5"/>
  <c r="G7" i="5"/>
  <c r="I8" i="5"/>
  <c r="J8" i="5" s="1"/>
  <c r="I9" i="5"/>
  <c r="J9" i="5" s="1"/>
  <c r="H7" i="5"/>
  <c r="E10" i="5"/>
  <c r="F10" i="5"/>
  <c r="G10" i="5"/>
  <c r="H10" i="5"/>
  <c r="I11" i="5"/>
  <c r="J11" i="5" s="1"/>
  <c r="F22" i="11"/>
  <c r="C22" i="11"/>
  <c r="F21" i="11"/>
  <c r="C21" i="11"/>
  <c r="J34" i="5" l="1"/>
  <c r="J50" i="5"/>
  <c r="J48" i="5"/>
  <c r="J56" i="5"/>
  <c r="J54" i="5"/>
  <c r="J52" i="5"/>
  <c r="J49" i="5"/>
  <c r="J51" i="5"/>
  <c r="J53" i="5"/>
  <c r="J55" i="5"/>
  <c r="I7" i="5"/>
  <c r="I10" i="5"/>
  <c r="J10" i="5" s="1"/>
  <c r="K11" i="5"/>
  <c r="L11" i="5" s="1"/>
  <c r="K8" i="5"/>
  <c r="L8" i="5" s="1"/>
  <c r="K9" i="5"/>
  <c r="L9" i="5" s="1"/>
  <c r="I10" i="9"/>
  <c r="K10" i="9" s="1"/>
  <c r="L10" i="9" s="1"/>
  <c r="I9" i="9"/>
  <c r="K9" i="9" s="1"/>
  <c r="L9" i="9" s="1"/>
  <c r="J7" i="5" l="1"/>
  <c r="K7" i="5"/>
  <c r="K10" i="5"/>
  <c r="J10" i="9"/>
  <c r="J9" i="9"/>
  <c r="E12" i="11"/>
  <c r="I25" i="5" l="1"/>
  <c r="H57" i="5" l="1"/>
  <c r="I11" i="9" l="1"/>
  <c r="I7" i="9"/>
  <c r="E6" i="9"/>
  <c r="H13" i="9" l="1"/>
  <c r="G13" i="9"/>
  <c r="F13" i="9"/>
  <c r="E13" i="9"/>
  <c r="I18" i="9"/>
  <c r="K18" i="9" s="1"/>
  <c r="L18" i="9" s="1"/>
  <c r="I17" i="9"/>
  <c r="K17" i="9" s="1"/>
  <c r="L17" i="9" s="1"/>
  <c r="I16" i="9"/>
  <c r="K16" i="9" s="1"/>
  <c r="L16" i="9" s="1"/>
  <c r="I15" i="9"/>
  <c r="K15" i="9" s="1"/>
  <c r="L15" i="9" s="1"/>
  <c r="F6" i="9"/>
  <c r="H6" i="9"/>
  <c r="G6" i="9"/>
  <c r="I12" i="9"/>
  <c r="K12" i="9" s="1"/>
  <c r="J12" i="9" l="1"/>
  <c r="J15" i="9"/>
  <c r="J18" i="9"/>
  <c r="J16" i="9"/>
  <c r="J17" i="9"/>
  <c r="I8" i="9"/>
  <c r="I14" i="9"/>
  <c r="I13" i="9" s="1"/>
  <c r="F12" i="5"/>
  <c r="H12" i="5"/>
  <c r="G12" i="5"/>
  <c r="E12" i="5"/>
  <c r="G57" i="5"/>
  <c r="G46" i="5"/>
  <c r="G44" i="5"/>
  <c r="G17" i="5"/>
  <c r="G14" i="5"/>
  <c r="I20" i="5"/>
  <c r="J20" i="5" s="1"/>
  <c r="C22" i="5"/>
  <c r="F17" i="5"/>
  <c r="C17" i="11" s="1"/>
  <c r="F57" i="5"/>
  <c r="E57" i="5"/>
  <c r="H46" i="5"/>
  <c r="F46" i="5"/>
  <c r="I58" i="5"/>
  <c r="K58" i="5" s="1"/>
  <c r="L58" i="5" s="1"/>
  <c r="H44" i="5"/>
  <c r="I45" i="5"/>
  <c r="J45" i="5" s="1"/>
  <c r="C15" i="11" l="1"/>
  <c r="G6" i="5"/>
  <c r="J13" i="9"/>
  <c r="I6" i="9"/>
  <c r="J14" i="9"/>
  <c r="L12" i="9"/>
  <c r="K20" i="5"/>
  <c r="I12" i="5"/>
  <c r="I57" i="5"/>
  <c r="F20" i="11" s="1"/>
  <c r="J58" i="5"/>
  <c r="K45" i="5"/>
  <c r="L45" i="5" s="1"/>
  <c r="I43" i="5"/>
  <c r="K43" i="5" s="1"/>
  <c r="L43" i="5" s="1"/>
  <c r="I42" i="5"/>
  <c r="K42" i="5" s="1"/>
  <c r="L42" i="5" s="1"/>
  <c r="I41" i="5"/>
  <c r="K41" i="5" s="1"/>
  <c r="L41" i="5" s="1"/>
  <c r="I40" i="5"/>
  <c r="K40" i="5" s="1"/>
  <c r="L40" i="5" s="1"/>
  <c r="I39" i="5"/>
  <c r="K39" i="5" s="1"/>
  <c r="L39" i="5" s="1"/>
  <c r="I38" i="5"/>
  <c r="J38" i="5" s="1"/>
  <c r="I37" i="5"/>
  <c r="K37" i="5" s="1"/>
  <c r="L37" i="5" s="1"/>
  <c r="I36" i="5"/>
  <c r="K36" i="5" s="1"/>
  <c r="L36" i="5" s="1"/>
  <c r="I35" i="5"/>
  <c r="K35" i="5" s="1"/>
  <c r="L35" i="5" s="1"/>
  <c r="I33" i="5"/>
  <c r="K33" i="5" s="1"/>
  <c r="L33" i="5" s="1"/>
  <c r="I32" i="5"/>
  <c r="J32" i="5" s="1"/>
  <c r="I31" i="5"/>
  <c r="K31" i="5" s="1"/>
  <c r="L31" i="5" s="1"/>
  <c r="I19" i="5"/>
  <c r="K19" i="5" s="1"/>
  <c r="L19" i="5" s="1"/>
  <c r="I15" i="5"/>
  <c r="K15" i="5" s="1"/>
  <c r="L15" i="5" s="1"/>
  <c r="I16" i="5"/>
  <c r="K16" i="5" s="1"/>
  <c r="L16" i="5" s="1"/>
  <c r="H14" i="5"/>
  <c r="F14" i="5"/>
  <c r="E14" i="5"/>
  <c r="C14" i="11"/>
  <c r="C13" i="11"/>
  <c r="J6" i="9" l="1"/>
  <c r="K12" i="5"/>
  <c r="F15" i="11"/>
  <c r="G15" i="11" s="1"/>
  <c r="K6" i="9"/>
  <c r="F14" i="11"/>
  <c r="G14" i="11" s="1"/>
  <c r="J12" i="5"/>
  <c r="K57" i="5"/>
  <c r="J57" i="5"/>
  <c r="J19" i="5"/>
  <c r="K38" i="5"/>
  <c r="L38" i="5" s="1"/>
  <c r="I14" i="5"/>
  <c r="J35" i="5"/>
  <c r="J40" i="5"/>
  <c r="K32" i="5"/>
  <c r="L32" i="5" s="1"/>
  <c r="J41" i="5"/>
  <c r="J42" i="5"/>
  <c r="J31" i="5"/>
  <c r="J36" i="5"/>
  <c r="J37" i="5"/>
  <c r="J39" i="5"/>
  <c r="J33" i="5"/>
  <c r="J43" i="5"/>
  <c r="J16" i="5"/>
  <c r="J15" i="5"/>
  <c r="H17" i="5"/>
  <c r="H6" i="5" s="1"/>
  <c r="I47" i="5"/>
  <c r="I46" i="5" s="1"/>
  <c r="I44" i="5"/>
  <c r="F18" i="11" s="1"/>
  <c r="E44" i="5"/>
  <c r="I21" i="5"/>
  <c r="I22" i="5"/>
  <c r="I23" i="5"/>
  <c r="I24" i="5"/>
  <c r="I26" i="5"/>
  <c r="I27" i="5"/>
  <c r="I28" i="5"/>
  <c r="I29" i="5"/>
  <c r="I30" i="5"/>
  <c r="J30" i="5" s="1"/>
  <c r="J14" i="5" l="1"/>
  <c r="F16" i="11"/>
  <c r="K14" i="5"/>
  <c r="F44" i="5"/>
  <c r="F6" i="5" s="1"/>
  <c r="J47" i="5"/>
  <c r="J46" i="5" l="1"/>
  <c r="F19" i="11"/>
  <c r="J44" i="5"/>
  <c r="C18" i="11"/>
  <c r="G18" i="11" s="1"/>
  <c r="K14" i="9" l="1"/>
  <c r="K13" i="9" s="1"/>
  <c r="J7" i="9"/>
  <c r="G22" i="11" l="1"/>
  <c r="L14" i="9"/>
  <c r="K8" i="9"/>
  <c r="L8" i="9" s="1"/>
  <c r="K7" i="9"/>
  <c r="L7" i="9" s="1"/>
  <c r="J8" i="9" l="1"/>
  <c r="X58" i="5" l="1"/>
  <c r="E46" i="5"/>
  <c r="K46" i="5" s="1"/>
  <c r="E17" i="5"/>
  <c r="E6" i="5" s="1"/>
  <c r="I13" i="5"/>
  <c r="C20" i="11" l="1"/>
  <c r="C19" i="11"/>
  <c r="K44" i="5"/>
  <c r="F13" i="11" l="1"/>
  <c r="K24" i="5" l="1"/>
  <c r="K47" i="5" l="1"/>
  <c r="L47" i="5" s="1"/>
  <c r="K23" i="5" l="1"/>
  <c r="L23" i="5" s="1"/>
  <c r="K21" i="5"/>
  <c r="L21" i="5" s="1"/>
  <c r="L20" i="5"/>
  <c r="K13" i="5"/>
  <c r="L13" i="5" s="1"/>
  <c r="J23" i="5" l="1"/>
  <c r="J21" i="5"/>
  <c r="J13" i="5"/>
  <c r="C16" i="11"/>
  <c r="G16" i="11" l="1"/>
  <c r="G13" i="11"/>
  <c r="G20" i="11" l="1"/>
  <c r="K22" i="5" l="1"/>
  <c r="L22" i="5" s="1"/>
  <c r="J22" i="5"/>
  <c r="G19" i="11"/>
  <c r="K25" i="5" l="1"/>
  <c r="K26" i="5"/>
  <c r="K27" i="5"/>
  <c r="K28" i="5"/>
  <c r="K29" i="5"/>
  <c r="K30" i="5"/>
  <c r="L30" i="5" l="1"/>
  <c r="J27" i="5"/>
  <c r="J26" i="5"/>
  <c r="L26" i="5" l="1"/>
  <c r="J29" i="5" l="1"/>
  <c r="J28" i="5"/>
  <c r="L27" i="5"/>
  <c r="L25" i="5"/>
  <c r="J25" i="5" l="1"/>
  <c r="L29" i="5"/>
  <c r="L28" i="5"/>
  <c r="L24" i="5" l="1"/>
  <c r="J24" i="5" l="1"/>
  <c r="G11" i="11" l="1"/>
  <c r="G10" i="11" l="1"/>
  <c r="I18" i="5" l="1"/>
  <c r="J18" i="5" s="1"/>
  <c r="I17" i="5" l="1"/>
  <c r="I6" i="5" s="1"/>
  <c r="K18" i="5"/>
  <c r="J6" i="5" l="1"/>
  <c r="K6" i="5"/>
  <c r="K17" i="5"/>
  <c r="J17" i="5"/>
  <c r="G12" i="11" l="1"/>
  <c r="G17" i="11"/>
  <c r="G21" i="11" l="1"/>
  <c r="K11" i="9"/>
  <c r="L11" i="9" s="1"/>
  <c r="J11" i="9"/>
</calcChain>
</file>

<file path=xl/sharedStrings.xml><?xml version="1.0" encoding="utf-8"?>
<sst xmlns="http://schemas.openxmlformats.org/spreadsheetml/2006/main" count="137" uniqueCount="119">
  <si>
    <t>Sector 11: SALUD</t>
  </si>
  <si>
    <t>Pliego</t>
  </si>
  <si>
    <t>PIM</t>
  </si>
  <si>
    <t>011: M. DE SALUD</t>
  </si>
  <si>
    <t>Unidad Ejecutora / Nombre del Proyecto</t>
  </si>
  <si>
    <t>Página Web: www.mef.gob.pe</t>
  </si>
  <si>
    <t>%      Avance Ejecución</t>
  </si>
  <si>
    <t>TOTAL PLIEGO 011: MINISTERIO DE SALUD</t>
  </si>
  <si>
    <t>3……………………………………………………………………………………………………………………………………………………………………………………………………………………………………………………………………………………………………………………………………………………………………………………..</t>
  </si>
  <si>
    <t>http://apps5.mineco.gob.pe/transparencia/Navegador/default.aspx</t>
  </si>
  <si>
    <t>131: INSTITUTO NACIONAL DE SALUD</t>
  </si>
  <si>
    <t xml:space="preserve">       028-144: HOSPITAL NACIONAL DOS DE MAYO</t>
  </si>
  <si>
    <t xml:space="preserve">       125-1655: PROGRAMA NACIONAL DE INVERSIONES EN SALUD</t>
  </si>
  <si>
    <t>Función 20: SALUD</t>
  </si>
  <si>
    <t>Código SNIP/
Código Unificado</t>
  </si>
  <si>
    <t>CONSOLIDADO GENERAL DE LA EJECUCIÓN DEL SECTOR SALUD</t>
  </si>
  <si>
    <t>Monto de Inversión Total</t>
  </si>
  <si>
    <t>%
Avance  Ejecución respecto al Monto de Inv. Total</t>
  </si>
  <si>
    <t>UNIDAD EJECUTORA 028-144: HOSPITAL NACIONAL DOS DE MAYO</t>
  </si>
  <si>
    <t>UNIDAD EJECUTORA 125-1655: PROGRAMA NACIONAL DE INVERSIONES EN SALUD</t>
  </si>
  <si>
    <t>PLIEGO 131: INSTITUTO NACIONAL DE SALUD</t>
  </si>
  <si>
    <t xml:space="preserve">       010-126: INSTITUTO NACIONAL DE SALUD DEL NIÑO</t>
  </si>
  <si>
    <t>UNIDAD EJECUTORA 010-126: INSTITUTO NACIONAL DE SALUD DEL NIÑO</t>
  </si>
  <si>
    <t>UNIDAD EJECUTORA 139-1512: INSTITUTO NACIONAL DE SALUD DEL NIÑO - SAN BORJA</t>
  </si>
  <si>
    <t>Ppto. Ejecución Acumulada al 2018</t>
  </si>
  <si>
    <t>AÑO 2019</t>
  </si>
  <si>
    <t>MEJORAMIENTO DE LA CAPACIDAD RESOLUTIVA DEL SERVICIO DE NEUROCIRUGIA Y DE LA SALA DE OPERACIONES DEL HOSPITAL DOS DE MAYO</t>
  </si>
  <si>
    <t>ESTUDIOS DE PRE-INVERSION</t>
  </si>
  <si>
    <t>EXPEDIENTES TECNICOS, ESTUDIOS DE PRE-INVERSION Y OTROS ESTUDIOS - PLAN INTEGRAL PARA LA RECONSTRUCCION CON CAMBIOS</t>
  </si>
  <si>
    <t>MEJORAMIENTO Y AMPLIACION DE LOS SERVICIOS DE SALUD DEL HOSPITAL QUILLABAMBA DISTRITO DE SANTA ANA, PROVINCIA DE LA CONVENCION Y DEPARTAMENTO DE CUSCO</t>
  </si>
  <si>
    <t>MEJORAMIENTO DE LA CAPACIDAD RESOLUTIVA DEL ESTABLECIMIENTO DE SALUD ESTRATEGICO DE PUTINA, PROVINCIA SAN ANTONIO DE PUTINA - REGION PUNO</t>
  </si>
  <si>
    <t>MEJORAMIENTO DE LOS SERVICIOS DE SALUD DEL ESTABLECIMIENTO DE SALUD PROGRESO, DEL DISTRITO DE CHIMBOTE, PROVINCIA DE SANTA, DEPARTAMENTO DE ANCASH</t>
  </si>
  <si>
    <t>MEJORAMIENTO DE LOS SERVICIOS DE SALUD EN EL ESTABLECIMIENTO DE SALUD -HOSPITAL DE APOYO CHULUCANAS DISTRITO DE CHULUCANAS, PROVINCIA DE MORROPON, DEPARTAMENTO DE PIURA</t>
  </si>
  <si>
    <t>MEJORAMIENTO Y AMPLIACION DE LOS SERVICIOS DE SALUD DEL ESTABLECIMIENTO DE SALUD PARCONA EN EL DISTRITO DE PARCONA, PROVINCIA Y DEPARTAMENTO DE ICA</t>
  </si>
  <si>
    <t>MEJORAMIENTO Y AMPLIACION DE LOS SERVICIOS DE SALUD DEL HOSPITAL DE APOYO LEONCIO PRADO DISTRITO DE HUAMACHUCO, PROVINCIA SANCHEZ CARRION - LA LIBERTAD</t>
  </si>
  <si>
    <t>MEJORAMIENTO Y AMPLIACION DE LOS SERVICIOS DE SALUD DEL CENTRO DE SALUD DESAGUADERO, DISTRITO DE DESAGUADERO - CHUCUITO - PUNO</t>
  </si>
  <si>
    <t>MEJORAMIENTO DE LOS SERVICIOS DE SALUD DEL CENTRO DE SALUD MACHUPICCHU, DISTRITO DE MACHUPICCHU, PROVINCIA DE URUBAMBA, DEPARTAMENTO DE CUSCO</t>
  </si>
  <si>
    <t>MEJORAMIENTO Y AMPLIACION DE LOS SERVICIOS DE SALUD DEL ESTABLECIMIENTO DE SALUD CHALLHUAHUACHO, DEL DISTRITO DE CHALLHUAHUACHO, PROVINCIA DE COTABAMBAS, DEPARTAMENTO DE APURIMAC</t>
  </si>
  <si>
    <t>MEJORAMIENTO DE LOS SERVICIOS DE SALUD DEL CENTRO DE SALUD COTABAMBAS, DISTRITO DE COTABAMBAS, PROVINCIA DE COTABAMBAS, DEPARTAMENTO DE APURIMAC</t>
  </si>
  <si>
    <t>MEJORAMIENTO DE LOS SERVICIOS DE SALUD DEL HOSPITAL SAN MARTIN DE PORRES DE IBERIA, DISTRITO DE IBERIA, PROVINCIA DE TAHUAMANU - MADRE DE DIOS</t>
  </si>
  <si>
    <t>MEJORAMIENTO DE LOS SERVICIOS DE SALUD DEL CENTRO DE SALUD LA RAMADA, DISTRITO LA RAMADA, PROVINCIA CUTERVO, DEPARTAMENTO CAJAMARCA CENTRO POBLADO DE LA RAMADA - DISTRITO DE LA RAMADA - PROVINCIA DE CUTERVO - REGION CAJAMARCA</t>
  </si>
  <si>
    <t>MEJORAMIENTO DE LOS SERVICIOS EN SALUD PUESTO DE SALUD LUIS ENRIQUE, CARABAYLLO, RED DE SALUD VI TUPAC AMARU, LIMA</t>
  </si>
  <si>
    <t>MEJORAMIENTO Y AMPLIACION LOS SERVICIOS DE SALUD DEL HOSPITAL DE APOYO DE CARAZ SAN JUAN DE DIOS, BARRIO DE MANCHURIA, CENTRO POBLADO DE CARAZ - DISTRITO DE CARAZ - PROVINCIA DE HUAYLAS, DEPARTAMENTO DE ANCASH</t>
  </si>
  <si>
    <t>MEJORAMIENTO DE LOS SERVICIOS DE SALUD DEL ESTABLECIMIENTO DE SALUD MOTUPE - DISTRITO DE MOTUPE - PROVINCIA DE LAMBAYEQUE- DEPARTAMENTO DE LAMBAYEQUE</t>
  </si>
  <si>
    <t>MEJORAMIENTO DE LOS SERVICIOS DE SALUD DEL HOSPITAL DE APOYO RECUAY - DISTRITO RECUAY, PROVINCIA RECUAY, DEPARTAMENTO DE ANCASH</t>
  </si>
  <si>
    <t>MEJORAMIENTO Y AMPLIACION DE LOS SERVICIOS DE SALUD DEL HOSPITAL DE APOYO DE POMABAMBA ANTONIO CALDAS DOMINGUEZ, BARRIO DE HUAJTACHACRA, DISTRITO Y PROVINCIA DE POMABAMBA, DEPARTAMENTO DE ANCASH</t>
  </si>
  <si>
    <t>MEJORAMIENTO DE LOS SERVICIOS DE SALUD DEL HOSPITAL DE APOYO YUNGAY, DISTRITO Y PROVINCIA DE YUNGAY, DEPARTAMENTO ANCASH</t>
  </si>
  <si>
    <t>RECUPERACION DE LOS SERVICIOS DE SALUD DEL PUESTO DE SALUD (I-1) SAPCHA - DISTRITO DE ACOCHACA - PROVINCIA DE ASUNCION - DEPARTAMENTO DE ANCASH</t>
  </si>
  <si>
    <t>RECUPERACION DE LOS SERVICIOS DE SALAS DEL CENTRO DE SALUD SALAS, DISTRITO DE SALAS, PROVINCIA DE LAMBAYEQUE - LAMBAYEQUE</t>
  </si>
  <si>
    <t>RECUPERACION DE LOS SERVICIOS DE SALUD DEL CENTRO DE SALUD PAIMAS, CENTRO POBLADO DE PAIMAS, DISTRITO DE PAIMAS, PROVINCIA DE AYABACA - PIURA.</t>
  </si>
  <si>
    <t>RECUPERACION DE LOS SERVICIOS DE SALUD DEL DEL CENTRO DE SALUD SICCHEZ, DEL CENTRO POBLADO DE SICCHEZ, DISTRITO DE SICCHEZ, PROVINCIA AYABACA - PIURA.</t>
  </si>
  <si>
    <t>RECUPERACION DE LOS SERVICIOS DE SALUD DEL CENTRO DE SALUD SALITRAL, CENTRO POBLADO DE SALITRAL, DISTRITO DE SALITRAL, PROVINCIA DE MORROPON - PIURA</t>
  </si>
  <si>
    <t>2183907
(*)</t>
  </si>
  <si>
    <t>2335905
(*)</t>
  </si>
  <si>
    <t>Ppto 2019 (PIM)</t>
  </si>
  <si>
    <t>Ppto. Ejecución acumulada 2019</t>
  </si>
  <si>
    <t>INNOVACION PARA LA COMPETITIVIDAD</t>
  </si>
  <si>
    <t>MEJORAMIENTO Y AMPLIACION DEL LABORATORIO QUIMICO TOXICOLOGICO OCUPACIONAL Y AMBIENTAL DEL CENSOPAS-INS, SEDE CHORRILLOS</t>
  </si>
  <si>
    <t>ADQUISICION DE CABINA DE BIOSEGURIDAD, ANALIZADOR GENETICO Y AUTOCLAVES O ESTERILIZADORES DE VAPOR; INSTITUTO NACIONAL DE SALUD DISTRITO DE CHORRILLOS, PROVINCIA LIMA, DEPARTAMENTO LIMA</t>
  </si>
  <si>
    <t>2160305
(**)</t>
  </si>
  <si>
    <t>AMPLIACION DE LA CAPACIDAD DE RESPUESTA EN EL TRATAMIENTO AMBULATORIO DEL CANCER DEL INSTITUTO NACIONAL DE ENFERMEDADES NEOPLASICAS, LIMA - PERU</t>
  </si>
  <si>
    <t>OPTIMIZACION DEL SERVICIO DE COCINA Y COMEDOR HOSPITALARIO DEL INSTITUTO NACIONAL DE ENFERMEDADES NEOPLASICAS LIMA PERU</t>
  </si>
  <si>
    <t>ADQUISICION DE UNIDAD DE CUIDADOS INTENSIVOS; REMODELACION DE UNIDAD DE CUIDADOS INTENSIVOS; EN EL(LA) EESS INSTITUTO NACIONAL DE ENFERMEDADES NEOPLASICAS - SURQUILLO EN LA LOCALIDAD SURQUILLO, DISTRITO DE SURQUILLO, PROVINCIA LIMA, DEPARTAMENTO LIMA</t>
  </si>
  <si>
    <t>https://ofi5.mef.gob.pe/ssi/</t>
  </si>
  <si>
    <t>ADQUISICION DE MICROSCOPIO BINOCULAR, MICROSCOPIO BINOCULAR, MICROSCOPIO BINOCULAR, MICROSCOPIO BINOCULAR, MICROSCOPIO BINOCULAR, MICROSCOPIO BINOCULAR, MICROTOMOS, MICROSCOPIO BINOCULAR, INCUBADORA PARA CULTIVO MICROBIOLOGICO, MICROSCOPIO BINOCULAR, INCUBADORA PARA CULTIVO MICROBIOLOGICO</t>
  </si>
  <si>
    <t>ADQUISICION DE REFRIGERADORA CONSERVADORA DE MEDICAMENTOS; EN EL(LA) EESS HOSPITAL NACIONAL DOCENTE MADRE NIÑO SAN BARTOLOME - LIMA EN LA LOCALIDAD LIMA, DISTRITO DE LIMA, PROVINCIA LIMA, DEPARTAMENTO LIMA</t>
  </si>
  <si>
    <t>ADQUISICION DE BRONCOSCOPIOS O ACCESORIOS; EN EL(LA) EESS INSTITUTO NACIONAL DE SALUD DEL NIÑO-SAN BORJA - SAN BORJA DISTRITO DE SAN BORJA, PROVINCIA LIMA, DEPARTAMENTO LIMA</t>
  </si>
  <si>
    <t xml:space="preserve">       143-1683: DIRECCION DE REDES INTEGRADAS DE SALUD LIMA CENTRO</t>
  </si>
  <si>
    <t xml:space="preserve">       144-1684: DIRECCION DE REDES INTEGRADAS DE SALUD LIMA NORTE</t>
  </si>
  <si>
    <t>UNIDAD EJECUTORA 143-1683: DIRECCION DE REDES INTEGRADAS DE SALUD LIMA CENTRO</t>
  </si>
  <si>
    <t>UNIDAD EJECUTORA 144-1684: DIRECCION DE REDES INTEGRADAS DE SALUD LIMA NORTE</t>
  </si>
  <si>
    <t>REMODELACION DE CAMA HOSPITALARIA PARA USO GENERAL; ADQUISICION DE CAMA HOSPITALARIA PARA USO GENERAL; EN EL(LA) EESS INSTITUTO NACIONAL DE ENFERMEDADES NEOPLASICAS - SURQUILLO EN LA LOCALIDAD SURQUILLO, DISTRITO DE SURQUILLO, PROVINCIA LIMA, DEPARTAMENTO LIMA</t>
  </si>
  <si>
    <t>136: INSTITUTO NACIONAL DE ENFERMEDADES NEOPLASICAS - INEN</t>
  </si>
  <si>
    <t>UNIDAD EJECUTORA 031-147: HOSPITAL DE EMERGENCIAS PEDIATRICAS</t>
  </si>
  <si>
    <t>ADQUISICION DE SILLAS PARA EXAMEN DENTAL O PARTES RELACIONADAS O ACCESORIOS, INCUBADORAS PARA EL TRANSPORTE DE PACIENTES O ACCESORIOS, MESAS O ACCESORIOS PARA PROCEDIMIENTOS DE CESAREAS O SALAS DE PARTOS O PRODUCTOS RELACIONADOS Y UNIDADES O ACCESORIOS PARA CUIDADO INTENSIVO FETAL O MONITOREO MATERNO; EN EL(LA) EESS CENTRO DE SALUD SURQUILLO - SURQUILLO EN LA LOCALIDAD SURQUILLO, DISTRITO DE SURQUILLO, PROVINCIA LIMA, DEPARTAMENTO LIMA</t>
  </si>
  <si>
    <t>PLIEGO 136: INSTITUTO NACIONAL DE ENFERMEDADES NEOPLASICAS - INEN</t>
  </si>
  <si>
    <t>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</si>
  <si>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UNIDAD EJECUTORA 033-149: HOSPITAL NACIONAL DOCENTE MADRE NIÑO - SAN BARTOLOME</t>
  </si>
  <si>
    <t>ADQUISICION DE EQUIPO DE RAYOS X DIGITAL ESTACIONARIO, INCUBADORAS O CALENTADORES DE BEBES PARA USO CLINICO, INCUBADORAS O CALENTADORES DE BEBES PARA USO CLINICO, MAQUINA DE ANESTESIA CON SISTEMA DE MONITOREO COMPLETO, MAQUINA DE ANESTESIA CON SISTEMA DE MONITOREO COMPLETO, CRIOSTATOS, BRONCOSCOPIOS O ACCESORIOS Y LAMPARA CIALITICA; EN EL(LA) EESS HOSPITAL NACIONAL DOCENTE MADRE NIÑO SAN BARTOLOME - LIMA EN LA LOCALIDAD LIMA, DISTRITO DE LIMA, PROVINCIA LIMA, DEPARTAMENTO LIMA</t>
  </si>
  <si>
    <t>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</si>
  <si>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EJECUCIÓN DE LOS PROYECTOS DE INVERSION DE LAS UNIDADES EJECUTORAS DEL PLIEGO 011</t>
  </si>
  <si>
    <t>EJECUCIÓN DE LOS PROYECTOS DE INVERSION DE LAS UNIDADES EJECUTORAS DE LOS PLIEGOS ADSCRITOS</t>
  </si>
  <si>
    <t>Código Unificado</t>
  </si>
  <si>
    <t>Ejecucón Total Acumulada del PIP</t>
  </si>
  <si>
    <t>Año de Ejecución: 2019</t>
  </si>
  <si>
    <t>Incluye: Sólo Proyectos</t>
  </si>
  <si>
    <t xml:space="preserve">       031-147: HOSPITAL DE EMERGENCIAS PEDIATRICAS</t>
  </si>
  <si>
    <t xml:space="preserve">       139-1512: INSTITUTO NACIONAL DE SALUD DEL NIÑO -SAN BORJA</t>
  </si>
  <si>
    <t>CERTIFICACION</t>
  </si>
  <si>
    <t>COMPROMISO</t>
  </si>
  <si>
    <t>enero a abril</t>
  </si>
  <si>
    <t>solo mayo</t>
  </si>
  <si>
    <t>033-149: HOSPITAL NACIONAL DOCENTE MADRE NIÑO - SAN BARTOLOME</t>
  </si>
  <si>
    <t>(**) El PI con Código Unificado 2160305 
Los montos consignados en el siguiente cuadro corresponden al PIM del 2019 y Devengado correspondiente a la Unidad Ejecutora Adscritas al Pliego MINSA, asimismo cabe mencionar que tienen varias Unidades Ejecutoras.</t>
  </si>
  <si>
    <t>Ejecución acumulado al 2019  (Devengado)</t>
  </si>
  <si>
    <t>AL MES DE MARZO 2019</t>
  </si>
  <si>
    <t>FUENTE DE INFORMACION: Transparencia Económica - Ministerio de Economía y Finanzas de fecha 31.03.2019</t>
  </si>
  <si>
    <t>Ejecución acumulada al Mes de
Febrero (Devengado)</t>
  </si>
  <si>
    <t>Nivel de Ejecución     
Mes de Marzo (Devengado)</t>
  </si>
  <si>
    <t>DEL MINISTERIO DE SALUD AL MES DE MARZO 2019</t>
  </si>
  <si>
    <t>FUENTE DE INFORMACIÓN: Transparencia Económica - Ministerio de Economía y Finanzas de fecha 31.03.2019</t>
  </si>
  <si>
    <t>AL PLIEGO DEL MINISTERIO DE SALUD AL MES DE MARZO 2019</t>
  </si>
  <si>
    <t>Nivel de Ejecución     
Mes Marzo (Devengado)</t>
  </si>
  <si>
    <t>Ejecución acumulada al mes de
Febrero (Devengado)</t>
  </si>
  <si>
    <t>MEJORAMIENTO DE LAS AREAS TECNICAS Y AREAS DE INVESTIGACION DEL CENTRO NACIONAL DE SALUD PUBLICA DEL INSTITUTO NACIONAL DE SALUD SEDE CHORRILLOS</t>
  </si>
  <si>
    <t>MEJORAMIENTO Y AMPLIACIÓN DE LOS SERVICIOS E INVESTIGACIÓN DEL LABORATORIO DE ENTOMOLOGÍA DEL CENTRO NACIONAL DE SALUD PÚBLICA DEL INSTITUTO NACIONAL DE SALUD, DISTRITO DE CHORRILLOS, PROVINCIA DE LIMA, DEPARTAMENTO DE LIMA</t>
  </si>
  <si>
    <t>ADQUISICION DE SILLAS PARA EXAMEN DENTAL O PARTES RELACIONADAS O ACCESORIOS; EN EL(LA) EESS MARISCAL CACERES - SAN JUAN DE LURIGANCHO EN LA LOCALIDAD SAN JUAN DE LURIGANCHO, DISTRITO DE SAN JUAN DE LURIGANCHO, PROVINCIA LIMA, DEPARTAMENTO LIMA</t>
  </si>
  <si>
    <t>MEJORAMIENTO DE LOS SERVICIOS DE SALUD DEL CENTRO DE SALUD HAQUIRA, DISTRITO HAQUIRA, PROVINCIA COTABAMBAS, DEPARTAMENTO APURIMAC</t>
  </si>
  <si>
    <t>ADQUISICION DE GENERADOR DE MARCAPASOS CARDIACO O MARCAPASOS DE TERAPIA DE RE SINCRONIZACION CARDIACA; EN EL(LA) EESS INSTITUTO NACIONAL DE SALUD DEL NIÑO - BREÑA DISTRITO DE BREÑA, PROVINCIA LIMA, DEPARTAMENTO LIMA</t>
  </si>
  <si>
    <t>ADQUISICION DE VIDEO LAPAROSCOPIO; EN EL(LA) EESS HOSPITAL EMERGENCIAS PEDIATRICAS - LA VICTORIA EN LA LOCALIDAD LA VICTORIA, DISTRITO DE LA VICTORIA, PROVINCIA LIMA, DEPARTAMENTO LIMA</t>
  </si>
  <si>
    <t>ADQUISICION DE SILLAS PARA EXAMEN DENTAL O PARTES RELACIONADAS O ACCESORIOS; EN EL(LA) EESS HUACA PANDO - SAN MIGUEL EN LA LOCALIDAD SAN MIGUEL, DISTRITO DE SAN MIGUEL, PROVINCIA LIMA, DEPARTAMENTO LIMA</t>
  </si>
  <si>
    <t>ADQUISICION DE SILLAS PARA EXAMEN DENTAL O PARTES RELACIONADAS O ACCESORIOS; EN EL(LA) EESS CRUZ DE MOTUPE - SAN JUAN DE LURIGANCHO EN LA LOCALIDAD SAN JUAN DE LURIGANCHO, DISTRITO DE SAN JUAN DE LURIGANCHO, PROVINCIA LIMA, DEPARTAMENTO LIMA</t>
  </si>
  <si>
    <t>ADQUISICION DE SILLAS PARA EXAMEN DENTAL O PARTES RELACIONADAS O ACCESORIOS; EN EL(LA) EESS CAJA DE AGUA - SAN JUAN DE LURIGANCHO EN LA LOCALIDAD SAN JUAN DE LURIGANCHO, DISTRITO DE SAN JUAN DE LURIGANCHO, PROVINCIA LIMA, DEPARTAMENTO LIMA</t>
  </si>
  <si>
    <t>ADQUISICION DE SILLAS PARA EXAMEN DENTAL O PARTES RELACIONADAS O ACCESORIOS; EN EL(LA) EESS GANIMEDES - SAN JUAN DE LURIGANCHO EN LA LOCALIDAD SAN JUAN DE LURIGANCHO, DISTRITO DE SAN JUAN DE LURIGANCHO, PROVINCIA LIMA, DEPARTAMENTO LIMA</t>
  </si>
  <si>
    <t>ADQUISICION DE SILLAS PARA EXAMEN DENTAL O PARTES RELACIONADAS O ACCESORIOS; EN EL(LA) EESS 15 DE ENERO - SAN JUAN DE LURIGANCHO EN LA LOCALIDAD SAN JUAN DE LURIGANCHO, DISTRITO DE SAN JUAN DE LURIGANCHO, PROVINCIA LIMA, DEPARTAMENTO LIMA</t>
  </si>
  <si>
    <t>ADQUISICION DE SILLAS PARA EXAMEN DENTAL O PARTES RELACIONADAS O ACCESORIOS; EN EL(LA) EESS CESAR VALLEJO - SAN JUAN DE LURIGANCHO EN LA LOCALIDAD SAN JUAN DE LURIGANCHO, DISTRITO DE SAN JUAN DE LURIGANCHO, PROVINCIA LIMA, DEPARTAMENTO LIMA</t>
  </si>
  <si>
    <t>ADQUISICION DE SILLAS PARA EXAMEN DENTAL O PARTES RELACIONADAS O ACCESORIOS; EN EL(LA) EESS SAN HILARION - SAN JUAN DE LURIGANCHO EN LA LOCALIDAD SAN JUAN DE LURIGANCHO, DISTRITO DE SAN JUAN DE LURIGANCHO, PROVINCIA LIMA, DEPARTAMENTO LIMA</t>
  </si>
  <si>
    <t>ADQUISICION DE SILLAS PARA EXAMEN DENTAL O PARTES RELACIONADAS O ACCESORIOS; EN EL(LA) EESS JOSE CARLOS MARIATEGUI V ETAPA - SAN JUAN DE LURIGANCHO EN LA LOCALIDAD SAN JUAN DE LURIGANCHO, DISTRITO DE SAN JUAN DE LURIGANCHO, PROVINCIA LIMA, DEPARTAMENTO LIMA</t>
  </si>
  <si>
    <t>(*) Los PI con Códigos Unificado 2183907 y 2335905; tienen dos Unidades Ejecutoras, asimismo los montos consignados en el siguiente cuadro corresponden al PIM 2019 y Devengados respectivos de la Unidad Ejecutora PRONIS-PLIEGO MINSA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</si>
</sst>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u/>
      <sz val="11"/>
      <color theme="10"/>
      <name val="Calibri"/>
      <family val="2"/>
      <scheme val="minor"/>
    </font>
    <font>
      <sz val="8"/>
      <name val="Calibri"/>
      <family val="2"/>
      <scheme val="minor"/>
    </font>
    <font>
      <sz val="7"/>
      <color indexed="8"/>
      <name val="Arial"/>
      <family val="2"/>
    </font>
    <font>
      <sz val="8"/>
      <color theme="1"/>
      <name val="Arial"/>
      <family val="2"/>
    </font>
    <font>
      <sz val="8"/>
      <color rgb="FF000000"/>
      <name val="Arial"/>
      <family val="2"/>
    </font>
    <font>
      <b/>
      <sz val="9"/>
      <color theme="0"/>
      <name val="Arial"/>
      <family val="2"/>
    </font>
    <font>
      <sz val="9"/>
      <color theme="0"/>
      <name val="Arial"/>
      <family val="2"/>
    </font>
    <font>
      <sz val="11"/>
      <name val="Calibri"/>
      <family val="2"/>
      <scheme val="minor"/>
    </font>
    <font>
      <sz val="10"/>
      <color indexed="8"/>
      <name val="Arial"/>
      <family val="2"/>
    </font>
    <font>
      <b/>
      <sz val="10"/>
      <color theme="5" tint="-0.249977111117893"/>
      <name val="Arial"/>
      <family val="2"/>
    </font>
    <font>
      <b/>
      <sz val="10"/>
      <color indexed="16"/>
      <name val="Calibri"/>
      <family val="2"/>
      <scheme val="minor"/>
    </font>
    <font>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theme="0"/>
      </left>
      <right/>
      <top/>
      <bottom style="medium">
        <color indexed="64"/>
      </bottom>
      <diagonal/>
    </border>
    <border>
      <left/>
      <right style="thin">
        <color theme="0"/>
      </right>
      <top/>
      <bottom style="medium">
        <color indexed="64"/>
      </bottom>
      <diagonal/>
    </border>
    <border>
      <left style="medium">
        <color indexed="22"/>
      </left>
      <right style="medium">
        <color indexed="22"/>
      </right>
      <top/>
      <bottom/>
      <diagonal/>
    </border>
    <border>
      <left style="medium">
        <color indexed="22"/>
      </left>
      <right style="thin">
        <color indexed="9"/>
      </right>
      <top/>
      <bottom/>
      <diagonal/>
    </border>
  </borders>
  <cellStyleXfs count="11">
    <xf numFmtId="0" fontId="0" fillId="0" borderId="0"/>
    <xf numFmtId="43" fontId="1" fillId="0" borderId="0" applyFont="0" applyFill="0" applyBorder="0" applyAlignment="0" applyProtection="0"/>
    <xf numFmtId="168" fontId="1" fillId="0" borderId="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6" fillId="0" borderId="0"/>
    <xf numFmtId="0" fontId="6" fillId="0" borderId="0"/>
    <xf numFmtId="0" fontId="6" fillId="0" borderId="0"/>
    <xf numFmtId="0" fontId="23" fillId="0" borderId="0" applyNumberFormat="0" applyFill="0" applyBorder="0" applyAlignment="0" applyProtection="0"/>
  </cellStyleXfs>
  <cellXfs count="136">
    <xf numFmtId="0" fontId="0" fillId="0" borderId="0" xfId="0"/>
    <xf numFmtId="0" fontId="8" fillId="2" borderId="0" xfId="8" applyFont="1" applyFill="1"/>
    <xf numFmtId="0" fontId="3" fillId="2" borderId="0" xfId="8" applyFont="1" applyFill="1" applyAlignment="1">
      <alignment wrapText="1"/>
    </xf>
    <xf numFmtId="0" fontId="8" fillId="2" borderId="0" xfId="8" applyFont="1" applyFill="1" applyAlignment="1">
      <alignment horizontal="center"/>
    </xf>
    <xf numFmtId="3" fontId="8" fillId="2" borderId="0" xfId="8" applyNumberFormat="1" applyFont="1" applyFill="1"/>
    <xf numFmtId="3" fontId="8" fillId="2" borderId="0" xfId="8" applyNumberFormat="1" applyFont="1" applyFill="1" applyAlignment="1">
      <alignment horizontal="center"/>
    </xf>
    <xf numFmtId="3" fontId="9" fillId="2" borderId="3" xfId="8" applyNumberFormat="1" applyFont="1" applyFill="1" applyBorder="1" applyAlignment="1">
      <alignment horizontal="right"/>
    </xf>
    <xf numFmtId="0" fontId="4" fillId="2" borderId="0" xfId="8" applyFont="1" applyFill="1"/>
    <xf numFmtId="3" fontId="4" fillId="2" borderId="0" xfId="8" applyNumberFormat="1" applyFont="1" applyFill="1"/>
    <xf numFmtId="3" fontId="9" fillId="4" borderId="4" xfId="8" applyNumberFormat="1" applyFont="1" applyFill="1" applyBorder="1" applyAlignment="1">
      <alignment horizontal="right"/>
    </xf>
    <xf numFmtId="0" fontId="12" fillId="2" borderId="5" xfId="8" applyFont="1" applyFill="1" applyBorder="1" applyAlignment="1">
      <alignment horizontal="left" wrapText="1"/>
    </xf>
    <xf numFmtId="3" fontId="12" fillId="4" borderId="2" xfId="8" applyNumberFormat="1" applyFont="1" applyFill="1" applyBorder="1" applyAlignment="1">
      <alignment horizontal="right"/>
    </xf>
    <xf numFmtId="167" fontId="12" fillId="4" borderId="6" xfId="8" applyNumberFormat="1" applyFont="1" applyFill="1" applyBorder="1" applyAlignment="1">
      <alignment horizontal="right"/>
    </xf>
    <xf numFmtId="0" fontId="12" fillId="0" borderId="0" xfId="9" applyFont="1" applyFill="1" applyBorder="1"/>
    <xf numFmtId="0" fontId="12" fillId="0" borderId="0" xfId="9" applyFont="1" applyAlignment="1">
      <alignment horizontal="center" vertical="center" wrapText="1"/>
    </xf>
    <xf numFmtId="0" fontId="12" fillId="0" borderId="0" xfId="9" applyFont="1"/>
    <xf numFmtId="0" fontId="16" fillId="4" borderId="2" xfId="9" applyFont="1" applyFill="1" applyBorder="1" applyAlignment="1">
      <alignment horizontal="center" vertical="center" wrapText="1"/>
    </xf>
    <xf numFmtId="0" fontId="17" fillId="0" borderId="0" xfId="0" applyFont="1" applyAlignment="1">
      <alignment horizontal="center" vertical="center" wrapText="1"/>
    </xf>
    <xf numFmtId="0" fontId="21" fillId="0" borderId="0" xfId="0" applyFont="1"/>
    <xf numFmtId="0" fontId="17" fillId="0" borderId="0" xfId="0" applyFont="1" applyAlignment="1">
      <alignment vertical="center" wrapText="1"/>
    </xf>
    <xf numFmtId="0" fontId="17" fillId="0" borderId="0" xfId="0" applyFont="1"/>
    <xf numFmtId="0" fontId="21" fillId="0" borderId="0" xfId="0" applyFont="1" applyBorder="1"/>
    <xf numFmtId="0" fontId="18" fillId="0" borderId="2" xfId="0" applyFont="1" applyBorder="1" applyAlignment="1">
      <alignment horizontal="justify" vertical="center" wrapText="1"/>
    </xf>
    <xf numFmtId="3" fontId="18" fillId="0" borderId="2" xfId="0" applyNumberFormat="1" applyFont="1" applyBorder="1" applyAlignment="1">
      <alignment horizontal="right" vertical="center" wrapText="1"/>
    </xf>
    <xf numFmtId="0" fontId="16" fillId="0" borderId="2" xfId="0" applyFont="1" applyFill="1" applyBorder="1" applyAlignment="1">
      <alignment horizontal="center" vertical="center" wrapText="1"/>
    </xf>
    <xf numFmtId="0" fontId="15" fillId="5" borderId="2" xfId="0" applyFont="1" applyFill="1" applyBorder="1" applyAlignment="1">
      <alignment horizontal="left" vertical="center" wrapText="1"/>
    </xf>
    <xf numFmtId="165" fontId="15" fillId="5" borderId="2" xfId="1" applyNumberFormat="1" applyFont="1" applyFill="1" applyBorder="1" applyAlignment="1">
      <alignment horizontal="right" vertical="center" wrapText="1"/>
    </xf>
    <xf numFmtId="3" fontId="15" fillId="5" borderId="2" xfId="1" applyNumberFormat="1" applyFont="1" applyFill="1" applyBorder="1" applyAlignment="1">
      <alignment horizontal="right" vertical="center" wrapText="1"/>
    </xf>
    <xf numFmtId="49" fontId="16" fillId="2" borderId="2" xfId="0" applyNumberFormat="1" applyFont="1" applyFill="1" applyBorder="1" applyAlignment="1">
      <alignment vertical="center" wrapText="1"/>
    </xf>
    <xf numFmtId="167" fontId="21" fillId="0" borderId="0" xfId="0" applyNumberFormat="1" applyFont="1"/>
    <xf numFmtId="4" fontId="21" fillId="0" borderId="0" xfId="0" applyNumberFormat="1" applyFont="1"/>
    <xf numFmtId="0" fontId="17" fillId="4" borderId="0" xfId="0" applyFont="1" applyFill="1" applyAlignment="1">
      <alignment vertical="center" wrapText="1"/>
    </xf>
    <xf numFmtId="3" fontId="21" fillId="0" borderId="0" xfId="0" applyNumberFormat="1" applyFont="1"/>
    <xf numFmtId="167" fontId="12" fillId="0" borderId="0" xfId="9" applyNumberFormat="1" applyFont="1" applyFill="1"/>
    <xf numFmtId="0" fontId="14" fillId="4" borderId="0" xfId="9" applyFont="1" applyFill="1" applyBorder="1" applyAlignment="1">
      <alignment horizontal="center" vertical="center" wrapText="1"/>
    </xf>
    <xf numFmtId="0" fontId="12" fillId="0" borderId="0" xfId="9" applyFont="1" applyAlignment="1">
      <alignment vertical="center" wrapText="1"/>
    </xf>
    <xf numFmtId="0" fontId="15" fillId="0" borderId="0" xfId="9" applyFont="1" applyAlignment="1">
      <alignment vertical="center" wrapText="1"/>
    </xf>
    <xf numFmtId="167" fontId="12" fillId="0" borderId="0" xfId="9" applyNumberFormat="1" applyFont="1"/>
    <xf numFmtId="167" fontId="12" fillId="0" borderId="0" xfId="9" applyNumberFormat="1" applyFont="1" applyAlignment="1">
      <alignment vertical="center"/>
    </xf>
    <xf numFmtId="167" fontId="18" fillId="0" borderId="2" xfId="0" applyNumberFormat="1" applyFont="1" applyBorder="1" applyAlignment="1">
      <alignment horizontal="right" vertical="center" wrapText="1"/>
    </xf>
    <xf numFmtId="0" fontId="12" fillId="2" borderId="0" xfId="9" applyFont="1" applyFill="1" applyAlignment="1">
      <alignment horizontal="right"/>
    </xf>
    <xf numFmtId="167" fontId="12" fillId="2" borderId="0" xfId="9" applyNumberFormat="1" applyFont="1" applyFill="1" applyAlignment="1">
      <alignment horizontal="right"/>
    </xf>
    <xf numFmtId="167" fontId="12" fillId="0" borderId="0" xfId="9" applyNumberFormat="1" applyFont="1" applyFill="1" applyAlignment="1">
      <alignment horizontal="right"/>
    </xf>
    <xf numFmtId="0" fontId="22" fillId="0" borderId="0" xfId="0" applyFont="1" applyAlignment="1">
      <alignment vertical="center" wrapText="1"/>
    </xf>
    <xf numFmtId="0" fontId="12" fillId="0" borderId="0" xfId="9" applyFont="1" applyAlignment="1">
      <alignment horizontal="justify" vertical="top"/>
    </xf>
    <xf numFmtId="166" fontId="9" fillId="2" borderId="10" xfId="8" applyNumberFormat="1" applyFont="1" applyFill="1" applyBorder="1" applyAlignment="1">
      <alignment horizontal="right"/>
    </xf>
    <xf numFmtId="0" fontId="15" fillId="2" borderId="0" xfId="9" applyFont="1" applyFill="1" applyBorder="1" applyAlignment="1">
      <alignment horizontal="right" wrapText="1"/>
    </xf>
    <xf numFmtId="3" fontId="15" fillId="5" borderId="2" xfId="1" applyNumberFormat="1" applyFont="1" applyFill="1" applyBorder="1" applyAlignment="1">
      <alignment horizontal="left" vertical="center" wrapText="1"/>
    </xf>
    <xf numFmtId="166" fontId="15" fillId="5" borderId="2" xfId="1" applyNumberFormat="1" applyFont="1" applyFill="1" applyBorder="1" applyAlignment="1">
      <alignment horizontal="right" vertical="center" wrapText="1"/>
    </xf>
    <xf numFmtId="0" fontId="16" fillId="4" borderId="2" xfId="9" applyFont="1" applyFill="1" applyBorder="1" applyAlignment="1">
      <alignment horizontal="right" vertical="center" wrapText="1"/>
    </xf>
    <xf numFmtId="0" fontId="12" fillId="0" borderId="0" xfId="9" applyFont="1" applyAlignment="1">
      <alignment horizontal="right"/>
    </xf>
    <xf numFmtId="0" fontId="17" fillId="0" borderId="0" xfId="0" quotePrefix="1" applyFont="1" applyAlignment="1">
      <alignment vertical="center" wrapText="1"/>
    </xf>
    <xf numFmtId="0" fontId="4" fillId="2" borderId="0" xfId="9" applyFont="1" applyFill="1" applyAlignment="1">
      <alignment horizontal="right" wrapText="1"/>
    </xf>
    <xf numFmtId="167" fontId="15" fillId="5" borderId="2" xfId="1" applyNumberFormat="1" applyFont="1" applyFill="1" applyBorder="1" applyAlignment="1">
      <alignment horizontal="right" vertical="center" wrapText="1"/>
    </xf>
    <xf numFmtId="0" fontId="9" fillId="4" borderId="24" xfId="8" applyFont="1" applyFill="1" applyBorder="1" applyAlignment="1">
      <alignment horizontal="left" wrapText="1"/>
    </xf>
    <xf numFmtId="3" fontId="15" fillId="4" borderId="3" xfId="8" applyNumberFormat="1" applyFont="1" applyFill="1" applyBorder="1" applyAlignment="1">
      <alignment horizontal="right"/>
    </xf>
    <xf numFmtId="167" fontId="15" fillId="4" borderId="10" xfId="8" applyNumberFormat="1" applyFont="1" applyFill="1" applyBorder="1" applyAlignment="1">
      <alignment horizontal="right"/>
    </xf>
    <xf numFmtId="166" fontId="18" fillId="0" borderId="2" xfId="0" applyNumberFormat="1" applyFont="1" applyBorder="1" applyAlignment="1">
      <alignment horizontal="right" vertical="center" wrapText="1"/>
    </xf>
    <xf numFmtId="43" fontId="17" fillId="0" borderId="0" xfId="0" applyNumberFormat="1" applyFont="1" applyAlignment="1">
      <alignment vertical="center" wrapText="1"/>
    </xf>
    <xf numFmtId="4" fontId="0" fillId="0" borderId="0" xfId="0" applyNumberFormat="1"/>
    <xf numFmtId="43" fontId="0" fillId="0" borderId="0" xfId="0" applyNumberFormat="1"/>
    <xf numFmtId="167" fontId="15" fillId="4" borderId="26" xfId="8" applyNumberFormat="1" applyFont="1" applyFill="1" applyBorder="1" applyAlignment="1">
      <alignment horizontal="right"/>
    </xf>
    <xf numFmtId="166" fontId="17" fillId="0" borderId="0" xfId="0" applyNumberFormat="1" applyFont="1" applyAlignment="1">
      <alignment vertical="center" wrapText="1"/>
    </xf>
    <xf numFmtId="0" fontId="12" fillId="4" borderId="27" xfId="8" applyFont="1" applyFill="1" applyBorder="1" applyAlignment="1">
      <alignment horizontal="left" wrapText="1"/>
    </xf>
    <xf numFmtId="3" fontId="12" fillId="4" borderId="4" xfId="8" applyNumberFormat="1" applyFont="1" applyFill="1" applyBorder="1" applyAlignment="1">
      <alignment horizontal="right"/>
    </xf>
    <xf numFmtId="3" fontId="24" fillId="0" borderId="0" xfId="10" applyNumberFormat="1" applyFont="1" applyBorder="1" applyAlignment="1">
      <alignment vertical="center" wrapText="1"/>
    </xf>
    <xf numFmtId="0" fontId="16" fillId="0" borderId="2" xfId="0" applyNumberFormat="1" applyFont="1" applyFill="1" applyBorder="1" applyAlignment="1">
      <alignment horizontal="center" vertical="center" wrapText="1"/>
    </xf>
    <xf numFmtId="3" fontId="12" fillId="0" borderId="0" xfId="9" applyNumberFormat="1" applyFont="1"/>
    <xf numFmtId="43" fontId="26" fillId="0" borderId="0" xfId="1" applyFont="1"/>
    <xf numFmtId="43" fontId="25" fillId="0" borderId="0" xfId="1" applyFont="1" applyAlignment="1">
      <alignment vertical="center" wrapText="1"/>
    </xf>
    <xf numFmtId="3" fontId="3" fillId="0" borderId="0" xfId="9" applyNumberFormat="1" applyFont="1" applyBorder="1" applyAlignment="1">
      <alignment horizontal="left" vertical="center" wrapText="1"/>
    </xf>
    <xf numFmtId="3" fontId="27" fillId="0" borderId="0" xfId="0" applyNumberFormat="1" applyFont="1"/>
    <xf numFmtId="0" fontId="18" fillId="0" borderId="2" xfId="0" applyFont="1" applyFill="1" applyBorder="1" applyAlignment="1">
      <alignment horizontal="justify" vertical="center" wrapText="1"/>
    </xf>
    <xf numFmtId="3" fontId="18" fillId="0" borderId="2" xfId="0" applyNumberFormat="1" applyFont="1" applyFill="1" applyBorder="1" applyAlignment="1">
      <alignment horizontal="right" vertical="center" wrapText="1"/>
    </xf>
    <xf numFmtId="0" fontId="4" fillId="2" borderId="0" xfId="9" applyFont="1" applyFill="1" applyAlignment="1">
      <alignment horizontal="left" wrapText="1"/>
    </xf>
    <xf numFmtId="0" fontId="28" fillId="0" borderId="0" xfId="0" applyFont="1" applyAlignment="1">
      <alignment horizontal="center" vertical="center" wrapText="1"/>
    </xf>
    <xf numFmtId="0" fontId="19" fillId="3" borderId="2" xfId="0" applyFont="1" applyFill="1" applyBorder="1" applyAlignment="1">
      <alignment horizontal="center" vertical="center"/>
    </xf>
    <xf numFmtId="3" fontId="19" fillId="3" borderId="2" xfId="0" applyNumberFormat="1" applyFont="1" applyFill="1" applyBorder="1" applyAlignment="1">
      <alignment horizontal="center" vertical="center"/>
    </xf>
    <xf numFmtId="167" fontId="19" fillId="3" borderId="2" xfId="0" applyNumberFormat="1" applyFont="1" applyFill="1" applyBorder="1" applyAlignment="1">
      <alignment horizontal="center" vertical="center"/>
    </xf>
    <xf numFmtId="0" fontId="29" fillId="0" borderId="0" xfId="0" applyFont="1" applyFill="1" applyAlignment="1">
      <alignment horizontal="center" vertical="center" wrapText="1"/>
    </xf>
    <xf numFmtId="0" fontId="3" fillId="2" borderId="0" xfId="8" applyFont="1" applyFill="1" applyAlignment="1">
      <alignment wrapText="1"/>
    </xf>
    <xf numFmtId="0" fontId="3" fillId="2" borderId="0" xfId="8" applyFont="1" applyFill="1" applyAlignment="1">
      <alignment horizontal="center" vertical="center" wrapText="1"/>
    </xf>
    <xf numFmtId="3" fontId="4" fillId="2" borderId="0" xfId="9" applyNumberFormat="1" applyFont="1" applyFill="1" applyAlignment="1">
      <alignment horizontal="right" wrapText="1"/>
    </xf>
    <xf numFmtId="0" fontId="10" fillId="6" borderId="7" xfId="0" applyFont="1" applyFill="1" applyBorder="1" applyAlignment="1">
      <alignment horizontal="center" vertical="center" wrapText="1"/>
    </xf>
    <xf numFmtId="0" fontId="10" fillId="6" borderId="9" xfId="9" applyFont="1" applyFill="1" applyBorder="1" applyAlignment="1">
      <alignment horizontal="center" vertical="center" wrapText="1"/>
    </xf>
    <xf numFmtId="0" fontId="10" fillId="6" borderId="8" xfId="0" applyFont="1" applyFill="1" applyBorder="1" applyAlignment="1">
      <alignment horizontal="center" vertical="center" wrapText="1"/>
    </xf>
    <xf numFmtId="167" fontId="10" fillId="6" borderId="8" xfId="0" applyNumberFormat="1" applyFont="1" applyFill="1" applyBorder="1" applyAlignment="1">
      <alignment horizontal="center" vertical="center" wrapText="1"/>
    </xf>
    <xf numFmtId="0" fontId="10" fillId="6" borderId="31" xfId="9" applyFont="1" applyFill="1" applyBorder="1" applyAlignment="1">
      <alignment horizontal="center" vertical="center" wrapText="1"/>
    </xf>
    <xf numFmtId="0" fontId="10" fillId="6" borderId="32" xfId="9" applyFont="1" applyFill="1" applyBorder="1" applyAlignment="1">
      <alignment horizontal="center" vertical="center" wrapText="1"/>
    </xf>
    <xf numFmtId="0" fontId="21" fillId="0" borderId="2" xfId="0" applyFont="1" applyBorder="1" applyAlignment="1"/>
    <xf numFmtId="0" fontId="12" fillId="2" borderId="0" xfId="8" applyFont="1" applyFill="1" applyAlignment="1"/>
    <xf numFmtId="3" fontId="12" fillId="2" borderId="0" xfId="8" applyNumberFormat="1" applyFont="1" applyFill="1" applyAlignment="1"/>
    <xf numFmtId="3" fontId="15" fillId="4" borderId="0" xfId="8" applyNumberFormat="1" applyFont="1" applyFill="1" applyBorder="1" applyAlignment="1"/>
    <xf numFmtId="0" fontId="12" fillId="0" borderId="0" xfId="9" applyFont="1" applyAlignment="1">
      <alignment vertical="center"/>
    </xf>
    <xf numFmtId="0" fontId="12" fillId="2" borderId="0" xfId="9" applyFont="1" applyFill="1" applyAlignment="1">
      <alignment wrapText="1"/>
    </xf>
    <xf numFmtId="0" fontId="12" fillId="0" borderId="0" xfId="9" applyFont="1" applyBorder="1" applyAlignment="1">
      <alignment vertical="center"/>
    </xf>
    <xf numFmtId="0" fontId="9" fillId="0" borderId="1" xfId="8" applyFont="1" applyFill="1" applyBorder="1" applyAlignment="1">
      <alignment horizontal="left" wrapText="1"/>
    </xf>
    <xf numFmtId="0" fontId="9" fillId="0" borderId="25" xfId="8" applyFont="1" applyFill="1" applyBorder="1" applyAlignment="1">
      <alignment horizontal="left" wrapText="1"/>
    </xf>
    <xf numFmtId="3" fontId="30" fillId="0" borderId="0" xfId="10" applyNumberFormat="1" applyFont="1" applyBorder="1" applyAlignment="1">
      <alignment vertical="center" wrapText="1"/>
    </xf>
    <xf numFmtId="3" fontId="12" fillId="0" borderId="0" xfId="9" applyNumberFormat="1" applyFont="1" applyBorder="1" applyAlignment="1">
      <alignment vertical="center" wrapText="1"/>
    </xf>
    <xf numFmtId="0" fontId="9" fillId="5" borderId="11" xfId="8" applyFont="1" applyFill="1" applyBorder="1" applyAlignment="1">
      <alignment horizontal="center" vertical="center" wrapText="1"/>
    </xf>
    <xf numFmtId="0" fontId="9" fillId="5" borderId="11" xfId="8" applyFont="1" applyFill="1" applyBorder="1" applyAlignment="1">
      <alignment horizontal="center" vertical="center"/>
    </xf>
    <xf numFmtId="0" fontId="9" fillId="5" borderId="12" xfId="8" applyFont="1" applyFill="1" applyBorder="1" applyAlignment="1">
      <alignment horizontal="center" vertical="center" wrapText="1"/>
    </xf>
    <xf numFmtId="0" fontId="9" fillId="5" borderId="13" xfId="8" applyFont="1" applyFill="1" applyBorder="1" applyAlignment="1">
      <alignment horizontal="center" vertical="center" wrapText="1"/>
    </xf>
    <xf numFmtId="0" fontId="3" fillId="2" borderId="0" xfId="8" applyFont="1" applyFill="1" applyAlignment="1">
      <alignment wrapText="1"/>
    </xf>
    <xf numFmtId="0" fontId="7" fillId="2" borderId="0" xfId="8" applyFont="1" applyFill="1" applyAlignment="1">
      <alignment wrapText="1"/>
    </xf>
    <xf numFmtId="0" fontId="11" fillId="0" borderId="0" xfId="0" applyFont="1" applyFill="1" applyBorder="1" applyAlignment="1">
      <alignment horizontal="center" vertical="center" wrapText="1"/>
    </xf>
    <xf numFmtId="0" fontId="8" fillId="2" borderId="0" xfId="8" applyFont="1" applyFill="1" applyAlignment="1">
      <alignment wrapText="1"/>
    </xf>
    <xf numFmtId="0" fontId="33" fillId="4" borderId="0" xfId="9" applyFont="1" applyFill="1" applyBorder="1" applyAlignment="1">
      <alignment horizontal="left" vertical="center" wrapText="1"/>
    </xf>
    <xf numFmtId="0" fontId="34" fillId="0" borderId="28" xfId="9" applyFont="1" applyBorder="1" applyAlignment="1">
      <alignment vertical="center" wrapText="1"/>
    </xf>
    <xf numFmtId="0" fontId="34" fillId="0" borderId="0" xfId="9" applyFont="1" applyBorder="1" applyAlignment="1">
      <alignment vertical="center"/>
    </xf>
    <xf numFmtId="3" fontId="34" fillId="0" borderId="0" xfId="10" applyNumberFormat="1" applyFont="1" applyBorder="1" applyAlignment="1">
      <alignment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4" fontId="10" fillId="6" borderId="14" xfId="9" applyNumberFormat="1" applyFont="1" applyFill="1" applyBorder="1" applyAlignment="1">
      <alignment horizontal="center" vertical="center" wrapText="1"/>
    </xf>
    <xf numFmtId="4" fontId="10" fillId="6" borderId="30" xfId="9" applyNumberFormat="1" applyFont="1" applyFill="1" applyBorder="1" applyAlignment="1">
      <alignment horizontal="center" vertical="center" wrapText="1"/>
    </xf>
    <xf numFmtId="167" fontId="10" fillId="6" borderId="18" xfId="9" applyNumberFormat="1" applyFont="1" applyFill="1" applyBorder="1" applyAlignment="1">
      <alignment horizontal="center" vertical="center" wrapText="1"/>
    </xf>
    <xf numFmtId="167" fontId="10" fillId="6" borderId="16" xfId="9" applyNumberFormat="1" applyFont="1" applyFill="1" applyBorder="1" applyAlignment="1">
      <alignment horizontal="center" vertical="center" wrapText="1"/>
    </xf>
    <xf numFmtId="164" fontId="10" fillId="6" borderId="18" xfId="1" applyNumberFormat="1" applyFont="1" applyFill="1" applyBorder="1" applyAlignment="1">
      <alignment horizontal="center" vertical="center" wrapText="1"/>
    </xf>
    <xf numFmtId="164" fontId="10" fillId="6" borderId="16" xfId="1" applyNumberFormat="1" applyFont="1" applyFill="1" applyBorder="1" applyAlignment="1">
      <alignment horizontal="center" vertical="center" wrapText="1"/>
    </xf>
    <xf numFmtId="0" fontId="10" fillId="6" borderId="22" xfId="9" applyFont="1" applyFill="1" applyBorder="1" applyAlignment="1">
      <alignment horizontal="center" vertical="center" wrapText="1"/>
    </xf>
    <xf numFmtId="0" fontId="10" fillId="6" borderId="29" xfId="9" applyFont="1" applyFill="1" applyBorder="1" applyAlignment="1">
      <alignment horizontal="center" vertical="center" wrapText="1"/>
    </xf>
    <xf numFmtId="0" fontId="10" fillId="6" borderId="14" xfId="9" applyFont="1" applyFill="1" applyBorder="1" applyAlignment="1">
      <alignment horizontal="center" vertical="center" wrapText="1"/>
    </xf>
    <xf numFmtId="0" fontId="10" fillId="6" borderId="23" xfId="9" applyFont="1" applyFill="1" applyBorder="1" applyAlignment="1">
      <alignment horizontal="center" vertical="center" wrapText="1"/>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10" fillId="6" borderId="21" xfId="9" applyFont="1" applyFill="1" applyBorder="1" applyAlignment="1">
      <alignment horizontal="center"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2" fillId="0" borderId="0" xfId="0" applyFont="1" applyAlignment="1">
      <alignment horizontal="center" vertical="top" wrapText="1"/>
    </xf>
    <xf numFmtId="167" fontId="10" fillId="6" borderId="15" xfId="9" applyNumberFormat="1" applyFont="1" applyFill="1" applyBorder="1" applyAlignment="1">
      <alignment horizontal="center" vertical="center" wrapText="1"/>
    </xf>
    <xf numFmtId="164" fontId="10" fillId="6" borderId="15" xfId="1" applyNumberFormat="1"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0" borderId="0" xfId="9" applyFont="1" applyAlignment="1">
      <alignment horizontal="left" vertical="center" wrapText="1"/>
    </xf>
    <xf numFmtId="3" fontId="30" fillId="0" borderId="0" xfId="10" applyNumberFormat="1" applyFont="1" applyBorder="1" applyAlignment="1">
      <alignment horizontal="left" vertical="center" wrapText="1"/>
    </xf>
    <xf numFmtId="3" fontId="4" fillId="0" borderId="0" xfId="10" applyNumberFormat="1" applyFont="1" applyBorder="1" applyAlignment="1">
      <alignment horizontal="left" vertical="center" wrapText="1"/>
    </xf>
  </cellXfs>
  <cellStyles count="11">
    <cellStyle name="Hipervínculo" xfId="10" builtinId="8"/>
    <cellStyle name="Millares 2" xfId="1"/>
    <cellStyle name="Millares 2 2" xfId="2"/>
    <cellStyle name="Millares 3" xfId="3"/>
    <cellStyle name="Millares 3 2" xfId="4"/>
    <cellStyle name="Millares 3 3" xfId="5"/>
    <cellStyle name="Normal" xfId="0" builtinId="0"/>
    <cellStyle name="Normal 2" xfId="6"/>
    <cellStyle name="Normal 4 2" xfId="7"/>
    <cellStyle name="Normal_opd" xfId="8"/>
    <cellStyle name="Normal_PROYECTOS EN EJECUCION EJERCICIO 2008 - DGIEM-transparencia"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ofi5.mef.gob.pe/ssi/" TargetMode="External"/><Relationship Id="rId2" Type="http://schemas.openxmlformats.org/officeDocument/2006/relationships/hyperlink" Target="http://ofi4.mef.gob.pe/bp/ConsultarPIP/frmConsultarPIP.asp?accion=consultar&amp;txtCodigo=381818" TargetMode="External"/><Relationship Id="rId1" Type="http://schemas.openxmlformats.org/officeDocument/2006/relationships/hyperlink" Target="http://ofi4.mef.gob.pe/bp/ConsultarPIP/frmConsultarPIP.asp?accion=consultar&amp;txtCodigo=25686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fi5.mef.gob.pe/s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31"/>
  <sheetViews>
    <sheetView tabSelected="1" zoomScale="130" zoomScaleNormal="130" workbookViewId="0">
      <pane ySplit="9" topLeftCell="A10" activePane="bottomLeft" state="frozen"/>
      <selection pane="bottomLeft" activeCell="B4" sqref="B4:F5"/>
    </sheetView>
  </sheetViews>
  <sheetFormatPr baseColWidth="10" defaultColWidth="11.42578125" defaultRowHeight="9" x14ac:dyDescent="0.15"/>
  <cols>
    <col min="1" max="1" width="4.140625" style="1" customWidth="1"/>
    <col min="2" max="2" width="64.85546875" style="1" customWidth="1"/>
    <col min="3" max="5" width="16.28515625" style="1" customWidth="1"/>
    <col min="6" max="6" width="19" style="1" customWidth="1"/>
    <col min="7" max="7" width="12.28515625" style="3" customWidth="1"/>
    <col min="8" max="16384" width="11.42578125" style="1"/>
  </cols>
  <sheetData>
    <row r="1" spans="2:8" ht="6.75" customHeight="1" x14ac:dyDescent="0.2">
      <c r="B1" s="105"/>
      <c r="C1" s="105"/>
      <c r="D1" s="105"/>
      <c r="E1" s="105"/>
      <c r="F1" s="105"/>
    </row>
    <row r="2" spans="2:8" ht="15.75" customHeight="1" x14ac:dyDescent="0.15">
      <c r="B2" s="106" t="s">
        <v>15</v>
      </c>
      <c r="C2" s="106"/>
      <c r="D2" s="106"/>
      <c r="E2" s="106"/>
      <c r="F2" s="106"/>
      <c r="G2" s="106"/>
    </row>
    <row r="3" spans="2:8" ht="15" customHeight="1" x14ac:dyDescent="0.15">
      <c r="B3" s="106" t="s">
        <v>95</v>
      </c>
      <c r="C3" s="106"/>
      <c r="D3" s="106"/>
      <c r="E3" s="106"/>
      <c r="F3" s="106"/>
      <c r="G3" s="106"/>
    </row>
    <row r="4" spans="2:8" x14ac:dyDescent="0.15">
      <c r="B4" s="107"/>
      <c r="C4" s="107"/>
      <c r="D4" s="107"/>
      <c r="E4" s="107"/>
      <c r="F4" s="107"/>
    </row>
    <row r="5" spans="2:8" ht="12.75" customHeight="1" x14ac:dyDescent="0.2">
      <c r="B5" s="104" t="s">
        <v>84</v>
      </c>
      <c r="C5" s="104"/>
      <c r="D5" s="104"/>
      <c r="E5" s="104"/>
      <c r="F5" s="104"/>
    </row>
    <row r="6" spans="2:8" ht="12.75" customHeight="1" x14ac:dyDescent="0.2">
      <c r="B6" s="104" t="s">
        <v>85</v>
      </c>
      <c r="C6" s="104"/>
      <c r="D6" s="104"/>
      <c r="E6" s="104"/>
      <c r="F6" s="104"/>
    </row>
    <row r="7" spans="2:8" ht="31.5" customHeight="1" thickBot="1" x14ac:dyDescent="0.25">
      <c r="B7" s="2"/>
      <c r="C7" s="2"/>
      <c r="D7" s="80"/>
      <c r="E7" s="80"/>
      <c r="F7" s="81"/>
    </row>
    <row r="8" spans="2:8" ht="13.5" customHeight="1" thickBot="1" x14ac:dyDescent="0.2">
      <c r="B8" s="100" t="s">
        <v>1</v>
      </c>
      <c r="C8" s="101" t="s">
        <v>2</v>
      </c>
      <c r="D8" s="102" t="s">
        <v>88</v>
      </c>
      <c r="E8" s="102" t="s">
        <v>89</v>
      </c>
      <c r="F8" s="102" t="s">
        <v>94</v>
      </c>
      <c r="G8" s="100" t="s">
        <v>6</v>
      </c>
    </row>
    <row r="9" spans="2:8" ht="39" customHeight="1" thickBot="1" x14ac:dyDescent="0.2">
      <c r="B9" s="100"/>
      <c r="C9" s="101"/>
      <c r="D9" s="103"/>
      <c r="E9" s="103"/>
      <c r="F9" s="103"/>
      <c r="G9" s="100"/>
    </row>
    <row r="10" spans="2:8" s="7" customFormat="1" ht="20.25" customHeight="1" thickBot="1" x14ac:dyDescent="0.25">
      <c r="B10" s="96" t="s">
        <v>0</v>
      </c>
      <c r="C10" s="6">
        <v>664820352</v>
      </c>
      <c r="D10" s="6">
        <v>15307850</v>
      </c>
      <c r="E10" s="6">
        <v>13628234</v>
      </c>
      <c r="F10" s="6"/>
      <c r="G10" s="45">
        <f t="shared" ref="G10:G21" si="0">F10/C10%</f>
        <v>0</v>
      </c>
      <c r="H10" s="8"/>
    </row>
    <row r="11" spans="2:8" s="7" customFormat="1" ht="18" customHeight="1" thickBot="1" x14ac:dyDescent="0.25">
      <c r="B11" s="97" t="s">
        <v>13</v>
      </c>
      <c r="C11" s="6">
        <v>664820352</v>
      </c>
      <c r="D11" s="6">
        <v>15307850</v>
      </c>
      <c r="E11" s="6">
        <v>13628234</v>
      </c>
      <c r="F11" s="6"/>
      <c r="G11" s="45">
        <f>F11/C11%</f>
        <v>0</v>
      </c>
      <c r="H11" s="8"/>
    </row>
    <row r="12" spans="2:8" ht="18" customHeight="1" x14ac:dyDescent="0.2">
      <c r="B12" s="96" t="s">
        <v>3</v>
      </c>
      <c r="C12" s="9">
        <f>SUM(C13:C20)</f>
        <v>365567859</v>
      </c>
      <c r="D12" s="9">
        <f>SUM(D13:D20)+1</f>
        <v>11669072</v>
      </c>
      <c r="E12" s="9">
        <f>SUM(E13:E20)</f>
        <v>11671892</v>
      </c>
      <c r="F12" s="9">
        <f>SUM(F13:F20)</f>
        <v>26947722.539999995</v>
      </c>
      <c r="G12" s="61">
        <f>F12/C12%</f>
        <v>7.3714693118029277</v>
      </c>
    </row>
    <row r="13" spans="2:8" ht="20.100000000000001" customHeight="1" x14ac:dyDescent="0.2">
      <c r="B13" s="63" t="s">
        <v>21</v>
      </c>
      <c r="C13" s="64">
        <f>+'PLIEGO MINSA'!F7</f>
        <v>894024</v>
      </c>
      <c r="D13" s="64">
        <v>894024</v>
      </c>
      <c r="E13" s="64">
        <v>33190</v>
      </c>
      <c r="F13" s="64">
        <f>+'PLIEGO MINSA'!I7</f>
        <v>0</v>
      </c>
      <c r="G13" s="12">
        <f t="shared" si="0"/>
        <v>0</v>
      </c>
    </row>
    <row r="14" spans="2:8" ht="20.100000000000001" customHeight="1" x14ac:dyDescent="0.2">
      <c r="B14" s="63" t="s">
        <v>11</v>
      </c>
      <c r="C14" s="64">
        <f>+'PLIEGO MINSA'!F10</f>
        <v>4674731</v>
      </c>
      <c r="D14" s="64">
        <v>3409062</v>
      </c>
      <c r="E14" s="64">
        <v>1904062</v>
      </c>
      <c r="F14" s="64">
        <f>+'PLIEGO MINSA'!I10</f>
        <v>530543.4</v>
      </c>
      <c r="G14" s="12">
        <f t="shared" ref="G14:G16" si="1">F14/C14%</f>
        <v>11.349174957874583</v>
      </c>
    </row>
    <row r="15" spans="2:8" ht="20.100000000000001" customHeight="1" x14ac:dyDescent="0.2">
      <c r="B15" s="63" t="s">
        <v>86</v>
      </c>
      <c r="C15" s="64">
        <f>+'PLIEGO MINSA'!F12</f>
        <v>345080</v>
      </c>
      <c r="D15" s="64">
        <v>0</v>
      </c>
      <c r="E15" s="64">
        <v>345080</v>
      </c>
      <c r="F15" s="64">
        <f>+'PLIEGO MINSA'!I12</f>
        <v>0</v>
      </c>
      <c r="G15" s="12">
        <f t="shared" si="1"/>
        <v>0</v>
      </c>
    </row>
    <row r="16" spans="2:8" ht="20.25" customHeight="1" x14ac:dyDescent="0.2">
      <c r="B16" s="63" t="s">
        <v>92</v>
      </c>
      <c r="C16" s="11">
        <f>+'PLIEGO MINSA'!F14</f>
        <v>2041422</v>
      </c>
      <c r="D16" s="64">
        <v>237790</v>
      </c>
      <c r="E16" s="64">
        <v>1962790</v>
      </c>
      <c r="F16" s="64">
        <f>+'PLIEGO MINSA'!I14</f>
        <v>0</v>
      </c>
      <c r="G16" s="12">
        <f t="shared" si="1"/>
        <v>0</v>
      </c>
    </row>
    <row r="17" spans="2:7" ht="20.100000000000001" customHeight="1" x14ac:dyDescent="0.2">
      <c r="B17" s="10" t="s">
        <v>12</v>
      </c>
      <c r="C17" s="11">
        <f>+'PLIEGO MINSA'!F17</f>
        <v>354419256</v>
      </c>
      <c r="D17" s="64">
        <v>6666093</v>
      </c>
      <c r="E17" s="64">
        <v>7227168</v>
      </c>
      <c r="F17" s="64">
        <f>+'PLIEGO MINSA'!I17</f>
        <v>26417179.139999997</v>
      </c>
      <c r="G17" s="12">
        <f t="shared" si="0"/>
        <v>7.453652332027918</v>
      </c>
    </row>
    <row r="18" spans="2:7" ht="20.100000000000001" customHeight="1" x14ac:dyDescent="0.2">
      <c r="B18" s="10" t="s">
        <v>87</v>
      </c>
      <c r="C18" s="11">
        <f>+'PLIEGO MINSA'!F44</f>
        <v>71500</v>
      </c>
      <c r="D18" s="64">
        <v>71500</v>
      </c>
      <c r="E18" s="64">
        <v>71500</v>
      </c>
      <c r="F18" s="64">
        <f>+'PLIEGO MINSA'!I44</f>
        <v>0</v>
      </c>
      <c r="G18" s="12">
        <f t="shared" ref="G18" si="2">F18/C18%</f>
        <v>0</v>
      </c>
    </row>
    <row r="19" spans="2:7" ht="20.100000000000001" customHeight="1" x14ac:dyDescent="0.2">
      <c r="B19" s="10" t="s">
        <v>67</v>
      </c>
      <c r="C19" s="11">
        <f>+'PLIEGO MINSA'!F46</f>
        <v>375897</v>
      </c>
      <c r="D19" s="64">
        <v>262500</v>
      </c>
      <c r="E19" s="64">
        <v>0</v>
      </c>
      <c r="F19" s="64">
        <f>+'PLIEGO MINSA'!I46</f>
        <v>0</v>
      </c>
      <c r="G19" s="12">
        <f t="shared" si="0"/>
        <v>0</v>
      </c>
    </row>
    <row r="20" spans="2:7" ht="20.100000000000001" customHeight="1" thickBot="1" x14ac:dyDescent="0.25">
      <c r="B20" s="10" t="s">
        <v>68</v>
      </c>
      <c r="C20" s="11">
        <f>+'PLIEGO MINSA'!F57</f>
        <v>2745949</v>
      </c>
      <c r="D20" s="64">
        <v>128102</v>
      </c>
      <c r="E20" s="64">
        <v>128102</v>
      </c>
      <c r="F20" s="64">
        <f>+'PLIEGO MINSA'!I57</f>
        <v>0</v>
      </c>
      <c r="G20" s="12">
        <f t="shared" si="0"/>
        <v>0</v>
      </c>
    </row>
    <row r="21" spans="2:7" ht="17.25" customHeight="1" thickBot="1" x14ac:dyDescent="0.25">
      <c r="B21" s="54" t="s">
        <v>10</v>
      </c>
      <c r="C21" s="55">
        <f>+'UE ADSCRITAS AL PLIEGO MINSA'!F6</f>
        <v>4399683</v>
      </c>
      <c r="D21" s="55">
        <v>2488675</v>
      </c>
      <c r="E21" s="55">
        <v>1956342</v>
      </c>
      <c r="F21" s="55">
        <f>+'UE ADSCRITAS AL PLIEGO MINSA'!I6</f>
        <v>1141023.2</v>
      </c>
      <c r="G21" s="56">
        <f t="shared" si="0"/>
        <v>25.934213896773926</v>
      </c>
    </row>
    <row r="22" spans="2:7" ht="19.5" customHeight="1" thickBot="1" x14ac:dyDescent="0.25">
      <c r="B22" s="54" t="s">
        <v>72</v>
      </c>
      <c r="C22" s="55">
        <f>+'UE ADSCRITAS AL PLIEGO MINSA'!F13</f>
        <v>88930566</v>
      </c>
      <c r="D22" s="55">
        <v>1150103</v>
      </c>
      <c r="E22" s="55">
        <v>0</v>
      </c>
      <c r="F22" s="55">
        <f>+'UE ADSCRITAS AL PLIEGO MINSA'!I13</f>
        <v>11422711.32</v>
      </c>
      <c r="G22" s="56">
        <f>F22/C22%</f>
        <v>12.844527853336725</v>
      </c>
    </row>
    <row r="23" spans="2:7" ht="12" x14ac:dyDescent="0.2">
      <c r="B23" s="90"/>
      <c r="C23" s="91"/>
      <c r="D23" s="91"/>
      <c r="E23" s="91"/>
      <c r="F23" s="92"/>
    </row>
    <row r="24" spans="2:7" ht="12" x14ac:dyDescent="0.2">
      <c r="B24" s="93" t="s">
        <v>96</v>
      </c>
      <c r="C24" s="94"/>
      <c r="D24" s="94"/>
      <c r="E24" s="94"/>
      <c r="F24" s="94"/>
    </row>
    <row r="25" spans="2:7" ht="12.75" customHeight="1" x14ac:dyDescent="0.2">
      <c r="B25" s="95" t="s">
        <v>5</v>
      </c>
      <c r="C25" s="94"/>
      <c r="D25" s="94"/>
      <c r="E25" s="94"/>
      <c r="F25" s="94"/>
      <c r="G25" s="4"/>
    </row>
    <row r="26" spans="2:7" ht="15.75" customHeight="1" x14ac:dyDescent="0.15">
      <c r="B26" s="98" t="s">
        <v>9</v>
      </c>
      <c r="C26" s="99"/>
      <c r="D26" s="99"/>
      <c r="E26" s="99"/>
      <c r="F26" s="99"/>
      <c r="G26" s="5"/>
    </row>
    <row r="27" spans="2:7" x14ac:dyDescent="0.15">
      <c r="F27" s="4"/>
    </row>
    <row r="29" spans="2:7" x14ac:dyDescent="0.15">
      <c r="F29" s="4"/>
      <c r="G29" s="5"/>
    </row>
    <row r="30" spans="2:7" x14ac:dyDescent="0.15">
      <c r="F30" s="4"/>
    </row>
    <row r="31" spans="2:7" x14ac:dyDescent="0.15">
      <c r="G31" s="5"/>
    </row>
  </sheetData>
  <mergeCells count="13">
    <mergeCell ref="B6:F6"/>
    <mergeCell ref="B1:F1"/>
    <mergeCell ref="B2:G2"/>
    <mergeCell ref="B3:G3"/>
    <mergeCell ref="B4:F4"/>
    <mergeCell ref="B5:F5"/>
    <mergeCell ref="B26:F26"/>
    <mergeCell ref="B8:B9"/>
    <mergeCell ref="C8:C9"/>
    <mergeCell ref="D8:D9"/>
    <mergeCell ref="G8:G9"/>
    <mergeCell ref="F8:F9"/>
    <mergeCell ref="E8:E9"/>
  </mergeCells>
  <hyperlinks>
    <hyperlink ref="B26" r:id="rId1"/>
  </hyperlinks>
  <pageMargins left="0.35433070866141736" right="0" top="0.98425196850393704" bottom="0.98425196850393704" header="0" footer="0"/>
  <pageSetup paperSize="9" scale="68"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62"/>
  <sheetViews>
    <sheetView zoomScale="120" zoomScaleNormal="120" zoomScaleSheetLayoutView="90" workbookViewId="0">
      <pane xSplit="3" ySplit="6" topLeftCell="E16" activePane="bottomRight" state="frozen"/>
      <selection pane="topRight" activeCell="C1" sqref="C1"/>
      <selection pane="bottomLeft" activeCell="A8" sqref="A8"/>
      <selection pane="bottomRight" activeCell="C17" sqref="C17"/>
    </sheetView>
  </sheetViews>
  <sheetFormatPr baseColWidth="10" defaultColWidth="11.42578125" defaultRowHeight="5.65" customHeight="1" x14ac:dyDescent="0.2"/>
  <cols>
    <col min="1" max="1" width="8.85546875" style="34" customWidth="1"/>
    <col min="2" max="2" width="10.28515625" style="34" customWidth="1"/>
    <col min="3" max="3" width="58.7109375" style="44" customWidth="1"/>
    <col min="4" max="4" width="15.5703125" style="35" customWidth="1" collapsed="1"/>
    <col min="5" max="5" width="15.5703125" style="35" customWidth="1"/>
    <col min="6" max="6" width="15.7109375" style="36" customWidth="1"/>
    <col min="7" max="7" width="13.42578125" style="15" customWidth="1"/>
    <col min="8" max="8" width="14.7109375" style="15" customWidth="1"/>
    <col min="9" max="9" width="12.42578125" style="15" customWidth="1"/>
    <col min="10" max="10" width="9.7109375" style="37" customWidth="1"/>
    <col min="11" max="11" width="16.28515625" style="33" customWidth="1"/>
    <col min="12" max="12" width="13.42578125" style="38" customWidth="1"/>
    <col min="13" max="13" width="11.85546875" style="15" bestFit="1" customWidth="1"/>
    <col min="14" max="14" width="15.5703125" style="15" customWidth="1"/>
    <col min="15" max="15" width="57.28515625" style="15" customWidth="1"/>
    <col min="16" max="18" width="11.42578125" style="15"/>
    <col min="19" max="19" width="11.28515625" style="15" customWidth="1"/>
    <col min="20" max="16384" width="11.42578125" style="15"/>
  </cols>
  <sheetData>
    <row r="1" spans="1:12" s="13" customFormat="1" ht="18.75" customHeight="1" x14ac:dyDescent="0.2">
      <c r="A1" s="112" t="s">
        <v>80</v>
      </c>
      <c r="B1" s="112"/>
      <c r="C1" s="112"/>
      <c r="D1" s="112"/>
      <c r="E1" s="112"/>
      <c r="F1" s="112"/>
      <c r="G1" s="112"/>
      <c r="H1" s="112"/>
      <c r="I1" s="112"/>
      <c r="J1" s="112"/>
      <c r="K1" s="112"/>
      <c r="L1" s="112"/>
    </row>
    <row r="2" spans="1:12" s="13" customFormat="1" ht="18.75" customHeight="1" x14ac:dyDescent="0.2">
      <c r="A2" s="113" t="s">
        <v>99</v>
      </c>
      <c r="B2" s="113"/>
      <c r="C2" s="113"/>
      <c r="D2" s="113"/>
      <c r="E2" s="113"/>
      <c r="F2" s="113"/>
      <c r="G2" s="113"/>
      <c r="H2" s="113"/>
      <c r="I2" s="113"/>
      <c r="J2" s="113"/>
      <c r="K2" s="113"/>
      <c r="L2" s="113"/>
    </row>
    <row r="3" spans="1:12" s="13" customFormat="1" ht="18.75" customHeight="1" x14ac:dyDescent="0.2">
      <c r="A3" s="75">
        <v>1</v>
      </c>
      <c r="B3" s="75">
        <v>2</v>
      </c>
      <c r="C3" s="75">
        <v>3</v>
      </c>
      <c r="D3" s="75">
        <v>4</v>
      </c>
      <c r="E3" s="75">
        <v>5</v>
      </c>
      <c r="F3" s="75">
        <v>6</v>
      </c>
      <c r="G3" s="75" t="s">
        <v>90</v>
      </c>
      <c r="H3" s="75" t="s">
        <v>91</v>
      </c>
      <c r="I3" s="75">
        <v>8</v>
      </c>
      <c r="J3" s="75">
        <v>10</v>
      </c>
      <c r="K3" s="75">
        <v>11</v>
      </c>
      <c r="L3" s="75">
        <v>12</v>
      </c>
    </row>
    <row r="4" spans="1:12" s="13" customFormat="1" ht="21" customHeight="1" x14ac:dyDescent="0.2">
      <c r="A4" s="122" t="s">
        <v>14</v>
      </c>
      <c r="B4" s="122" t="s">
        <v>82</v>
      </c>
      <c r="C4" s="122" t="s">
        <v>4</v>
      </c>
      <c r="D4" s="118" t="s">
        <v>16</v>
      </c>
      <c r="E4" s="120" t="s">
        <v>24</v>
      </c>
      <c r="F4" s="124" t="s">
        <v>25</v>
      </c>
      <c r="G4" s="125"/>
      <c r="H4" s="125"/>
      <c r="I4" s="125"/>
      <c r="J4" s="126"/>
      <c r="K4" s="114" t="s">
        <v>83</v>
      </c>
      <c r="L4" s="116" t="s">
        <v>17</v>
      </c>
    </row>
    <row r="5" spans="1:12" s="14" customFormat="1" ht="75.75" customHeight="1" thickBot="1" x14ac:dyDescent="0.3">
      <c r="A5" s="123"/>
      <c r="B5" s="123"/>
      <c r="C5" s="122"/>
      <c r="D5" s="119"/>
      <c r="E5" s="121"/>
      <c r="F5" s="83" t="s">
        <v>54</v>
      </c>
      <c r="G5" s="84" t="s">
        <v>97</v>
      </c>
      <c r="H5" s="84" t="s">
        <v>98</v>
      </c>
      <c r="I5" s="85" t="s">
        <v>55</v>
      </c>
      <c r="J5" s="86" t="s">
        <v>6</v>
      </c>
      <c r="K5" s="115"/>
      <c r="L5" s="117"/>
    </row>
    <row r="6" spans="1:12" s="50" customFormat="1" ht="18" customHeight="1" x14ac:dyDescent="0.2">
      <c r="A6" s="49"/>
      <c r="B6" s="49"/>
      <c r="C6" s="76" t="s">
        <v>7</v>
      </c>
      <c r="D6" s="76"/>
      <c r="E6" s="77">
        <f>E7+E10+E12+E14+E17+E44+E46+E57</f>
        <v>132491167.56000002</v>
      </c>
      <c r="F6" s="77">
        <f>F7+F10+F12+F14+F17+F44+F46+F57</f>
        <v>365567859</v>
      </c>
      <c r="G6" s="77">
        <f>G7+G10+G12+G14+G17+G44+G46+G57</f>
        <v>10442742.710000001</v>
      </c>
      <c r="H6" s="77">
        <f>H7+H10+H12+H14+H17+H44+H46+H57</f>
        <v>16504979.829999998</v>
      </c>
      <c r="I6" s="77">
        <f>I7+I10+I12+I14+I17+I44+I46+I57</f>
        <v>26947722.539999995</v>
      </c>
      <c r="J6" s="78">
        <f>I6/F6%</f>
        <v>7.3714693118029277</v>
      </c>
      <c r="K6" s="77">
        <f>E6+I6</f>
        <v>159438890.10000002</v>
      </c>
      <c r="L6" s="78"/>
    </row>
    <row r="7" spans="1:12" ht="33.75" customHeight="1" x14ac:dyDescent="0.2">
      <c r="A7" s="24"/>
      <c r="B7" s="24"/>
      <c r="C7" s="47" t="s">
        <v>22</v>
      </c>
      <c r="D7" s="47"/>
      <c r="E7" s="27">
        <f>SUM(E8:E9)</f>
        <v>1022508.99</v>
      </c>
      <c r="F7" s="27">
        <f>SUM(F8:F9)</f>
        <v>894024</v>
      </c>
      <c r="G7" s="27">
        <f>SUM(G8:G9)</f>
        <v>0</v>
      </c>
      <c r="H7" s="27">
        <f>SUM(H8:H9)</f>
        <v>0</v>
      </c>
      <c r="I7" s="27">
        <f>H7+G7</f>
        <v>0</v>
      </c>
      <c r="J7" s="48">
        <f t="shared" ref="J7:J9" si="0">I7/F7%</f>
        <v>0</v>
      </c>
      <c r="K7" s="27">
        <f>E7+I7</f>
        <v>1022508.99</v>
      </c>
      <c r="L7" s="47"/>
    </row>
    <row r="8" spans="1:12" ht="90" customHeight="1" x14ac:dyDescent="0.2">
      <c r="A8" s="24">
        <v>2426525</v>
      </c>
      <c r="B8" s="24">
        <v>2426525</v>
      </c>
      <c r="C8" s="22" t="s">
        <v>64</v>
      </c>
      <c r="D8" s="23">
        <v>2389155</v>
      </c>
      <c r="E8" s="23">
        <v>1022508.99</v>
      </c>
      <c r="F8" s="23">
        <v>860834</v>
      </c>
      <c r="G8" s="23">
        <v>0</v>
      </c>
      <c r="H8" s="23">
        <v>0</v>
      </c>
      <c r="I8" s="23">
        <f>+G8+H8</f>
        <v>0</v>
      </c>
      <c r="J8" s="57">
        <f t="shared" si="0"/>
        <v>0</v>
      </c>
      <c r="K8" s="23">
        <f t="shared" ref="K8" si="1">E8+I8</f>
        <v>1022508.99</v>
      </c>
      <c r="L8" s="57">
        <f>K8/D8%</f>
        <v>42.797934416142944</v>
      </c>
    </row>
    <row r="9" spans="1:12" ht="57" customHeight="1" x14ac:dyDescent="0.2">
      <c r="A9" s="24">
        <v>2437966</v>
      </c>
      <c r="B9" s="24">
        <v>2437966</v>
      </c>
      <c r="C9" s="22" t="s">
        <v>108</v>
      </c>
      <c r="D9" s="23">
        <v>33190</v>
      </c>
      <c r="E9" s="23">
        <v>0</v>
      </c>
      <c r="F9" s="23">
        <v>33190</v>
      </c>
      <c r="G9" s="23">
        <v>0</v>
      </c>
      <c r="H9" s="23">
        <v>0</v>
      </c>
      <c r="I9" s="23">
        <f>+G9+H9</f>
        <v>0</v>
      </c>
      <c r="J9" s="57">
        <f t="shared" si="0"/>
        <v>0</v>
      </c>
      <c r="K9" s="23">
        <f>E9+I9</f>
        <v>0</v>
      </c>
      <c r="L9" s="57">
        <f>K9/D9%</f>
        <v>0</v>
      </c>
    </row>
    <row r="10" spans="1:12" ht="36" customHeight="1" x14ac:dyDescent="0.2">
      <c r="A10" s="22"/>
      <c r="B10" s="24"/>
      <c r="C10" s="47" t="s">
        <v>18</v>
      </c>
      <c r="D10" s="47"/>
      <c r="E10" s="27">
        <f>SUM(E11:E11)</f>
        <v>3676621.95</v>
      </c>
      <c r="F10" s="27">
        <f>SUM(F11:F11)</f>
        <v>4674731</v>
      </c>
      <c r="G10" s="27">
        <f>SUM(G11:G11)</f>
        <v>0</v>
      </c>
      <c r="H10" s="27">
        <f>SUM(H11:H11)</f>
        <v>530543.4</v>
      </c>
      <c r="I10" s="27">
        <f>SUM(I11:I11)</f>
        <v>530543.4</v>
      </c>
      <c r="J10" s="48">
        <f t="shared" ref="J10:J12" si="2">I10/F10%</f>
        <v>11.349174957874583</v>
      </c>
      <c r="K10" s="27">
        <f t="shared" ref="K10" si="3">E10+I10</f>
        <v>4207165.3500000006</v>
      </c>
      <c r="L10" s="27"/>
    </row>
    <row r="11" spans="1:12" ht="45.75" customHeight="1" x14ac:dyDescent="0.2">
      <c r="A11" s="66">
        <v>2178583</v>
      </c>
      <c r="B11" s="66">
        <v>2178583</v>
      </c>
      <c r="C11" s="22" t="s">
        <v>26</v>
      </c>
      <c r="D11" s="23">
        <v>18847634.600000001</v>
      </c>
      <c r="E11" s="23">
        <v>3676621.95</v>
      </c>
      <c r="F11" s="23">
        <v>4674731</v>
      </c>
      <c r="G11" s="23">
        <v>0</v>
      </c>
      <c r="H11" s="23">
        <v>530543.4</v>
      </c>
      <c r="I11" s="23">
        <f>+G11+H11</f>
        <v>530543.4</v>
      </c>
      <c r="J11" s="57">
        <f t="shared" si="2"/>
        <v>11.349174957874583</v>
      </c>
      <c r="K11" s="23">
        <f>E11+I11</f>
        <v>4207165.3500000006</v>
      </c>
      <c r="L11" s="57">
        <f>K11/D11%</f>
        <v>22.321980658517223</v>
      </c>
    </row>
    <row r="12" spans="1:12" ht="27.75" customHeight="1" x14ac:dyDescent="0.2">
      <c r="A12" s="23"/>
      <c r="B12" s="24"/>
      <c r="C12" s="47" t="s">
        <v>73</v>
      </c>
      <c r="D12" s="47"/>
      <c r="E12" s="27">
        <f>SUM(E13:E13)</f>
        <v>0</v>
      </c>
      <c r="F12" s="27">
        <f>SUM(F13:F13)</f>
        <v>345080</v>
      </c>
      <c r="G12" s="27">
        <f>SUM(G13:G13)</f>
        <v>0</v>
      </c>
      <c r="H12" s="27">
        <f>SUM(H13:H13)</f>
        <v>0</v>
      </c>
      <c r="I12" s="27">
        <f>SUM(G12:H12)</f>
        <v>0</v>
      </c>
      <c r="J12" s="48">
        <f t="shared" si="2"/>
        <v>0</v>
      </c>
      <c r="K12" s="27">
        <f t="shared" ref="K12:K15" si="4">E12+I12</f>
        <v>0</v>
      </c>
      <c r="L12" s="47"/>
    </row>
    <row r="13" spans="1:12" ht="56.25" customHeight="1" x14ac:dyDescent="0.2">
      <c r="A13" s="66">
        <v>2427819</v>
      </c>
      <c r="B13" s="66">
        <v>2427819</v>
      </c>
      <c r="C13" s="22" t="s">
        <v>109</v>
      </c>
      <c r="D13" s="23">
        <v>345080</v>
      </c>
      <c r="E13" s="23">
        <v>0</v>
      </c>
      <c r="F13" s="23">
        <v>345080</v>
      </c>
      <c r="G13" s="23">
        <v>0</v>
      </c>
      <c r="H13" s="23">
        <v>0</v>
      </c>
      <c r="I13" s="23">
        <f>SUM(G13:H13)</f>
        <v>0</v>
      </c>
      <c r="J13" s="57">
        <f t="shared" ref="J13" si="5">I13/F13%</f>
        <v>0</v>
      </c>
      <c r="K13" s="23">
        <f t="shared" si="4"/>
        <v>0</v>
      </c>
      <c r="L13" s="57">
        <f>K13/D13%</f>
        <v>0</v>
      </c>
    </row>
    <row r="14" spans="1:12" ht="33.75" customHeight="1" x14ac:dyDescent="0.2">
      <c r="A14" s="22"/>
      <c r="B14" s="24"/>
      <c r="C14" s="47" t="s">
        <v>77</v>
      </c>
      <c r="D14" s="27"/>
      <c r="E14" s="27">
        <f>SUM(E15:E16)</f>
        <v>580200</v>
      </c>
      <c r="F14" s="27">
        <f>SUM(F15:F16)</f>
        <v>2041422</v>
      </c>
      <c r="G14" s="27">
        <f>SUM(G15:G16)</f>
        <v>0</v>
      </c>
      <c r="H14" s="27">
        <f>SUM(H15:H16)</f>
        <v>0</v>
      </c>
      <c r="I14" s="48">
        <f>H14/E14%</f>
        <v>0</v>
      </c>
      <c r="J14" s="48">
        <f>I14/F14%</f>
        <v>0</v>
      </c>
      <c r="K14" s="27">
        <f t="shared" si="4"/>
        <v>580200</v>
      </c>
      <c r="L14" s="47"/>
    </row>
    <row r="15" spans="1:12" ht="108.75" customHeight="1" x14ac:dyDescent="0.2">
      <c r="A15" s="66">
        <v>2426484</v>
      </c>
      <c r="B15" s="66">
        <v>2426484</v>
      </c>
      <c r="C15" s="22" t="s">
        <v>78</v>
      </c>
      <c r="D15" s="23">
        <v>3304580.98</v>
      </c>
      <c r="E15" s="23">
        <v>580200</v>
      </c>
      <c r="F15" s="73">
        <v>1966422</v>
      </c>
      <c r="G15" s="23">
        <v>0</v>
      </c>
      <c r="H15" s="23">
        <v>0</v>
      </c>
      <c r="I15" s="23">
        <f>SUM(G15:H15)</f>
        <v>0</v>
      </c>
      <c r="J15" s="57">
        <f t="shared" ref="J15" si="6">I15/F15%</f>
        <v>0</v>
      </c>
      <c r="K15" s="23">
        <f t="shared" si="4"/>
        <v>580200</v>
      </c>
      <c r="L15" s="57">
        <f>K15/D15%</f>
        <v>17.557445361801967</v>
      </c>
    </row>
    <row r="16" spans="1:12" ht="60.75" customHeight="1" x14ac:dyDescent="0.2">
      <c r="A16" s="66">
        <v>2439585</v>
      </c>
      <c r="B16" s="66">
        <v>2439585</v>
      </c>
      <c r="C16" s="22" t="s">
        <v>65</v>
      </c>
      <c r="D16" s="23">
        <v>75000</v>
      </c>
      <c r="E16" s="23">
        <v>0</v>
      </c>
      <c r="F16" s="73">
        <v>75000</v>
      </c>
      <c r="G16" s="23">
        <v>0</v>
      </c>
      <c r="H16" s="23">
        <v>0</v>
      </c>
      <c r="I16" s="23">
        <f t="shared" ref="I16" si="7">SUM(G16:H16)</f>
        <v>0</v>
      </c>
      <c r="J16" s="57">
        <f t="shared" ref="J16" si="8">I16/F16%</f>
        <v>0</v>
      </c>
      <c r="K16" s="23">
        <f t="shared" ref="K16" si="9">E16+I16</f>
        <v>0</v>
      </c>
      <c r="L16" s="57">
        <f t="shared" ref="L16" si="10">K16/D16%</f>
        <v>0</v>
      </c>
    </row>
    <row r="17" spans="1:16" ht="34.5" customHeight="1" x14ac:dyDescent="0.2">
      <c r="A17" s="28"/>
      <c r="B17" s="24"/>
      <c r="C17" s="25" t="s">
        <v>19</v>
      </c>
      <c r="D17" s="26"/>
      <c r="E17" s="27">
        <f>SUM(E18:E43)</f>
        <v>126450821.43000002</v>
      </c>
      <c r="F17" s="27">
        <f>SUM(F18:F43)</f>
        <v>354419256</v>
      </c>
      <c r="G17" s="27">
        <f>SUM(G18:G43)</f>
        <v>10442742.710000001</v>
      </c>
      <c r="H17" s="27">
        <f>SUM(H18:H43)</f>
        <v>15974436.429999998</v>
      </c>
      <c r="I17" s="27">
        <f>SUM(I18:I43)</f>
        <v>26417179.139999997</v>
      </c>
      <c r="J17" s="53">
        <f t="shared" ref="J17:J29" si="11">I17/F17%</f>
        <v>7.453652332027918</v>
      </c>
      <c r="K17" s="27">
        <f t="shared" ref="K17:K30" si="12">E17+I17</f>
        <v>152868000.57000002</v>
      </c>
      <c r="L17" s="53"/>
      <c r="O17" s="67"/>
      <c r="P17" s="67"/>
    </row>
    <row r="18" spans="1:16" ht="20.25" customHeight="1" x14ac:dyDescent="0.2">
      <c r="A18" s="66">
        <v>2001621</v>
      </c>
      <c r="B18" s="66">
        <v>2001621</v>
      </c>
      <c r="C18" s="72" t="s">
        <v>27</v>
      </c>
      <c r="D18" s="23">
        <v>0</v>
      </c>
      <c r="E18" s="23">
        <v>0</v>
      </c>
      <c r="F18" s="73">
        <v>8889869</v>
      </c>
      <c r="G18" s="23">
        <v>0</v>
      </c>
      <c r="H18" s="23">
        <v>81000</v>
      </c>
      <c r="I18" s="23">
        <f t="shared" ref="I18:I30" si="13">+G18+H18</f>
        <v>81000</v>
      </c>
      <c r="J18" s="57">
        <f>I18/F18%</f>
        <v>0.911149534374466</v>
      </c>
      <c r="K18" s="23">
        <f t="shared" si="12"/>
        <v>81000</v>
      </c>
      <c r="L18" s="57"/>
      <c r="N18" s="71"/>
      <c r="O18" s="67"/>
      <c r="P18" s="67"/>
    </row>
    <row r="19" spans="1:16" ht="41.25" customHeight="1" x14ac:dyDescent="0.2">
      <c r="A19" s="66">
        <v>2089754</v>
      </c>
      <c r="B19" s="66">
        <v>2089754</v>
      </c>
      <c r="C19" s="72" t="s">
        <v>28</v>
      </c>
      <c r="D19" s="23">
        <v>0</v>
      </c>
      <c r="E19" s="23">
        <v>759305.22</v>
      </c>
      <c r="F19" s="73">
        <v>39546797</v>
      </c>
      <c r="G19" s="23">
        <v>0</v>
      </c>
      <c r="H19" s="23">
        <v>2000</v>
      </c>
      <c r="I19" s="23">
        <f>+G19+H19</f>
        <v>2000</v>
      </c>
      <c r="J19" s="39">
        <f>I19/F19%</f>
        <v>5.0572995835794238E-3</v>
      </c>
      <c r="K19" s="23">
        <f>E19+I19</f>
        <v>761305.22</v>
      </c>
      <c r="L19" s="39" t="e">
        <f>K19/D19%</f>
        <v>#DIV/0!</v>
      </c>
      <c r="N19" s="71"/>
    </row>
    <row r="20" spans="1:16" ht="41.25" customHeight="1" x14ac:dyDescent="0.2">
      <c r="A20" s="24">
        <v>268462</v>
      </c>
      <c r="B20" s="66" t="s">
        <v>52</v>
      </c>
      <c r="C20" s="72" t="s">
        <v>29</v>
      </c>
      <c r="D20" s="23">
        <v>147554030.06</v>
      </c>
      <c r="E20" s="23">
        <v>36554820.899999999</v>
      </c>
      <c r="F20" s="23">
        <v>28035266</v>
      </c>
      <c r="G20" s="23">
        <v>1657089.46</v>
      </c>
      <c r="H20" s="23">
        <v>8822018.1999999993</v>
      </c>
      <c r="I20" s="23">
        <f>+G20+H20</f>
        <v>10479107.66</v>
      </c>
      <c r="J20" s="57">
        <f>I20/F20%</f>
        <v>37.378306522934366</v>
      </c>
      <c r="K20" s="23">
        <f>E20+I20</f>
        <v>47033928.560000002</v>
      </c>
      <c r="L20" s="57">
        <f t="shared" ref="L20:L23" si="14">K20/D20%</f>
        <v>31.875732937199047</v>
      </c>
      <c r="N20" s="71"/>
    </row>
    <row r="21" spans="1:16" ht="48.75" customHeight="1" x14ac:dyDescent="0.2">
      <c r="A21" s="24">
        <v>256869</v>
      </c>
      <c r="B21" s="66">
        <v>2250037</v>
      </c>
      <c r="C21" s="72" t="s">
        <v>30</v>
      </c>
      <c r="D21" s="23">
        <v>40010388.399999999</v>
      </c>
      <c r="E21" s="23">
        <v>20605369.329999998</v>
      </c>
      <c r="F21" s="73">
        <v>9511480</v>
      </c>
      <c r="G21" s="23">
        <v>1250000</v>
      </c>
      <c r="H21" s="23">
        <v>912985.22</v>
      </c>
      <c r="I21" s="23">
        <f t="shared" si="13"/>
        <v>2162985.2199999997</v>
      </c>
      <c r="J21" s="57">
        <f t="shared" si="11"/>
        <v>22.740785030300223</v>
      </c>
      <c r="K21" s="23">
        <f t="shared" si="12"/>
        <v>22768354.549999997</v>
      </c>
      <c r="L21" s="57">
        <f t="shared" si="14"/>
        <v>56.906107289875742</v>
      </c>
      <c r="N21" s="71"/>
    </row>
    <row r="22" spans="1:16" ht="48.75" customHeight="1" x14ac:dyDescent="0.2">
      <c r="A22" s="16">
        <v>326206</v>
      </c>
      <c r="B22" s="66">
        <v>2284722</v>
      </c>
      <c r="C22" s="72" t="str">
        <f>C23:F23</f>
        <v>MEJORAMIENTO DE LOS SERVICIOS DE SALUD DEL ESTABLECIMIENTO DE SALUD PROGRESO, DEL DISTRITO DE CHIMBOTE, PROVINCIA DE SANTA, DEPARTAMENTO DE ANCASH</v>
      </c>
      <c r="D22" s="73">
        <v>73072983</v>
      </c>
      <c r="E22" s="73">
        <v>28923430.600000001</v>
      </c>
      <c r="F22" s="73">
        <v>15971032</v>
      </c>
      <c r="G22" s="73">
        <v>1346326.08</v>
      </c>
      <c r="H22" s="73">
        <v>1477127.71</v>
      </c>
      <c r="I22" s="73">
        <f t="shared" si="13"/>
        <v>2823453.79</v>
      </c>
      <c r="J22" s="39">
        <f t="shared" si="11"/>
        <v>17.678593280634587</v>
      </c>
      <c r="K22" s="23">
        <f t="shared" si="12"/>
        <v>31746884.390000001</v>
      </c>
      <c r="L22" s="39">
        <f t="shared" si="14"/>
        <v>43.445447396064289</v>
      </c>
      <c r="N22" s="71"/>
    </row>
    <row r="23" spans="1:16" ht="52.5" customHeight="1" x14ac:dyDescent="0.2">
      <c r="A23" s="24">
        <v>327681</v>
      </c>
      <c r="B23" s="66">
        <v>2285573</v>
      </c>
      <c r="C23" s="72" t="s">
        <v>31</v>
      </c>
      <c r="D23" s="73">
        <v>45046911.630000003</v>
      </c>
      <c r="E23" s="73">
        <v>2306781.9500000002</v>
      </c>
      <c r="F23" s="73">
        <v>7847244</v>
      </c>
      <c r="G23" s="73">
        <v>176440</v>
      </c>
      <c r="H23" s="73">
        <v>75703.7</v>
      </c>
      <c r="I23" s="73">
        <f t="shared" si="13"/>
        <v>252143.7</v>
      </c>
      <c r="J23" s="57">
        <f t="shared" si="11"/>
        <v>3.2131497376658609</v>
      </c>
      <c r="K23" s="23">
        <f t="shared" si="12"/>
        <v>2558925.6500000004</v>
      </c>
      <c r="L23" s="57">
        <f t="shared" si="14"/>
        <v>5.6805795500880158</v>
      </c>
      <c r="N23" s="71"/>
    </row>
    <row r="24" spans="1:16" ht="68.45" customHeight="1" x14ac:dyDescent="0.2">
      <c r="A24" s="66">
        <v>2321591</v>
      </c>
      <c r="B24" s="66">
        <v>2321591</v>
      </c>
      <c r="C24" s="72" t="s">
        <v>32</v>
      </c>
      <c r="D24" s="73">
        <v>103449297.95</v>
      </c>
      <c r="E24" s="73">
        <v>143286.01999999999</v>
      </c>
      <c r="F24" s="73">
        <v>2402108</v>
      </c>
      <c r="G24" s="73">
        <v>0</v>
      </c>
      <c r="H24" s="73">
        <v>210495</v>
      </c>
      <c r="I24" s="73">
        <f t="shared" si="13"/>
        <v>210495</v>
      </c>
      <c r="J24" s="39">
        <f t="shared" si="11"/>
        <v>8.7629282280397049</v>
      </c>
      <c r="K24" s="23">
        <f t="shared" si="12"/>
        <v>353781.02</v>
      </c>
      <c r="L24" s="39">
        <f t="shared" ref="L24:L30" si="15">K24/D24%</f>
        <v>0.34198494045942435</v>
      </c>
      <c r="N24" s="71"/>
    </row>
    <row r="25" spans="1:16" ht="48.75" customHeight="1" x14ac:dyDescent="0.2">
      <c r="A25" s="66">
        <v>2335476</v>
      </c>
      <c r="B25" s="66">
        <v>2335476</v>
      </c>
      <c r="C25" s="72" t="s">
        <v>33</v>
      </c>
      <c r="D25" s="73">
        <v>33846142</v>
      </c>
      <c r="E25" s="73">
        <v>93650</v>
      </c>
      <c r="F25" s="73">
        <v>1153867</v>
      </c>
      <c r="G25" s="73">
        <v>0</v>
      </c>
      <c r="H25" s="73">
        <v>20000</v>
      </c>
      <c r="I25" s="73">
        <f>+G25+H25</f>
        <v>20000</v>
      </c>
      <c r="J25" s="39">
        <f t="shared" si="11"/>
        <v>1.7333020183435353</v>
      </c>
      <c r="K25" s="23">
        <f t="shared" si="12"/>
        <v>113650</v>
      </c>
      <c r="L25" s="39">
        <f t="shared" si="15"/>
        <v>0.33578420843356388</v>
      </c>
      <c r="N25" s="71"/>
    </row>
    <row r="26" spans="1:16" ht="48.75" customHeight="1" x14ac:dyDescent="0.2">
      <c r="A26" s="16">
        <v>374962</v>
      </c>
      <c r="B26" s="66" t="s">
        <v>53</v>
      </c>
      <c r="C26" s="72" t="s">
        <v>34</v>
      </c>
      <c r="D26" s="73">
        <v>108190617</v>
      </c>
      <c r="E26" s="73">
        <v>942886.15</v>
      </c>
      <c r="F26" s="73">
        <v>1162599</v>
      </c>
      <c r="G26" s="73">
        <v>0</v>
      </c>
      <c r="H26" s="73">
        <v>4300</v>
      </c>
      <c r="I26" s="73">
        <f t="shared" si="13"/>
        <v>4300</v>
      </c>
      <c r="J26" s="39">
        <f t="shared" si="11"/>
        <v>0.36986097528038475</v>
      </c>
      <c r="K26" s="23">
        <f t="shared" si="12"/>
        <v>947186.15</v>
      </c>
      <c r="L26" s="39">
        <f t="shared" si="15"/>
        <v>0.87547901681714235</v>
      </c>
      <c r="N26" s="71"/>
    </row>
    <row r="27" spans="1:16" ht="48.75" customHeight="1" x14ac:dyDescent="0.2">
      <c r="A27" s="16">
        <v>381809</v>
      </c>
      <c r="B27" s="66">
        <v>2343118</v>
      </c>
      <c r="C27" s="72" t="s">
        <v>35</v>
      </c>
      <c r="D27" s="73">
        <v>18989050</v>
      </c>
      <c r="E27" s="73">
        <v>456205.56</v>
      </c>
      <c r="F27" s="73">
        <v>644331</v>
      </c>
      <c r="G27" s="73">
        <v>0</v>
      </c>
      <c r="H27" s="73">
        <v>0</v>
      </c>
      <c r="I27" s="73">
        <f t="shared" si="13"/>
        <v>0</v>
      </c>
      <c r="J27" s="39">
        <f t="shared" si="11"/>
        <v>0</v>
      </c>
      <c r="K27" s="23">
        <f t="shared" si="12"/>
        <v>456205.56</v>
      </c>
      <c r="L27" s="39">
        <f t="shared" si="15"/>
        <v>2.4024664740995467</v>
      </c>
      <c r="N27" s="71"/>
    </row>
    <row r="28" spans="1:16" ht="47.25" customHeight="1" x14ac:dyDescent="0.2">
      <c r="A28" s="16">
        <v>381818</v>
      </c>
      <c r="B28" s="66">
        <v>2343128</v>
      </c>
      <c r="C28" s="72" t="s">
        <v>36</v>
      </c>
      <c r="D28" s="73">
        <v>29754744.280000001</v>
      </c>
      <c r="E28" s="73">
        <v>2124722.02</v>
      </c>
      <c r="F28" s="73">
        <v>655370</v>
      </c>
      <c r="G28" s="73">
        <v>0</v>
      </c>
      <c r="H28" s="73">
        <v>195049.82</v>
      </c>
      <c r="I28" s="73">
        <f t="shared" si="13"/>
        <v>195049.82</v>
      </c>
      <c r="J28" s="39">
        <f t="shared" si="11"/>
        <v>29.761786471764044</v>
      </c>
      <c r="K28" s="23">
        <f t="shared" si="12"/>
        <v>2319771.84</v>
      </c>
      <c r="L28" s="39">
        <f t="shared" si="15"/>
        <v>7.7963091134991256</v>
      </c>
      <c r="N28" s="71"/>
    </row>
    <row r="29" spans="1:16" ht="47.25" customHeight="1" x14ac:dyDescent="0.2">
      <c r="A29" s="16">
        <v>382078</v>
      </c>
      <c r="B29" s="66">
        <v>2343407</v>
      </c>
      <c r="C29" s="72" t="s">
        <v>37</v>
      </c>
      <c r="D29" s="73">
        <v>77449591.150000006</v>
      </c>
      <c r="E29" s="73">
        <v>22974873.780000001</v>
      </c>
      <c r="F29" s="73">
        <v>28000000</v>
      </c>
      <c r="G29" s="73">
        <v>1842051.9</v>
      </c>
      <c r="H29" s="73">
        <v>1721855.86</v>
      </c>
      <c r="I29" s="73">
        <f t="shared" si="13"/>
        <v>3563907.76</v>
      </c>
      <c r="J29" s="39">
        <f t="shared" si="11"/>
        <v>12.728242</v>
      </c>
      <c r="K29" s="23">
        <f t="shared" si="12"/>
        <v>26538781.539999999</v>
      </c>
      <c r="L29" s="39">
        <f t="shared" si="15"/>
        <v>34.265876870287386</v>
      </c>
      <c r="N29" s="71"/>
    </row>
    <row r="30" spans="1:16" ht="47.25" customHeight="1" x14ac:dyDescent="0.2">
      <c r="A30" s="16">
        <v>382960</v>
      </c>
      <c r="B30" s="66">
        <v>2344420</v>
      </c>
      <c r="C30" s="72" t="s">
        <v>38</v>
      </c>
      <c r="D30" s="73">
        <v>34399283.530000001</v>
      </c>
      <c r="E30" s="73">
        <v>556490.19999999995</v>
      </c>
      <c r="F30" s="73">
        <v>15278276</v>
      </c>
      <c r="G30" s="73">
        <v>3044481.57</v>
      </c>
      <c r="H30" s="73">
        <v>154174.1</v>
      </c>
      <c r="I30" s="73">
        <f t="shared" si="13"/>
        <v>3198655.67</v>
      </c>
      <c r="J30" s="39">
        <f>I30/F30%</f>
        <v>20.935972553447783</v>
      </c>
      <c r="K30" s="23">
        <f t="shared" si="12"/>
        <v>3755145.87</v>
      </c>
      <c r="L30" s="39">
        <f t="shared" si="15"/>
        <v>10.916349076646014</v>
      </c>
      <c r="N30" s="71"/>
    </row>
    <row r="31" spans="1:16" ht="47.25" customHeight="1" x14ac:dyDescent="0.2">
      <c r="A31" s="16">
        <v>383146</v>
      </c>
      <c r="B31" s="66">
        <v>2344621</v>
      </c>
      <c r="C31" s="72" t="s">
        <v>39</v>
      </c>
      <c r="D31" s="73">
        <v>68407859</v>
      </c>
      <c r="E31" s="73">
        <v>552908.76</v>
      </c>
      <c r="F31" s="73">
        <v>1134837</v>
      </c>
      <c r="G31" s="73">
        <v>0</v>
      </c>
      <c r="H31" s="73">
        <v>752064.79</v>
      </c>
      <c r="I31" s="73">
        <f t="shared" ref="I31:I43" si="16">+G31+H31</f>
        <v>752064.79</v>
      </c>
      <c r="J31" s="39">
        <f t="shared" ref="J31:J43" si="17">I31/F31%</f>
        <v>66.270732272564246</v>
      </c>
      <c r="K31" s="23">
        <f t="shared" ref="K31:K43" si="18">E31+I31</f>
        <v>1304973.55</v>
      </c>
      <c r="L31" s="39">
        <f t="shared" ref="L31:L43" si="19">K31/D31%</f>
        <v>1.907636884235772</v>
      </c>
      <c r="N31" s="71"/>
    </row>
    <row r="32" spans="1:16" ht="57.75" customHeight="1" x14ac:dyDescent="0.2">
      <c r="A32" s="66">
        <v>2347056</v>
      </c>
      <c r="B32" s="66">
        <v>2347056</v>
      </c>
      <c r="C32" s="72" t="s">
        <v>40</v>
      </c>
      <c r="D32" s="73">
        <v>35712943.119999997</v>
      </c>
      <c r="E32" s="73">
        <v>696041.67</v>
      </c>
      <c r="F32" s="73">
        <v>8500000</v>
      </c>
      <c r="G32" s="73">
        <v>0</v>
      </c>
      <c r="H32" s="73">
        <v>286115</v>
      </c>
      <c r="I32" s="73">
        <f t="shared" si="16"/>
        <v>286115</v>
      </c>
      <c r="J32" s="39">
        <f t="shared" si="17"/>
        <v>3.3660588235294115</v>
      </c>
      <c r="K32" s="23">
        <f t="shared" si="18"/>
        <v>982156.67</v>
      </c>
      <c r="L32" s="39">
        <f t="shared" si="19"/>
        <v>2.7501420611004521</v>
      </c>
      <c r="N32" s="71"/>
    </row>
    <row r="33" spans="1:14" ht="57.75" customHeight="1" x14ac:dyDescent="0.2">
      <c r="A33" s="66">
        <v>2362485</v>
      </c>
      <c r="B33" s="66">
        <v>2362485</v>
      </c>
      <c r="C33" s="72" t="s">
        <v>42</v>
      </c>
      <c r="D33" s="73">
        <v>142786859.22999999</v>
      </c>
      <c r="E33" s="73">
        <v>516940.78</v>
      </c>
      <c r="F33" s="73">
        <v>63440636</v>
      </c>
      <c r="G33" s="73">
        <v>5260</v>
      </c>
      <c r="H33" s="73">
        <v>30506</v>
      </c>
      <c r="I33" s="73">
        <f t="shared" si="16"/>
        <v>35766</v>
      </c>
      <c r="J33" s="39">
        <f t="shared" si="17"/>
        <v>5.6377114504337571E-2</v>
      </c>
      <c r="K33" s="23">
        <f t="shared" si="18"/>
        <v>552706.78</v>
      </c>
      <c r="L33" s="39">
        <f t="shared" si="19"/>
        <v>0.3870851862563236</v>
      </c>
      <c r="N33" s="71"/>
    </row>
    <row r="34" spans="1:14" ht="57.75" customHeight="1" x14ac:dyDescent="0.2">
      <c r="A34" s="66">
        <v>385674</v>
      </c>
      <c r="B34" s="66">
        <v>2372478</v>
      </c>
      <c r="C34" s="72" t="s">
        <v>107</v>
      </c>
      <c r="D34" s="73">
        <v>37955435.93</v>
      </c>
      <c r="E34" s="73">
        <v>6739113.3899999997</v>
      </c>
      <c r="F34" s="73">
        <v>14963744</v>
      </c>
      <c r="G34" s="73">
        <v>554720.15</v>
      </c>
      <c r="H34" s="73">
        <v>220188.44</v>
      </c>
      <c r="I34" s="73">
        <f t="shared" si="16"/>
        <v>774908.59000000008</v>
      </c>
      <c r="J34" s="39">
        <f t="shared" si="17"/>
        <v>5.1785742258087284</v>
      </c>
      <c r="K34" s="23">
        <f t="shared" si="18"/>
        <v>7514021.9799999995</v>
      </c>
      <c r="L34" s="39">
        <f t="shared" si="19"/>
        <v>19.796958711942793</v>
      </c>
      <c r="N34" s="71"/>
    </row>
    <row r="35" spans="1:14" ht="54" customHeight="1" x14ac:dyDescent="0.2">
      <c r="A35" s="66">
        <v>2381374</v>
      </c>
      <c r="B35" s="66">
        <v>2381374</v>
      </c>
      <c r="C35" s="72" t="s">
        <v>43</v>
      </c>
      <c r="D35" s="73">
        <v>104721901.97</v>
      </c>
      <c r="E35" s="73">
        <v>521813.66</v>
      </c>
      <c r="F35" s="73">
        <v>1050114</v>
      </c>
      <c r="G35" s="73">
        <v>0</v>
      </c>
      <c r="H35" s="73">
        <v>1680</v>
      </c>
      <c r="I35" s="73">
        <f t="shared" si="16"/>
        <v>1680</v>
      </c>
      <c r="J35" s="39">
        <f t="shared" si="17"/>
        <v>0.15998263045726466</v>
      </c>
      <c r="K35" s="23">
        <f t="shared" si="18"/>
        <v>523493.66</v>
      </c>
      <c r="L35" s="39">
        <f t="shared" si="19"/>
        <v>0.49988937381023391</v>
      </c>
      <c r="N35" s="71"/>
    </row>
    <row r="36" spans="1:14" ht="49.5" customHeight="1" x14ac:dyDescent="0.2">
      <c r="A36" s="66">
        <v>2386498</v>
      </c>
      <c r="B36" s="66">
        <v>2386498</v>
      </c>
      <c r="C36" s="72" t="s">
        <v>44</v>
      </c>
      <c r="D36" s="73">
        <v>97397247.409999996</v>
      </c>
      <c r="E36" s="73">
        <v>1160</v>
      </c>
      <c r="F36" s="73">
        <v>2043174</v>
      </c>
      <c r="G36" s="73">
        <v>0</v>
      </c>
      <c r="H36" s="73">
        <v>71303</v>
      </c>
      <c r="I36" s="73">
        <f t="shared" si="16"/>
        <v>71303</v>
      </c>
      <c r="J36" s="39">
        <f t="shared" si="17"/>
        <v>3.4898153559119289</v>
      </c>
      <c r="K36" s="23">
        <f t="shared" si="18"/>
        <v>72463</v>
      </c>
      <c r="L36" s="39">
        <f t="shared" si="19"/>
        <v>7.439943317387844E-2</v>
      </c>
      <c r="N36" s="71"/>
    </row>
    <row r="37" spans="1:14" ht="57" customHeight="1" x14ac:dyDescent="0.2">
      <c r="A37" s="66">
        <v>2386533</v>
      </c>
      <c r="B37" s="66">
        <v>2386533</v>
      </c>
      <c r="C37" s="72" t="s">
        <v>45</v>
      </c>
      <c r="D37" s="73">
        <v>122556061.31999999</v>
      </c>
      <c r="E37" s="73">
        <v>282469.43</v>
      </c>
      <c r="F37" s="73">
        <v>48716358</v>
      </c>
      <c r="G37" s="73">
        <v>353677.08</v>
      </c>
      <c r="H37" s="73">
        <v>283583.3</v>
      </c>
      <c r="I37" s="73">
        <f t="shared" si="16"/>
        <v>637260.38</v>
      </c>
      <c r="J37" s="39">
        <f t="shared" si="17"/>
        <v>1.3081034916444287</v>
      </c>
      <c r="K37" s="23">
        <f t="shared" si="18"/>
        <v>919729.81</v>
      </c>
      <c r="L37" s="39">
        <f t="shared" si="19"/>
        <v>0.75045640345648801</v>
      </c>
      <c r="N37" s="71"/>
    </row>
    <row r="38" spans="1:14" ht="48" customHeight="1" x14ac:dyDescent="0.2">
      <c r="A38" s="66">
        <v>2386577</v>
      </c>
      <c r="B38" s="66">
        <v>2386577</v>
      </c>
      <c r="C38" s="72" t="s">
        <v>46</v>
      </c>
      <c r="D38" s="73">
        <v>88231060.459999993</v>
      </c>
      <c r="E38" s="73">
        <v>520594.01</v>
      </c>
      <c r="F38" s="73">
        <v>42180923</v>
      </c>
      <c r="G38" s="73">
        <v>212696.47</v>
      </c>
      <c r="H38" s="73">
        <v>314402.28999999998</v>
      </c>
      <c r="I38" s="73">
        <f t="shared" si="16"/>
        <v>527098.76</v>
      </c>
      <c r="J38" s="39">
        <f>I38/F38%</f>
        <v>1.2496140968750258</v>
      </c>
      <c r="K38" s="23">
        <f t="shared" si="18"/>
        <v>1047692.77</v>
      </c>
      <c r="L38" s="39">
        <f t="shared" si="19"/>
        <v>1.1874421145317378</v>
      </c>
      <c r="N38" s="71"/>
    </row>
    <row r="39" spans="1:14" ht="64.5" customHeight="1" x14ac:dyDescent="0.2">
      <c r="A39" s="66">
        <v>2409087</v>
      </c>
      <c r="B39" s="66">
        <v>2409087</v>
      </c>
      <c r="C39" s="72" t="s">
        <v>47</v>
      </c>
      <c r="D39" s="73">
        <v>5774500.3600000003</v>
      </c>
      <c r="E39" s="73">
        <v>177958</v>
      </c>
      <c r="F39" s="73">
        <v>2931602</v>
      </c>
      <c r="G39" s="73">
        <v>0</v>
      </c>
      <c r="H39" s="73">
        <v>0</v>
      </c>
      <c r="I39" s="73">
        <f t="shared" si="16"/>
        <v>0</v>
      </c>
      <c r="J39" s="39">
        <f t="shared" si="17"/>
        <v>0</v>
      </c>
      <c r="K39" s="23">
        <f t="shared" si="18"/>
        <v>177958</v>
      </c>
      <c r="L39" s="39">
        <f t="shared" si="19"/>
        <v>3.081790439095236</v>
      </c>
      <c r="N39" s="71"/>
    </row>
    <row r="40" spans="1:14" ht="42" customHeight="1" x14ac:dyDescent="0.2">
      <c r="A40" s="66">
        <v>2426642</v>
      </c>
      <c r="B40" s="66">
        <v>2426642</v>
      </c>
      <c r="C40" s="72" t="s">
        <v>48</v>
      </c>
      <c r="D40" s="73">
        <v>2311285.27</v>
      </c>
      <c r="E40" s="73">
        <v>0</v>
      </c>
      <c r="F40" s="73">
        <v>2311285</v>
      </c>
      <c r="G40" s="73">
        <v>0</v>
      </c>
      <c r="H40" s="73">
        <v>2033</v>
      </c>
      <c r="I40" s="73">
        <f t="shared" si="16"/>
        <v>2033</v>
      </c>
      <c r="J40" s="39">
        <f t="shared" si="17"/>
        <v>8.795972803007851E-2</v>
      </c>
      <c r="K40" s="23">
        <f t="shared" si="18"/>
        <v>2033</v>
      </c>
      <c r="L40" s="39">
        <f t="shared" si="19"/>
        <v>8.7959717754788447E-2</v>
      </c>
      <c r="N40" s="71"/>
    </row>
    <row r="41" spans="1:14" ht="64.5" customHeight="1" x14ac:dyDescent="0.2">
      <c r="A41" s="66">
        <v>2426777</v>
      </c>
      <c r="B41" s="66">
        <v>2426777</v>
      </c>
      <c r="C41" s="72" t="s">
        <v>49</v>
      </c>
      <c r="D41" s="73">
        <v>2881119</v>
      </c>
      <c r="E41" s="73">
        <v>0</v>
      </c>
      <c r="F41" s="73">
        <v>2881119</v>
      </c>
      <c r="G41" s="73">
        <v>0</v>
      </c>
      <c r="H41" s="73">
        <v>108020</v>
      </c>
      <c r="I41" s="73">
        <f t="shared" si="16"/>
        <v>108020</v>
      </c>
      <c r="J41" s="39">
        <f t="shared" si="17"/>
        <v>3.7492377093761142</v>
      </c>
      <c r="K41" s="23">
        <f t="shared" si="18"/>
        <v>108020</v>
      </c>
      <c r="L41" s="39">
        <f t="shared" si="19"/>
        <v>3.7492377093761142</v>
      </c>
      <c r="N41" s="71"/>
    </row>
    <row r="42" spans="1:14" ht="47.25" customHeight="1" x14ac:dyDescent="0.2">
      <c r="A42" s="66">
        <v>2426778</v>
      </c>
      <c r="B42" s="66">
        <v>2426778</v>
      </c>
      <c r="C42" s="72" t="s">
        <v>50</v>
      </c>
      <c r="D42" s="73">
        <v>2295820</v>
      </c>
      <c r="E42" s="73">
        <v>0</v>
      </c>
      <c r="F42" s="73">
        <v>2295820</v>
      </c>
      <c r="G42" s="73">
        <v>0</v>
      </c>
      <c r="H42" s="73">
        <v>129591</v>
      </c>
      <c r="I42" s="73">
        <f t="shared" si="16"/>
        <v>129591</v>
      </c>
      <c r="J42" s="39">
        <f t="shared" si="17"/>
        <v>5.6446498418865589</v>
      </c>
      <c r="K42" s="23">
        <f t="shared" si="18"/>
        <v>129591</v>
      </c>
      <c r="L42" s="39">
        <f t="shared" si="19"/>
        <v>5.6446498418865589</v>
      </c>
      <c r="N42" s="71"/>
    </row>
    <row r="43" spans="1:14" ht="47.25" customHeight="1" x14ac:dyDescent="0.2">
      <c r="A43" s="66">
        <v>2426793</v>
      </c>
      <c r="B43" s="66">
        <v>2426793</v>
      </c>
      <c r="C43" s="72" t="s">
        <v>51</v>
      </c>
      <c r="D43" s="73">
        <v>2871405</v>
      </c>
      <c r="E43" s="73">
        <v>0</v>
      </c>
      <c r="F43" s="73">
        <v>2871405</v>
      </c>
      <c r="G43" s="73">
        <v>0</v>
      </c>
      <c r="H43" s="73">
        <v>98240</v>
      </c>
      <c r="I43" s="73">
        <f t="shared" si="16"/>
        <v>98240</v>
      </c>
      <c r="J43" s="39">
        <f t="shared" si="17"/>
        <v>3.4213216178142756</v>
      </c>
      <c r="K43" s="23">
        <f t="shared" si="18"/>
        <v>98240</v>
      </c>
      <c r="L43" s="39">
        <f t="shared" si="19"/>
        <v>3.4213216178142756</v>
      </c>
      <c r="N43" s="71"/>
    </row>
    <row r="44" spans="1:14" ht="27.75" customHeight="1" x14ac:dyDescent="0.2">
      <c r="A44" s="16"/>
      <c r="B44" s="24"/>
      <c r="C44" s="47" t="s">
        <v>23</v>
      </c>
      <c r="D44" s="47"/>
      <c r="E44" s="27">
        <f>+SUM(E45:E45)</f>
        <v>0</v>
      </c>
      <c r="F44" s="27">
        <f>+SUM(F45:F45)</f>
        <v>71500</v>
      </c>
      <c r="G44" s="27">
        <f>+SUM(G45:G45)</f>
        <v>0</v>
      </c>
      <c r="H44" s="27">
        <f>+SUM(H45:H45)</f>
        <v>0</v>
      </c>
      <c r="I44" s="27">
        <f>+SUM(I45:I45)</f>
        <v>0</v>
      </c>
      <c r="J44" s="48">
        <f>I44/F44%</f>
        <v>0</v>
      </c>
      <c r="K44" s="27">
        <f>+SUM(K45:K45)</f>
        <v>0</v>
      </c>
      <c r="L44" s="27"/>
    </row>
    <row r="45" spans="1:14" ht="64.5" customHeight="1" x14ac:dyDescent="0.2">
      <c r="A45" s="66">
        <v>2430176</v>
      </c>
      <c r="B45" s="66">
        <v>2430176</v>
      </c>
      <c r="C45" s="22" t="s">
        <v>66</v>
      </c>
      <c r="D45" s="23">
        <v>71500</v>
      </c>
      <c r="E45" s="23">
        <v>0</v>
      </c>
      <c r="F45" s="23">
        <v>71500</v>
      </c>
      <c r="G45" s="23">
        <v>0</v>
      </c>
      <c r="H45" s="23">
        <v>0</v>
      </c>
      <c r="I45" s="23">
        <f>+G45+H45</f>
        <v>0</v>
      </c>
      <c r="J45" s="39">
        <f>I45/F45%</f>
        <v>0</v>
      </c>
      <c r="K45" s="23">
        <f>E45+I45</f>
        <v>0</v>
      </c>
      <c r="L45" s="39">
        <f>K45/D45%</f>
        <v>0</v>
      </c>
    </row>
    <row r="46" spans="1:14" ht="26.25" customHeight="1" x14ac:dyDescent="0.2">
      <c r="A46" s="22"/>
      <c r="B46" s="24"/>
      <c r="C46" s="47" t="s">
        <v>69</v>
      </c>
      <c r="D46" s="47"/>
      <c r="E46" s="27">
        <f>SUM(E47:E56)</f>
        <v>0</v>
      </c>
      <c r="F46" s="27">
        <f>SUM(F47:F56)</f>
        <v>375897</v>
      </c>
      <c r="G46" s="27">
        <f>SUM(G47:G56)</f>
        <v>0</v>
      </c>
      <c r="H46" s="27">
        <f>SUM(H47:H56)</f>
        <v>0</v>
      </c>
      <c r="I46" s="27">
        <f>SUM(I47:I56)</f>
        <v>0</v>
      </c>
      <c r="J46" s="53">
        <f>I46/F46%</f>
        <v>0</v>
      </c>
      <c r="K46" s="27">
        <f>E46+I46</f>
        <v>0</v>
      </c>
      <c r="L46" s="27"/>
    </row>
    <row r="47" spans="1:14" ht="102.75" customHeight="1" x14ac:dyDescent="0.2">
      <c r="A47" s="66">
        <v>2430716</v>
      </c>
      <c r="B47" s="66">
        <v>2430716</v>
      </c>
      <c r="C47" s="72" t="s">
        <v>74</v>
      </c>
      <c r="D47" s="23">
        <v>139646.67000000001</v>
      </c>
      <c r="E47" s="23">
        <v>0</v>
      </c>
      <c r="F47" s="23">
        <v>139647</v>
      </c>
      <c r="G47" s="23">
        <v>0</v>
      </c>
      <c r="H47" s="23">
        <v>0</v>
      </c>
      <c r="I47" s="23">
        <f t="shared" ref="I47" si="20">+G47+H47</f>
        <v>0</v>
      </c>
      <c r="J47" s="39">
        <f t="shared" ref="J47" si="21">I47/F47%</f>
        <v>0</v>
      </c>
      <c r="K47" s="23">
        <f t="shared" ref="K47" si="22">E47+I47</f>
        <v>0</v>
      </c>
      <c r="L47" s="39">
        <f t="shared" ref="L47" si="23">K47/D47%</f>
        <v>0</v>
      </c>
    </row>
    <row r="48" spans="1:14" ht="75" customHeight="1" x14ac:dyDescent="0.2">
      <c r="A48" s="66">
        <v>2430769</v>
      </c>
      <c r="B48" s="66">
        <v>2430769</v>
      </c>
      <c r="C48" s="72" t="s">
        <v>110</v>
      </c>
      <c r="D48" s="23">
        <v>26250</v>
      </c>
      <c r="E48" s="23">
        <v>0</v>
      </c>
      <c r="F48" s="23">
        <v>26250</v>
      </c>
      <c r="G48" s="23">
        <v>0</v>
      </c>
      <c r="H48" s="23">
        <v>0</v>
      </c>
      <c r="I48" s="23">
        <f t="shared" ref="I48:I56" si="24">+G48+H48</f>
        <v>0</v>
      </c>
      <c r="J48" s="39">
        <f t="shared" ref="J48:J56" si="25">I48/F48%</f>
        <v>0</v>
      </c>
      <c r="K48" s="23">
        <f t="shared" ref="K48:K56" si="26">E48+I48</f>
        <v>0</v>
      </c>
      <c r="L48" s="39">
        <f t="shared" ref="L48:L56" si="27">K48/D48%</f>
        <v>0</v>
      </c>
    </row>
    <row r="49" spans="1:24" ht="76.5" customHeight="1" x14ac:dyDescent="0.2">
      <c r="A49" s="66">
        <v>2430771</v>
      </c>
      <c r="B49" s="66">
        <v>2430771</v>
      </c>
      <c r="C49" s="72" t="s">
        <v>111</v>
      </c>
      <c r="D49" s="23">
        <v>26250</v>
      </c>
      <c r="E49" s="23">
        <v>0</v>
      </c>
      <c r="F49" s="23">
        <v>26250</v>
      </c>
      <c r="G49" s="23">
        <v>0</v>
      </c>
      <c r="H49" s="23">
        <v>0</v>
      </c>
      <c r="I49" s="23">
        <f t="shared" si="24"/>
        <v>0</v>
      </c>
      <c r="J49" s="39">
        <f t="shared" si="25"/>
        <v>0</v>
      </c>
      <c r="K49" s="23">
        <f t="shared" si="26"/>
        <v>0</v>
      </c>
      <c r="L49" s="39">
        <f t="shared" si="27"/>
        <v>0</v>
      </c>
    </row>
    <row r="50" spans="1:24" ht="70.5" customHeight="1" x14ac:dyDescent="0.2">
      <c r="A50" s="66">
        <v>2430773</v>
      </c>
      <c r="B50" s="66">
        <v>2430773</v>
      </c>
      <c r="C50" s="72" t="s">
        <v>112</v>
      </c>
      <c r="D50" s="23">
        <v>26250</v>
      </c>
      <c r="E50" s="23">
        <v>0</v>
      </c>
      <c r="F50" s="23">
        <v>26250</v>
      </c>
      <c r="G50" s="23">
        <v>0</v>
      </c>
      <c r="H50" s="23">
        <v>0</v>
      </c>
      <c r="I50" s="23">
        <f t="shared" si="24"/>
        <v>0</v>
      </c>
      <c r="J50" s="39">
        <f t="shared" si="25"/>
        <v>0</v>
      </c>
      <c r="K50" s="23">
        <f t="shared" si="26"/>
        <v>0</v>
      </c>
      <c r="L50" s="39">
        <f t="shared" si="27"/>
        <v>0</v>
      </c>
    </row>
    <row r="51" spans="1:24" ht="60" customHeight="1" x14ac:dyDescent="0.2">
      <c r="A51" s="66">
        <v>2430775</v>
      </c>
      <c r="B51" s="66">
        <v>2430775</v>
      </c>
      <c r="C51" s="72" t="s">
        <v>113</v>
      </c>
      <c r="D51" s="23">
        <v>26250</v>
      </c>
      <c r="E51" s="23">
        <v>0</v>
      </c>
      <c r="F51" s="23">
        <v>26250</v>
      </c>
      <c r="G51" s="23">
        <v>0</v>
      </c>
      <c r="H51" s="23">
        <v>0</v>
      </c>
      <c r="I51" s="23">
        <f t="shared" si="24"/>
        <v>0</v>
      </c>
      <c r="J51" s="39">
        <f t="shared" si="25"/>
        <v>0</v>
      </c>
      <c r="K51" s="23">
        <f t="shared" si="26"/>
        <v>0</v>
      </c>
      <c r="L51" s="39">
        <f t="shared" si="27"/>
        <v>0</v>
      </c>
    </row>
    <row r="52" spans="1:24" ht="72" customHeight="1" x14ac:dyDescent="0.2">
      <c r="A52" s="66">
        <v>2430776</v>
      </c>
      <c r="B52" s="66">
        <v>2430776</v>
      </c>
      <c r="C52" s="72" t="s">
        <v>114</v>
      </c>
      <c r="D52" s="23">
        <v>26250</v>
      </c>
      <c r="E52" s="23">
        <v>0</v>
      </c>
      <c r="F52" s="23">
        <v>26250</v>
      </c>
      <c r="G52" s="23">
        <v>0</v>
      </c>
      <c r="H52" s="23">
        <v>0</v>
      </c>
      <c r="I52" s="23">
        <f t="shared" si="24"/>
        <v>0</v>
      </c>
      <c r="J52" s="39">
        <f t="shared" si="25"/>
        <v>0</v>
      </c>
      <c r="K52" s="23">
        <f t="shared" si="26"/>
        <v>0</v>
      </c>
      <c r="L52" s="39">
        <f t="shared" si="27"/>
        <v>0</v>
      </c>
    </row>
    <row r="53" spans="1:24" ht="66" customHeight="1" x14ac:dyDescent="0.2">
      <c r="A53" s="66">
        <v>2430777</v>
      </c>
      <c r="B53" s="66">
        <v>2430777</v>
      </c>
      <c r="C53" s="72" t="s">
        <v>106</v>
      </c>
      <c r="D53" s="23">
        <v>26250</v>
      </c>
      <c r="E53" s="23">
        <v>0</v>
      </c>
      <c r="F53" s="23">
        <v>26250</v>
      </c>
      <c r="G53" s="23">
        <v>0</v>
      </c>
      <c r="H53" s="23">
        <v>0</v>
      </c>
      <c r="I53" s="23">
        <f t="shared" si="24"/>
        <v>0</v>
      </c>
      <c r="J53" s="39">
        <f t="shared" si="25"/>
        <v>0</v>
      </c>
      <c r="K53" s="23">
        <f t="shared" si="26"/>
        <v>0</v>
      </c>
      <c r="L53" s="39">
        <f t="shared" si="27"/>
        <v>0</v>
      </c>
    </row>
    <row r="54" spans="1:24" ht="61.5" customHeight="1" x14ac:dyDescent="0.2">
      <c r="A54" s="66">
        <v>2430778</v>
      </c>
      <c r="B54" s="66">
        <v>2430778</v>
      </c>
      <c r="C54" s="72" t="s">
        <v>115</v>
      </c>
      <c r="D54" s="23">
        <v>26250</v>
      </c>
      <c r="E54" s="23">
        <v>0</v>
      </c>
      <c r="F54" s="23">
        <v>26250</v>
      </c>
      <c r="G54" s="23">
        <v>0</v>
      </c>
      <c r="H54" s="23">
        <v>0</v>
      </c>
      <c r="I54" s="23">
        <f t="shared" si="24"/>
        <v>0</v>
      </c>
      <c r="J54" s="39">
        <f t="shared" si="25"/>
        <v>0</v>
      </c>
      <c r="K54" s="23">
        <f t="shared" si="26"/>
        <v>0</v>
      </c>
      <c r="L54" s="39">
        <f t="shared" si="27"/>
        <v>0</v>
      </c>
    </row>
    <row r="55" spans="1:24" ht="57" customHeight="1" x14ac:dyDescent="0.2">
      <c r="A55" s="66">
        <v>2430780</v>
      </c>
      <c r="B55" s="66">
        <v>2430780</v>
      </c>
      <c r="C55" s="72" t="s">
        <v>116</v>
      </c>
      <c r="D55" s="23">
        <v>26250</v>
      </c>
      <c r="E55" s="23">
        <v>0</v>
      </c>
      <c r="F55" s="23">
        <v>26250</v>
      </c>
      <c r="G55" s="23">
        <v>0</v>
      </c>
      <c r="H55" s="23">
        <v>0</v>
      </c>
      <c r="I55" s="23">
        <f t="shared" si="24"/>
        <v>0</v>
      </c>
      <c r="J55" s="39">
        <f t="shared" si="25"/>
        <v>0</v>
      </c>
      <c r="K55" s="23">
        <f t="shared" si="26"/>
        <v>0</v>
      </c>
      <c r="L55" s="39">
        <f t="shared" si="27"/>
        <v>0</v>
      </c>
    </row>
    <row r="56" spans="1:24" ht="66" customHeight="1" x14ac:dyDescent="0.2">
      <c r="A56" s="66">
        <v>2430781</v>
      </c>
      <c r="B56" s="66">
        <v>2430781</v>
      </c>
      <c r="C56" s="72" t="s">
        <v>117</v>
      </c>
      <c r="D56" s="23">
        <v>26250</v>
      </c>
      <c r="E56" s="23">
        <v>0</v>
      </c>
      <c r="F56" s="23">
        <v>26250</v>
      </c>
      <c r="G56" s="23">
        <v>0</v>
      </c>
      <c r="H56" s="23">
        <v>0</v>
      </c>
      <c r="I56" s="23">
        <f t="shared" si="24"/>
        <v>0</v>
      </c>
      <c r="J56" s="39">
        <f t="shared" si="25"/>
        <v>0</v>
      </c>
      <c r="K56" s="23">
        <f t="shared" si="26"/>
        <v>0</v>
      </c>
      <c r="L56" s="39">
        <f t="shared" si="27"/>
        <v>0</v>
      </c>
    </row>
    <row r="57" spans="1:24" ht="26.25" customHeight="1" x14ac:dyDescent="0.2">
      <c r="A57" s="22"/>
      <c r="B57" s="24"/>
      <c r="C57" s="47" t="s">
        <v>70</v>
      </c>
      <c r="D57" s="47"/>
      <c r="E57" s="27">
        <f>SUM(E58:E58)</f>
        <v>761015.19</v>
      </c>
      <c r="F57" s="27">
        <f>SUM(F58:F58)</f>
        <v>2745949</v>
      </c>
      <c r="G57" s="27">
        <f>SUM(G58:G58)</f>
        <v>0</v>
      </c>
      <c r="H57" s="27">
        <f>SUM(H58:H58)</f>
        <v>0</v>
      </c>
      <c r="I57" s="27">
        <f>SUM(I58:I58)</f>
        <v>0</v>
      </c>
      <c r="J57" s="53">
        <f>I57/F57%</f>
        <v>0</v>
      </c>
      <c r="K57" s="27">
        <f>E57+I57</f>
        <v>761015.19</v>
      </c>
      <c r="L57" s="27"/>
    </row>
    <row r="58" spans="1:24" ht="37.5" customHeight="1" x14ac:dyDescent="0.2">
      <c r="A58" s="16">
        <v>304009</v>
      </c>
      <c r="B58" s="66">
        <v>2251577</v>
      </c>
      <c r="C58" s="72" t="s">
        <v>41</v>
      </c>
      <c r="D58" s="23">
        <v>6542763.4199999999</v>
      </c>
      <c r="E58" s="23">
        <v>761015.19</v>
      </c>
      <c r="F58" s="23">
        <v>2745949</v>
      </c>
      <c r="G58" s="23">
        <v>0</v>
      </c>
      <c r="H58" s="23">
        <v>0</v>
      </c>
      <c r="I58" s="23">
        <f t="shared" ref="I58" si="28">+G58+H58</f>
        <v>0</v>
      </c>
      <c r="J58" s="39">
        <f t="shared" ref="J58" si="29">I58/F58%</f>
        <v>0</v>
      </c>
      <c r="K58" s="23">
        <f t="shared" ref="K58" si="30">E58+I58</f>
        <v>761015.19</v>
      </c>
      <c r="L58" s="39">
        <f t="shared" ref="L58" si="31">K58/D58%</f>
        <v>11.631403141885267</v>
      </c>
      <c r="X58" s="67">
        <f t="shared" ref="X58" si="32">U58-I58</f>
        <v>0</v>
      </c>
    </row>
    <row r="59" spans="1:24" ht="32.25" customHeight="1" x14ac:dyDescent="0.2">
      <c r="A59" s="109" t="s">
        <v>100</v>
      </c>
      <c r="B59" s="109"/>
      <c r="C59" s="109"/>
      <c r="D59" s="52"/>
      <c r="E59" s="82"/>
      <c r="F59" s="19"/>
      <c r="G59" s="40"/>
      <c r="H59" s="40"/>
      <c r="I59" s="40"/>
      <c r="J59" s="41"/>
      <c r="K59" s="42"/>
      <c r="L59" s="41"/>
    </row>
    <row r="60" spans="1:24" ht="20.25" customHeight="1" x14ac:dyDescent="0.2">
      <c r="A60" s="110" t="s">
        <v>5</v>
      </c>
      <c r="B60" s="110"/>
      <c r="C60" s="110"/>
      <c r="D60" s="52"/>
      <c r="E60" s="82"/>
      <c r="F60" s="46"/>
      <c r="G60" s="40"/>
      <c r="H60" s="40"/>
      <c r="I60" s="40"/>
      <c r="J60" s="41"/>
      <c r="K60" s="42"/>
      <c r="L60" s="41"/>
    </row>
    <row r="61" spans="1:24" ht="20.25" customHeight="1" x14ac:dyDescent="0.2">
      <c r="A61" s="111" t="s">
        <v>63</v>
      </c>
      <c r="B61" s="111"/>
      <c r="C61" s="111"/>
      <c r="D61" s="65"/>
      <c r="E61" s="65"/>
    </row>
    <row r="62" spans="1:24" ht="69" customHeight="1" x14ac:dyDescent="0.2">
      <c r="A62" s="108" t="s">
        <v>118</v>
      </c>
      <c r="B62" s="108"/>
      <c r="C62" s="108"/>
    </row>
  </sheetData>
  <autoFilter ref="A6:X62"/>
  <mergeCells count="14">
    <mergeCell ref="A62:C62"/>
    <mergeCell ref="A59:C59"/>
    <mergeCell ref="A60:C60"/>
    <mergeCell ref="A61:C61"/>
    <mergeCell ref="A1:L1"/>
    <mergeCell ref="A2:L2"/>
    <mergeCell ref="K4:K5"/>
    <mergeCell ref="L4:L5"/>
    <mergeCell ref="D4:D5"/>
    <mergeCell ref="E4:E5"/>
    <mergeCell ref="B4:B5"/>
    <mergeCell ref="F4:J4"/>
    <mergeCell ref="A4:A5"/>
    <mergeCell ref="C4:C5"/>
  </mergeCells>
  <phoneticPr fontId="5" type="noConversion"/>
  <hyperlinks>
    <hyperlink ref="A21" r:id="rId1" tooltip="Buscar en el Banco de Inversiones" display="http://ofi4.mef.gob.pe/bp/ConsultarPIP/frmConsultarPIP.asp?accion=consultar&amp;txtCodigo=256869"/>
    <hyperlink ref="A28" r:id="rId2" tooltip="Buscar en el Banco de Inversiones" display="http://ofi4.mef.gob.pe/bp/ConsultarPIP/frmConsultarPIP.asp?accion=consultar&amp;txtCodigo=381818"/>
    <hyperlink ref="A61" r:id="rId3"/>
  </hyperlinks>
  <pageMargins left="0.51181102362204722" right="0.15748031496062992" top="0.27559055118110237" bottom="0.15748031496062992" header="0.31496062992125984" footer="0.15748031496062992"/>
  <pageSetup paperSize="8" scale="65" fitToHeight="0" orientation="portrait" r:id="rId4"/>
  <headerFooter alignWithMargins="0">
    <oddFooter>&amp;C&amp;P de &amp;N</oddFooter>
  </headerFooter>
  <ignoredErrors>
    <ignoredError sqref="I7 I10 I14 I5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A457"/>
  <sheetViews>
    <sheetView zoomScale="120" zoomScaleNormal="120" workbookViewId="0">
      <pane xSplit="3" ySplit="6" topLeftCell="D13" activePane="bottomRight" state="frozen"/>
      <selection pane="topRight" activeCell="C1" sqref="C1"/>
      <selection pane="bottomLeft" activeCell="A8" sqref="A8"/>
      <selection pane="bottomRight" activeCell="H13" sqref="H13"/>
    </sheetView>
  </sheetViews>
  <sheetFormatPr baseColWidth="10" defaultColWidth="11.42578125" defaultRowHeight="12" x14ac:dyDescent="0.2"/>
  <cols>
    <col min="1" max="2" width="11.7109375" style="17" customWidth="1"/>
    <col min="3" max="3" width="47" style="19" customWidth="1"/>
    <col min="4" max="4" width="12.42578125" style="19" customWidth="1"/>
    <col min="5" max="5" width="12.5703125" style="19" customWidth="1"/>
    <col min="6" max="6" width="13.140625" style="19" customWidth="1"/>
    <col min="7" max="7" width="12.85546875" style="19" customWidth="1"/>
    <col min="8" max="8" width="12.7109375" style="18" customWidth="1"/>
    <col min="9" max="9" width="12.5703125" style="18" customWidth="1"/>
    <col min="10" max="10" width="9.140625" style="29" customWidth="1"/>
    <col min="11" max="11" width="12.28515625" style="30" customWidth="1"/>
    <col min="12" max="12" width="12.28515625" style="29" customWidth="1"/>
    <col min="13" max="16" width="11.42578125" style="18" customWidth="1"/>
    <col min="17" max="16384" width="11.42578125" style="18"/>
  </cols>
  <sheetData>
    <row r="1" spans="1:20" ht="18" customHeight="1" x14ac:dyDescent="0.2">
      <c r="A1" s="129" t="s">
        <v>81</v>
      </c>
      <c r="B1" s="129"/>
      <c r="C1" s="129"/>
      <c r="D1" s="129"/>
      <c r="E1" s="129"/>
      <c r="F1" s="129"/>
      <c r="G1" s="129"/>
      <c r="H1" s="129"/>
      <c r="I1" s="129"/>
      <c r="J1" s="129"/>
      <c r="K1" s="129"/>
      <c r="L1" s="129"/>
    </row>
    <row r="2" spans="1:20" ht="18" customHeight="1" x14ac:dyDescent="0.2">
      <c r="A2" s="113" t="s">
        <v>101</v>
      </c>
      <c r="B2" s="113"/>
      <c r="C2" s="113"/>
      <c r="D2" s="113"/>
      <c r="E2" s="113"/>
      <c r="F2" s="113"/>
      <c r="G2" s="113"/>
      <c r="H2" s="113"/>
      <c r="I2" s="113"/>
      <c r="J2" s="113"/>
      <c r="K2" s="113"/>
      <c r="L2" s="113"/>
    </row>
    <row r="3" spans="1:20" ht="15" customHeight="1" x14ac:dyDescent="0.2">
      <c r="A3" s="79">
        <v>1</v>
      </c>
      <c r="B3" s="79">
        <v>2</v>
      </c>
      <c r="C3" s="79">
        <v>3</v>
      </c>
      <c r="D3" s="79">
        <v>4</v>
      </c>
      <c r="E3" s="79">
        <v>5</v>
      </c>
      <c r="F3" s="79">
        <v>6</v>
      </c>
      <c r="G3" s="79" t="s">
        <v>90</v>
      </c>
      <c r="H3" s="79" t="s">
        <v>91</v>
      </c>
      <c r="I3" s="79">
        <v>9</v>
      </c>
      <c r="J3" s="79">
        <v>10</v>
      </c>
      <c r="K3" s="79">
        <v>11</v>
      </c>
      <c r="L3" s="79">
        <v>12</v>
      </c>
    </row>
    <row r="4" spans="1:20" ht="20.25" customHeight="1" x14ac:dyDescent="0.2">
      <c r="A4" s="122" t="s">
        <v>14</v>
      </c>
      <c r="B4" s="122" t="s">
        <v>82</v>
      </c>
      <c r="C4" s="122" t="s">
        <v>4</v>
      </c>
      <c r="D4" s="118" t="s">
        <v>16</v>
      </c>
      <c r="E4" s="120" t="s">
        <v>24</v>
      </c>
      <c r="F4" s="124" t="s">
        <v>25</v>
      </c>
      <c r="G4" s="125"/>
      <c r="H4" s="125"/>
      <c r="I4" s="125"/>
      <c r="J4" s="126"/>
      <c r="K4" s="114" t="s">
        <v>83</v>
      </c>
      <c r="L4" s="116" t="s">
        <v>17</v>
      </c>
    </row>
    <row r="5" spans="1:20" s="20" customFormat="1" ht="65.25" customHeight="1" x14ac:dyDescent="0.2">
      <c r="A5" s="122"/>
      <c r="B5" s="122"/>
      <c r="C5" s="122"/>
      <c r="D5" s="131"/>
      <c r="E5" s="132"/>
      <c r="F5" s="85" t="s">
        <v>54</v>
      </c>
      <c r="G5" s="87" t="s">
        <v>103</v>
      </c>
      <c r="H5" s="88" t="s">
        <v>102</v>
      </c>
      <c r="I5" s="85" t="s">
        <v>55</v>
      </c>
      <c r="J5" s="86" t="s">
        <v>6</v>
      </c>
      <c r="K5" s="114"/>
      <c r="L5" s="130"/>
    </row>
    <row r="6" spans="1:20" ht="21.75" customHeight="1" x14ac:dyDescent="0.2">
      <c r="A6" s="89"/>
      <c r="B6" s="89"/>
      <c r="C6" s="25" t="s">
        <v>20</v>
      </c>
      <c r="D6" s="26"/>
      <c r="E6" s="27">
        <f>SUM(E7:E12)</f>
        <v>16067903.74</v>
      </c>
      <c r="F6" s="27">
        <f>SUM(F7:F12)</f>
        <v>4399683</v>
      </c>
      <c r="G6" s="27">
        <f>SUM(G7:G12)</f>
        <v>0</v>
      </c>
      <c r="H6" s="27">
        <f>SUM(H7:H12)</f>
        <v>1141023.2</v>
      </c>
      <c r="I6" s="27">
        <f>SUM(I7:I12)</f>
        <v>1141023.2</v>
      </c>
      <c r="J6" s="48">
        <f>I6/F6%</f>
        <v>25.934213896773926</v>
      </c>
      <c r="K6" s="27">
        <f>E6+I6</f>
        <v>17208926.940000001</v>
      </c>
      <c r="L6" s="53"/>
      <c r="M6" s="20"/>
      <c r="N6" s="20"/>
      <c r="O6" s="20"/>
      <c r="P6" s="20"/>
      <c r="Q6" s="20"/>
      <c r="R6" s="20"/>
      <c r="S6" s="20"/>
      <c r="T6" s="20"/>
    </row>
    <row r="7" spans="1:20" ht="30" customHeight="1" x14ac:dyDescent="0.2">
      <c r="A7" s="24">
        <v>159771</v>
      </c>
      <c r="B7" s="66" t="s">
        <v>59</v>
      </c>
      <c r="C7" s="72" t="s">
        <v>56</v>
      </c>
      <c r="D7" s="23">
        <v>275000000</v>
      </c>
      <c r="E7" s="23">
        <v>217719.09</v>
      </c>
      <c r="F7" s="73">
        <v>103162</v>
      </c>
      <c r="G7" s="23">
        <v>0</v>
      </c>
      <c r="H7" s="23">
        <v>0</v>
      </c>
      <c r="I7" s="23">
        <f>SUM(G7:H7)</f>
        <v>0</v>
      </c>
      <c r="J7" s="57">
        <f t="shared" ref="J7:J11" si="0">I7/F7%</f>
        <v>0</v>
      </c>
      <c r="K7" s="23">
        <f t="shared" ref="K7:K11" si="1">E7+I7</f>
        <v>217719.09</v>
      </c>
      <c r="L7" s="39">
        <f t="shared" ref="L7:L12" si="2">K7/D7%</f>
        <v>7.9170578181818177E-2</v>
      </c>
      <c r="M7" s="20"/>
      <c r="N7" s="20"/>
      <c r="O7" s="20"/>
      <c r="P7" s="20"/>
      <c r="Q7" s="20"/>
      <c r="R7" s="20"/>
      <c r="S7" s="20"/>
      <c r="T7" s="20"/>
    </row>
    <row r="8" spans="1:20" ht="36" x14ac:dyDescent="0.2">
      <c r="A8" s="24">
        <v>238150</v>
      </c>
      <c r="B8" s="66">
        <v>2172722</v>
      </c>
      <c r="C8" s="72" t="s">
        <v>57</v>
      </c>
      <c r="D8" s="23">
        <v>8620328.3599999994</v>
      </c>
      <c r="E8" s="23">
        <v>7018309.7800000003</v>
      </c>
      <c r="F8" s="73">
        <v>57750</v>
      </c>
      <c r="G8" s="23">
        <v>0</v>
      </c>
      <c r="H8" s="23">
        <v>302475.2</v>
      </c>
      <c r="I8" s="23">
        <f t="shared" ref="I8:I12" si="3">SUM(G8:H8)</f>
        <v>302475.2</v>
      </c>
      <c r="J8" s="57">
        <f t="shared" si="0"/>
        <v>523.76658008658012</v>
      </c>
      <c r="K8" s="23">
        <f t="shared" si="1"/>
        <v>7320784.9800000004</v>
      </c>
      <c r="L8" s="39">
        <f t="shared" si="2"/>
        <v>84.924664981091283</v>
      </c>
      <c r="M8" s="20"/>
      <c r="N8" s="20"/>
      <c r="O8" s="20"/>
      <c r="P8" s="20"/>
      <c r="Q8" s="20"/>
      <c r="R8" s="20"/>
      <c r="S8" s="20"/>
      <c r="T8" s="20"/>
    </row>
    <row r="9" spans="1:20" ht="48" x14ac:dyDescent="0.2">
      <c r="A9" s="24">
        <v>227100</v>
      </c>
      <c r="B9" s="66">
        <v>2178584</v>
      </c>
      <c r="C9" s="72" t="s">
        <v>104</v>
      </c>
      <c r="D9" s="23">
        <v>13590587</v>
      </c>
      <c r="E9" s="23">
        <v>8013406.3799999999</v>
      </c>
      <c r="F9" s="23">
        <v>100318</v>
      </c>
      <c r="G9" s="23">
        <v>0</v>
      </c>
      <c r="H9" s="23">
        <v>0</v>
      </c>
      <c r="I9" s="23">
        <f t="shared" ref="I9" si="4">SUM(G9:H9)</f>
        <v>0</v>
      </c>
      <c r="J9" s="57">
        <f t="shared" ref="J9" si="5">I9/F9%</f>
        <v>0</v>
      </c>
      <c r="K9" s="23">
        <f t="shared" ref="K9" si="6">E9+I9</f>
        <v>8013406.3799999999</v>
      </c>
      <c r="L9" s="39">
        <f t="shared" ref="L9" si="7">K9/D9%</f>
        <v>58.962915876996334</v>
      </c>
      <c r="M9" s="20"/>
      <c r="N9" s="20"/>
      <c r="O9" s="20"/>
      <c r="P9" s="20"/>
      <c r="Q9" s="20"/>
      <c r="R9" s="20"/>
      <c r="S9" s="20"/>
      <c r="T9" s="20"/>
    </row>
    <row r="10" spans="1:20" ht="72" x14ac:dyDescent="0.2">
      <c r="A10" s="24">
        <v>175249</v>
      </c>
      <c r="B10" s="66">
        <v>2306009</v>
      </c>
      <c r="C10" s="72" t="s">
        <v>105</v>
      </c>
      <c r="D10" s="23">
        <v>12916459</v>
      </c>
      <c r="E10" s="23">
        <v>0</v>
      </c>
      <c r="F10" s="23">
        <v>760619</v>
      </c>
      <c r="G10" s="23">
        <v>0</v>
      </c>
      <c r="H10" s="23">
        <v>0</v>
      </c>
      <c r="I10" s="23">
        <f t="shared" ref="I10" si="8">SUM(G10:H10)</f>
        <v>0</v>
      </c>
      <c r="J10" s="57">
        <f t="shared" ref="J10" si="9">I10/F10%</f>
        <v>0</v>
      </c>
      <c r="K10" s="23">
        <f t="shared" ref="K10" si="10">E10+I10</f>
        <v>0</v>
      </c>
      <c r="L10" s="39">
        <f t="shared" ref="L10" si="11">K10/D10%</f>
        <v>0</v>
      </c>
      <c r="M10" s="20"/>
      <c r="N10" s="20"/>
      <c r="O10" s="20"/>
      <c r="P10" s="20"/>
      <c r="Q10" s="20"/>
      <c r="R10" s="20"/>
      <c r="S10" s="20"/>
      <c r="T10" s="20"/>
    </row>
    <row r="11" spans="1:20" ht="99.75" customHeight="1" x14ac:dyDescent="0.2">
      <c r="A11" s="66">
        <v>2427612</v>
      </c>
      <c r="B11" s="66">
        <v>2427612</v>
      </c>
      <c r="C11" s="72" t="s">
        <v>58</v>
      </c>
      <c r="D11" s="23">
        <v>1330841.8</v>
      </c>
      <c r="E11" s="23">
        <v>522000</v>
      </c>
      <c r="F11" s="23">
        <v>796973</v>
      </c>
      <c r="G11" s="23">
        <v>0</v>
      </c>
      <c r="H11" s="23">
        <v>0</v>
      </c>
      <c r="I11" s="23">
        <f t="shared" si="3"/>
        <v>0</v>
      </c>
      <c r="J11" s="57">
        <f t="shared" si="0"/>
        <v>0</v>
      </c>
      <c r="K11" s="23">
        <f t="shared" si="1"/>
        <v>522000</v>
      </c>
      <c r="L11" s="39">
        <f t="shared" si="2"/>
        <v>39.223294609471992</v>
      </c>
      <c r="M11" s="20"/>
      <c r="N11" s="20"/>
      <c r="O11" s="20"/>
      <c r="P11" s="20"/>
      <c r="Q11" s="20"/>
      <c r="R11" s="20"/>
      <c r="S11" s="20"/>
      <c r="T11" s="20"/>
    </row>
    <row r="12" spans="1:20" ht="154.5" customHeight="1" x14ac:dyDescent="0.2">
      <c r="A12" s="66">
        <v>2427710</v>
      </c>
      <c r="B12" s="66">
        <v>2427710</v>
      </c>
      <c r="C12" s="72" t="s">
        <v>79</v>
      </c>
      <c r="D12" s="23">
        <v>6202228</v>
      </c>
      <c r="E12" s="23">
        <v>296468.49</v>
      </c>
      <c r="F12" s="23">
        <v>2580861</v>
      </c>
      <c r="G12" s="23">
        <v>0</v>
      </c>
      <c r="H12" s="23">
        <v>838548</v>
      </c>
      <c r="I12" s="23">
        <f t="shared" si="3"/>
        <v>838548</v>
      </c>
      <c r="J12" s="57">
        <f>I12/F12%</f>
        <v>32.49101753252112</v>
      </c>
      <c r="K12" s="23">
        <f>E12+I12</f>
        <v>1135016.49</v>
      </c>
      <c r="L12" s="39">
        <f t="shared" si="2"/>
        <v>18.30014133630689</v>
      </c>
      <c r="M12" s="20"/>
      <c r="N12" s="20"/>
      <c r="O12" s="20"/>
      <c r="P12" s="20"/>
      <c r="Q12" s="20"/>
      <c r="R12" s="20"/>
      <c r="S12" s="20"/>
      <c r="T12" s="20"/>
    </row>
    <row r="13" spans="1:20" ht="42" customHeight="1" x14ac:dyDescent="0.2">
      <c r="A13" s="24"/>
      <c r="B13" s="24"/>
      <c r="C13" s="25" t="s">
        <v>75</v>
      </c>
      <c r="D13" s="26"/>
      <c r="E13" s="26">
        <f>+SUM(E14:E18)</f>
        <v>167071787.15000001</v>
      </c>
      <c r="F13" s="26">
        <f>+SUM(F14:F18)</f>
        <v>88930566</v>
      </c>
      <c r="G13" s="26">
        <f>+SUM(G14:G18)</f>
        <v>4890394.76</v>
      </c>
      <c r="H13" s="26">
        <f>+SUM(H14:H18)</f>
        <v>6532316.5599999996</v>
      </c>
      <c r="I13" s="26">
        <f>+SUM(I14:I18)</f>
        <v>11422711.32</v>
      </c>
      <c r="J13" s="48">
        <f>I13/F13%</f>
        <v>12.844527853336725</v>
      </c>
      <c r="K13" s="26">
        <f>+SUM(K14:K18)</f>
        <v>178494498.47</v>
      </c>
      <c r="L13" s="53"/>
      <c r="M13" s="20"/>
      <c r="N13" s="20"/>
      <c r="O13" s="20"/>
      <c r="P13" s="20"/>
      <c r="Q13" s="20"/>
      <c r="R13" s="20"/>
      <c r="S13" s="20"/>
      <c r="T13" s="20"/>
    </row>
    <row r="14" spans="1:20" ht="66.75" customHeight="1" x14ac:dyDescent="0.2">
      <c r="A14" s="24">
        <v>143957</v>
      </c>
      <c r="B14" s="66">
        <v>2193990</v>
      </c>
      <c r="C14" s="22" t="s">
        <v>60</v>
      </c>
      <c r="D14" s="23">
        <v>282245251.58999997</v>
      </c>
      <c r="E14" s="23">
        <v>167071787.15000001</v>
      </c>
      <c r="F14" s="23">
        <v>57231370</v>
      </c>
      <c r="G14" s="23">
        <v>4890394.76</v>
      </c>
      <c r="H14" s="23">
        <v>6532316.5599999996</v>
      </c>
      <c r="I14" s="23">
        <f t="shared" ref="I14" si="12">SUM(G14:H14)</f>
        <v>11422711.32</v>
      </c>
      <c r="J14" s="57">
        <f>I14/F14%</f>
        <v>19.958829082721593</v>
      </c>
      <c r="K14" s="23">
        <f>E14+I14</f>
        <v>178494498.47</v>
      </c>
      <c r="L14" s="39">
        <f>K14/D14%</f>
        <v>63.240921668112883</v>
      </c>
      <c r="M14" s="21"/>
      <c r="N14" s="21"/>
    </row>
    <row r="15" spans="1:20" ht="43.5" customHeight="1" x14ac:dyDescent="0.2">
      <c r="A15" s="66">
        <v>2381342</v>
      </c>
      <c r="B15" s="66">
        <v>2381342</v>
      </c>
      <c r="C15" s="22" t="s">
        <v>61</v>
      </c>
      <c r="D15" s="23">
        <v>10861642.74</v>
      </c>
      <c r="E15" s="23">
        <v>0</v>
      </c>
      <c r="F15" s="23">
        <v>10861642</v>
      </c>
      <c r="G15" s="23">
        <v>0</v>
      </c>
      <c r="H15" s="23">
        <v>0</v>
      </c>
      <c r="I15" s="23">
        <f t="shared" ref="I15:I18" si="13">SUM(G15:H15)</f>
        <v>0</v>
      </c>
      <c r="J15" s="57">
        <f t="shared" ref="J15:J18" si="14">I15/F15%</f>
        <v>0</v>
      </c>
      <c r="K15" s="23">
        <f t="shared" ref="K15:K18" si="15">E15+I15</f>
        <v>0</v>
      </c>
      <c r="L15" s="39">
        <f t="shared" ref="L15:L18" si="16">K15/D15%</f>
        <v>0</v>
      </c>
      <c r="M15" s="21"/>
      <c r="N15" s="21"/>
    </row>
    <row r="16" spans="1:20" ht="72" x14ac:dyDescent="0.2">
      <c r="A16" s="66">
        <v>2423756</v>
      </c>
      <c r="B16" s="66">
        <v>2423756</v>
      </c>
      <c r="C16" s="22" t="s">
        <v>62</v>
      </c>
      <c r="D16" s="23">
        <v>9348961.9900000002</v>
      </c>
      <c r="E16" s="23">
        <v>0</v>
      </c>
      <c r="F16" s="23">
        <v>9348962</v>
      </c>
      <c r="G16" s="23">
        <v>0</v>
      </c>
      <c r="H16" s="23">
        <v>0</v>
      </c>
      <c r="I16" s="23">
        <f t="shared" si="13"/>
        <v>0</v>
      </c>
      <c r="J16" s="57">
        <f t="shared" si="14"/>
        <v>0</v>
      </c>
      <c r="K16" s="23">
        <f t="shared" si="15"/>
        <v>0</v>
      </c>
      <c r="L16" s="39">
        <f t="shared" si="16"/>
        <v>0</v>
      </c>
      <c r="M16" s="21"/>
      <c r="N16" s="21"/>
    </row>
    <row r="17" spans="1:183" ht="96" customHeight="1" x14ac:dyDescent="0.2">
      <c r="A17" s="66">
        <v>2426269</v>
      </c>
      <c r="B17" s="66">
        <v>2426269</v>
      </c>
      <c r="C17" s="22" t="s">
        <v>76</v>
      </c>
      <c r="D17" s="23">
        <v>4065672</v>
      </c>
      <c r="E17" s="23">
        <v>0</v>
      </c>
      <c r="F17" s="23">
        <v>4065672</v>
      </c>
      <c r="G17" s="23">
        <v>0</v>
      </c>
      <c r="H17" s="23">
        <v>0</v>
      </c>
      <c r="I17" s="23">
        <f t="shared" si="13"/>
        <v>0</v>
      </c>
      <c r="J17" s="57">
        <f t="shared" si="14"/>
        <v>0</v>
      </c>
      <c r="K17" s="23">
        <f t="shared" si="15"/>
        <v>0</v>
      </c>
      <c r="L17" s="39">
        <f t="shared" si="16"/>
        <v>0</v>
      </c>
      <c r="M17" s="21"/>
      <c r="N17" s="21"/>
    </row>
    <row r="18" spans="1:183" ht="94.5" customHeight="1" x14ac:dyDescent="0.2">
      <c r="A18" s="66">
        <v>2426273</v>
      </c>
      <c r="B18" s="66">
        <v>2426273</v>
      </c>
      <c r="C18" s="22" t="s">
        <v>71</v>
      </c>
      <c r="D18" s="23">
        <v>7422920.4500000002</v>
      </c>
      <c r="E18" s="23">
        <v>0</v>
      </c>
      <c r="F18" s="23">
        <v>7422920</v>
      </c>
      <c r="G18" s="23">
        <v>0</v>
      </c>
      <c r="H18" s="23">
        <v>0</v>
      </c>
      <c r="I18" s="23">
        <f t="shared" si="13"/>
        <v>0</v>
      </c>
      <c r="J18" s="57">
        <f t="shared" si="14"/>
        <v>0</v>
      </c>
      <c r="K18" s="23">
        <f t="shared" si="15"/>
        <v>0</v>
      </c>
      <c r="L18" s="39">
        <f t="shared" si="16"/>
        <v>0</v>
      </c>
      <c r="M18" s="21"/>
      <c r="N18" s="21"/>
    </row>
    <row r="19" spans="1:183" s="29" customFormat="1" ht="28.5" customHeight="1" x14ac:dyDescent="0.2">
      <c r="A19" s="133" t="s">
        <v>100</v>
      </c>
      <c r="B19" s="133"/>
      <c r="C19" s="133"/>
      <c r="D19" s="133"/>
      <c r="E19" s="52"/>
      <c r="F19" s="19"/>
      <c r="G19" s="18"/>
      <c r="H19" s="18"/>
      <c r="I19" s="18"/>
      <c r="J19" s="18"/>
      <c r="K19" s="18"/>
      <c r="L19" s="18"/>
      <c r="M19" s="21"/>
      <c r="N19" s="21"/>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row>
    <row r="20" spans="1:183" s="29" customFormat="1" x14ac:dyDescent="0.2">
      <c r="A20" s="133" t="s">
        <v>5</v>
      </c>
      <c r="B20" s="133"/>
      <c r="C20" s="133"/>
      <c r="D20" s="133"/>
      <c r="E20" s="74"/>
      <c r="F20" s="19"/>
      <c r="G20" s="18"/>
      <c r="H20" s="18"/>
      <c r="I20" s="18"/>
      <c r="J20" s="18"/>
      <c r="K20" s="18"/>
      <c r="L20" s="18"/>
      <c r="M20" s="21"/>
      <c r="N20" s="21"/>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row>
    <row r="21" spans="1:183" s="29" customFormat="1" ht="27.75" customHeight="1" x14ac:dyDescent="0.2">
      <c r="A21" s="134" t="s">
        <v>63</v>
      </c>
      <c r="B21" s="135"/>
      <c r="C21" s="135"/>
      <c r="D21" s="135"/>
      <c r="E21" s="70"/>
      <c r="F21" s="31"/>
      <c r="G21" s="18"/>
      <c r="H21" s="18"/>
      <c r="I21" s="18"/>
      <c r="J21" s="18"/>
      <c r="K21" s="6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row>
    <row r="22" spans="1:183" ht="63.75" customHeight="1" x14ac:dyDescent="0.2">
      <c r="A22" s="128" t="s">
        <v>93</v>
      </c>
      <c r="B22" s="128"/>
      <c r="C22" s="128"/>
      <c r="G22" s="18"/>
      <c r="H22" s="32"/>
    </row>
    <row r="23" spans="1:183" ht="45.75" customHeight="1" x14ac:dyDescent="0.2">
      <c r="A23" s="127"/>
      <c r="B23" s="127"/>
      <c r="C23" s="127"/>
      <c r="G23" s="18"/>
    </row>
    <row r="24" spans="1:183" x14ac:dyDescent="0.2">
      <c r="C24" s="69"/>
      <c r="D24" s="69"/>
      <c r="G24" s="18"/>
    </row>
    <row r="25" spans="1:183" x14ac:dyDescent="0.2">
      <c r="C25" s="69"/>
      <c r="D25" s="69"/>
      <c r="G25" s="18"/>
    </row>
    <row r="26" spans="1:183" x14ac:dyDescent="0.2">
      <c r="C26" s="69"/>
      <c r="D26" s="69"/>
      <c r="G26" s="18"/>
    </row>
    <row r="27" spans="1:183" x14ac:dyDescent="0.2">
      <c r="C27" s="58"/>
      <c r="D27" s="69"/>
      <c r="G27" s="18"/>
    </row>
    <row r="28" spans="1:183" x14ac:dyDescent="0.2">
      <c r="G28" s="18"/>
    </row>
    <row r="29" spans="1:183" ht="15" x14ac:dyDescent="0.25">
      <c r="C29" s="59"/>
      <c r="G29" s="18"/>
    </row>
    <row r="30" spans="1:183" ht="15" x14ac:dyDescent="0.25">
      <c r="C30" s="60"/>
      <c r="G30" s="18"/>
    </row>
    <row r="31" spans="1:183" x14ac:dyDescent="0.2">
      <c r="C31" s="62"/>
      <c r="G31" s="18"/>
    </row>
    <row r="32" spans="1:183" x14ac:dyDescent="0.2">
      <c r="G32" s="18"/>
    </row>
    <row r="33" spans="7:7" x14ac:dyDescent="0.2">
      <c r="G33" s="18"/>
    </row>
    <row r="34" spans="7:7" x14ac:dyDescent="0.2">
      <c r="G34" s="18"/>
    </row>
    <row r="35" spans="7:7" x14ac:dyDescent="0.2">
      <c r="G35" s="18"/>
    </row>
    <row r="36" spans="7:7" x14ac:dyDescent="0.2">
      <c r="G36" s="18"/>
    </row>
    <row r="37" spans="7:7" x14ac:dyDescent="0.2">
      <c r="G37" s="18"/>
    </row>
    <row r="38" spans="7:7" x14ac:dyDescent="0.2">
      <c r="G38" s="18"/>
    </row>
    <row r="39" spans="7:7" x14ac:dyDescent="0.2">
      <c r="G39" s="18"/>
    </row>
    <row r="40" spans="7:7" x14ac:dyDescent="0.2">
      <c r="G40" s="18"/>
    </row>
    <row r="41" spans="7:7" x14ac:dyDescent="0.2">
      <c r="G41" s="18"/>
    </row>
    <row r="42" spans="7:7" x14ac:dyDescent="0.2">
      <c r="G42" s="18"/>
    </row>
    <row r="43" spans="7:7" x14ac:dyDescent="0.2">
      <c r="G43" s="18"/>
    </row>
    <row r="44" spans="7:7" x14ac:dyDescent="0.2">
      <c r="G44" s="18"/>
    </row>
    <row r="45" spans="7:7" x14ac:dyDescent="0.2">
      <c r="G45" s="18"/>
    </row>
    <row r="46" spans="7:7" x14ac:dyDescent="0.2">
      <c r="G46" s="18"/>
    </row>
    <row r="47" spans="7:7" x14ac:dyDescent="0.2">
      <c r="G47" s="18"/>
    </row>
    <row r="48" spans="7:7" x14ac:dyDescent="0.2">
      <c r="G48" s="18"/>
    </row>
    <row r="49" spans="7:7" x14ac:dyDescent="0.2">
      <c r="G49" s="18"/>
    </row>
    <row r="50" spans="7:7" x14ac:dyDescent="0.2">
      <c r="G50" s="18"/>
    </row>
    <row r="51" spans="7:7" x14ac:dyDescent="0.2">
      <c r="G51" s="18"/>
    </row>
    <row r="52" spans="7:7" x14ac:dyDescent="0.2">
      <c r="G52" s="18"/>
    </row>
    <row r="53" spans="7:7" x14ac:dyDescent="0.2">
      <c r="G53" s="18"/>
    </row>
    <row r="54" spans="7:7" x14ac:dyDescent="0.2">
      <c r="G54" s="18"/>
    </row>
    <row r="55" spans="7:7" x14ac:dyDescent="0.2">
      <c r="G55" s="18"/>
    </row>
    <row r="56" spans="7:7" x14ac:dyDescent="0.2">
      <c r="G56" s="18"/>
    </row>
    <row r="57" spans="7:7" x14ac:dyDescent="0.2">
      <c r="G57" s="18"/>
    </row>
    <row r="58" spans="7:7" x14ac:dyDescent="0.2">
      <c r="G58" s="18"/>
    </row>
    <row r="59" spans="7:7" x14ac:dyDescent="0.2">
      <c r="G59" s="18"/>
    </row>
    <row r="60" spans="7:7" x14ac:dyDescent="0.2">
      <c r="G60" s="18"/>
    </row>
    <row r="61" spans="7:7" x14ac:dyDescent="0.2">
      <c r="G61" s="18"/>
    </row>
    <row r="62" spans="7:7" x14ac:dyDescent="0.2">
      <c r="G62" s="18"/>
    </row>
    <row r="63" spans="7:7" x14ac:dyDescent="0.2">
      <c r="G63" s="18"/>
    </row>
    <row r="64" spans="7:7" x14ac:dyDescent="0.2">
      <c r="G64" s="18"/>
    </row>
    <row r="65" spans="4:7" x14ac:dyDescent="0.2">
      <c r="G65" s="18"/>
    </row>
    <row r="66" spans="4:7" x14ac:dyDescent="0.2">
      <c r="G66" s="18"/>
    </row>
    <row r="67" spans="4:7" x14ac:dyDescent="0.2">
      <c r="G67" s="18"/>
    </row>
    <row r="68" spans="4:7" x14ac:dyDescent="0.2">
      <c r="G68" s="18"/>
    </row>
    <row r="69" spans="4:7" x14ac:dyDescent="0.2">
      <c r="G69" s="18"/>
    </row>
    <row r="70" spans="4:7" x14ac:dyDescent="0.2">
      <c r="G70" s="18"/>
    </row>
    <row r="71" spans="4:7" x14ac:dyDescent="0.2">
      <c r="G71" s="18"/>
    </row>
    <row r="72" spans="4:7" x14ac:dyDescent="0.2">
      <c r="G72" s="18"/>
    </row>
    <row r="73" spans="4:7" x14ac:dyDescent="0.2">
      <c r="G73" s="18"/>
    </row>
    <row r="74" spans="4:7" x14ac:dyDescent="0.2">
      <c r="D74" s="43"/>
      <c r="E74" s="43"/>
      <c r="G74" s="18"/>
    </row>
    <row r="75" spans="4:7" x14ac:dyDescent="0.2">
      <c r="G75" s="18"/>
    </row>
    <row r="76" spans="4:7" x14ac:dyDescent="0.2">
      <c r="G76" s="18"/>
    </row>
    <row r="77" spans="4:7" x14ac:dyDescent="0.2">
      <c r="G77" s="18"/>
    </row>
    <row r="78" spans="4:7" x14ac:dyDescent="0.2">
      <c r="G78" s="18"/>
    </row>
    <row r="79" spans="4:7" x14ac:dyDescent="0.2">
      <c r="G79" s="18"/>
    </row>
    <row r="80" spans="4:7" x14ac:dyDescent="0.2">
      <c r="G80" s="18"/>
    </row>
    <row r="81" spans="7:7" x14ac:dyDescent="0.2">
      <c r="G81" s="18"/>
    </row>
    <row r="82" spans="7:7" x14ac:dyDescent="0.2">
      <c r="G82" s="18"/>
    </row>
    <row r="83" spans="7:7" x14ac:dyDescent="0.2">
      <c r="G83" s="18"/>
    </row>
    <row r="84" spans="7:7" x14ac:dyDescent="0.2">
      <c r="G84" s="18"/>
    </row>
    <row r="85" spans="7:7" x14ac:dyDescent="0.2">
      <c r="G85" s="18"/>
    </row>
    <row r="86" spans="7:7" x14ac:dyDescent="0.2">
      <c r="G86" s="18"/>
    </row>
    <row r="87" spans="7:7" x14ac:dyDescent="0.2">
      <c r="G87" s="18"/>
    </row>
    <row r="88" spans="7:7" x14ac:dyDescent="0.2">
      <c r="G88" s="18"/>
    </row>
    <row r="89" spans="7:7" x14ac:dyDescent="0.2">
      <c r="G89" s="18"/>
    </row>
    <row r="90" spans="7:7" x14ac:dyDescent="0.2">
      <c r="G90" s="18"/>
    </row>
    <row r="91" spans="7:7" x14ac:dyDescent="0.2">
      <c r="G91" s="18"/>
    </row>
    <row r="92" spans="7:7" x14ac:dyDescent="0.2">
      <c r="G92" s="18"/>
    </row>
    <row r="93" spans="7:7" x14ac:dyDescent="0.2">
      <c r="G93" s="18"/>
    </row>
    <row r="94" spans="7:7" x14ac:dyDescent="0.2">
      <c r="G94" s="18"/>
    </row>
    <row r="95" spans="7:7" x14ac:dyDescent="0.2">
      <c r="G95" s="18"/>
    </row>
    <row r="96" spans="7:7" x14ac:dyDescent="0.2">
      <c r="G96" s="18"/>
    </row>
    <row r="97" spans="7:7" x14ac:dyDescent="0.2">
      <c r="G97" s="18"/>
    </row>
    <row r="98" spans="7:7" x14ac:dyDescent="0.2">
      <c r="G98" s="18"/>
    </row>
    <row r="99" spans="7:7" x14ac:dyDescent="0.2">
      <c r="G99" s="18"/>
    </row>
    <row r="100" spans="7:7" x14ac:dyDescent="0.2">
      <c r="G100" s="18"/>
    </row>
    <row r="101" spans="7:7" x14ac:dyDescent="0.2">
      <c r="G101" s="18"/>
    </row>
    <row r="102" spans="7:7" x14ac:dyDescent="0.2">
      <c r="G102" s="18"/>
    </row>
    <row r="103" spans="7:7" x14ac:dyDescent="0.2">
      <c r="G103" s="18"/>
    </row>
    <row r="104" spans="7:7" x14ac:dyDescent="0.2">
      <c r="G104" s="18"/>
    </row>
    <row r="105" spans="7:7" x14ac:dyDescent="0.2">
      <c r="G105" s="18"/>
    </row>
    <row r="106" spans="7:7" x14ac:dyDescent="0.2">
      <c r="G106" s="18"/>
    </row>
    <row r="107" spans="7:7" x14ac:dyDescent="0.2">
      <c r="G107" s="18"/>
    </row>
    <row r="108" spans="7:7" x14ac:dyDescent="0.2">
      <c r="G108" s="18"/>
    </row>
    <row r="109" spans="7:7" x14ac:dyDescent="0.2">
      <c r="G109" s="18"/>
    </row>
    <row r="110" spans="7:7" x14ac:dyDescent="0.2">
      <c r="G110" s="18"/>
    </row>
    <row r="111" spans="7:7" x14ac:dyDescent="0.2">
      <c r="G111" s="18"/>
    </row>
    <row r="112" spans="7:7"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7:7" x14ac:dyDescent="0.2">
      <c r="G129" s="18"/>
    </row>
    <row r="130" spans="7:7" x14ac:dyDescent="0.2">
      <c r="G130" s="18"/>
    </row>
    <row r="131" spans="7:7" x14ac:dyDescent="0.2">
      <c r="G131" s="18"/>
    </row>
    <row r="132" spans="7:7" x14ac:dyDescent="0.2">
      <c r="G132" s="18"/>
    </row>
    <row r="133" spans="7:7" x14ac:dyDescent="0.2">
      <c r="G133" s="18"/>
    </row>
    <row r="134" spans="7:7" x14ac:dyDescent="0.2">
      <c r="G134" s="18"/>
    </row>
    <row r="135" spans="7:7" x14ac:dyDescent="0.2">
      <c r="G135" s="18"/>
    </row>
    <row r="136" spans="7:7" x14ac:dyDescent="0.2">
      <c r="G136" s="18"/>
    </row>
    <row r="137" spans="7:7" x14ac:dyDescent="0.2">
      <c r="G137" s="18"/>
    </row>
    <row r="138" spans="7:7" x14ac:dyDescent="0.2">
      <c r="G138" s="18"/>
    </row>
    <row r="139" spans="7:7" x14ac:dyDescent="0.2">
      <c r="G139" s="18"/>
    </row>
    <row r="140" spans="7:7" x14ac:dyDescent="0.2">
      <c r="G140" s="18"/>
    </row>
    <row r="141" spans="7:7" x14ac:dyDescent="0.2">
      <c r="G141" s="18"/>
    </row>
    <row r="142" spans="7:7" x14ac:dyDescent="0.2">
      <c r="G142" s="18"/>
    </row>
    <row r="143" spans="7:7" x14ac:dyDescent="0.2">
      <c r="G143" s="18"/>
    </row>
    <row r="144" spans="7:7" x14ac:dyDescent="0.2">
      <c r="G144" s="18"/>
    </row>
    <row r="145" spans="5:7" x14ac:dyDescent="0.2">
      <c r="G145" s="18"/>
    </row>
    <row r="146" spans="5:7" x14ac:dyDescent="0.2">
      <c r="G146" s="18"/>
    </row>
    <row r="147" spans="5:7" x14ac:dyDescent="0.2">
      <c r="G147" s="18"/>
    </row>
    <row r="148" spans="5:7" x14ac:dyDescent="0.2">
      <c r="G148" s="18"/>
    </row>
    <row r="149" spans="5:7" x14ac:dyDescent="0.2">
      <c r="E149" s="51"/>
      <c r="G149" s="18"/>
    </row>
    <row r="150" spans="5:7" x14ac:dyDescent="0.2">
      <c r="G150" s="18"/>
    </row>
    <row r="151" spans="5:7" x14ac:dyDescent="0.2">
      <c r="G151" s="18"/>
    </row>
    <row r="152" spans="5:7" x14ac:dyDescent="0.2">
      <c r="G152" s="18"/>
    </row>
    <row r="153" spans="5:7" x14ac:dyDescent="0.2">
      <c r="G153" s="18"/>
    </row>
    <row r="154" spans="5:7" x14ac:dyDescent="0.2">
      <c r="G154" s="18"/>
    </row>
    <row r="155" spans="5:7" x14ac:dyDescent="0.2">
      <c r="G155" s="18"/>
    </row>
    <row r="156" spans="5:7" x14ac:dyDescent="0.2">
      <c r="G156" s="18"/>
    </row>
    <row r="157" spans="5:7" x14ac:dyDescent="0.2">
      <c r="G157" s="18"/>
    </row>
    <row r="158" spans="5:7" x14ac:dyDescent="0.2">
      <c r="G158" s="18"/>
    </row>
    <row r="159" spans="5:7" x14ac:dyDescent="0.2">
      <c r="G159" s="18"/>
    </row>
    <row r="160" spans="5:7" x14ac:dyDescent="0.2">
      <c r="G160" s="18"/>
    </row>
    <row r="161" spans="7:7" x14ac:dyDescent="0.2">
      <c r="G161" s="18"/>
    </row>
    <row r="162" spans="7:7" x14ac:dyDescent="0.2">
      <c r="G162" s="18"/>
    </row>
    <row r="163" spans="7:7" x14ac:dyDescent="0.2">
      <c r="G163" s="18"/>
    </row>
    <row r="164" spans="7:7" x14ac:dyDescent="0.2">
      <c r="G164" s="18"/>
    </row>
    <row r="165" spans="7:7" x14ac:dyDescent="0.2">
      <c r="G165" s="18"/>
    </row>
    <row r="166" spans="7:7" x14ac:dyDescent="0.2">
      <c r="G166" s="18"/>
    </row>
    <row r="167" spans="7:7" x14ac:dyDescent="0.2">
      <c r="G167" s="18"/>
    </row>
    <row r="288" spans="5:5" x14ac:dyDescent="0.2">
      <c r="E288" s="51"/>
    </row>
    <row r="457" spans="5:5" ht="288" x14ac:dyDescent="0.2">
      <c r="E457" s="19" t="s">
        <v>8</v>
      </c>
    </row>
  </sheetData>
  <mergeCells count="15">
    <mergeCell ref="A23:C23"/>
    <mergeCell ref="A22:C22"/>
    <mergeCell ref="K4:K5"/>
    <mergeCell ref="A1:L1"/>
    <mergeCell ref="L4:L5"/>
    <mergeCell ref="A2:L2"/>
    <mergeCell ref="D4:D5"/>
    <mergeCell ref="F4:J4"/>
    <mergeCell ref="E4:E5"/>
    <mergeCell ref="A4:A5"/>
    <mergeCell ref="C4:C5"/>
    <mergeCell ref="B4:B5"/>
    <mergeCell ref="A19:D19"/>
    <mergeCell ref="A20:D20"/>
    <mergeCell ref="A21:D21"/>
  </mergeCells>
  <hyperlinks>
    <hyperlink ref="A21" r:id="rId1"/>
  </hyperlinks>
  <pageMargins left="0.51181102362204722" right="0" top="0.19685039370078741" bottom="0.19685039370078741" header="0.15748031496062992" footer="0"/>
  <pageSetup paperSize="9" scale="70" orientation="landscape" r:id="rId2"/>
  <headerFooter>
    <oddFooter>&amp;C&amp;P de &amp;N</oddFooter>
  </headerFooter>
  <ignoredErrors>
    <ignoredError sqref="I11 I14" formulaRange="1"/>
    <ignoredError sqref="J13:K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nn</dc:creator>
  <cp:lastModifiedBy>JESSICA EDITH BAZAURI LIZANA</cp:lastModifiedBy>
  <cp:lastPrinted>2019-06-13T04:55:36Z</cp:lastPrinted>
  <dcterms:created xsi:type="dcterms:W3CDTF">2009-03-02T15:11:29Z</dcterms:created>
  <dcterms:modified xsi:type="dcterms:W3CDTF">2019-06-13T04:57:18Z</dcterms:modified>
</cp:coreProperties>
</file>