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01.09.20\Portal\Oct. 2020\"/>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MINSA'!$A$5:$K$217</definedName>
    <definedName name="_xlnm._FilterDatabase" localSheetId="2" hidden="1">'UE ADSCRITAS AL PLIEGO MINSA'!#REF!</definedName>
    <definedName name="_xlnm.Print_Area" localSheetId="0">CONSOLIDADO!$B$2:$E$39</definedName>
    <definedName name="_xlnm.Print_Area" localSheetId="1">'PLIEGO MINSA'!$A$1:$K$217</definedName>
    <definedName name="_xlnm.Print_Area" localSheetId="2">'UE ADSCRITAS AL PLIEGO MINSA'!$A$1:$K$43</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43" i="5" l="1"/>
  <c r="F20" i="9" l="1"/>
  <c r="F7" i="9"/>
  <c r="F6" i="9" s="1"/>
  <c r="F213" i="5"/>
  <c r="F209" i="5"/>
  <c r="F207" i="5"/>
  <c r="F202" i="5"/>
  <c r="F137" i="5"/>
  <c r="F135" i="5"/>
  <c r="F131" i="5"/>
  <c r="F128" i="5"/>
  <c r="F126" i="5"/>
  <c r="F121" i="5"/>
  <c r="F117" i="5"/>
  <c r="F114" i="5"/>
  <c r="F112" i="5"/>
  <c r="F109" i="5"/>
  <c r="F105" i="5"/>
  <c r="F101" i="5"/>
  <c r="F99" i="5"/>
  <c r="F93" i="5"/>
  <c r="F89" i="5"/>
  <c r="F86" i="5"/>
  <c r="F7" i="5"/>
  <c r="H38" i="9"/>
  <c r="H37" i="9"/>
  <c r="H36" i="9"/>
  <c r="H35" i="9"/>
  <c r="H34" i="9"/>
  <c r="H33" i="9"/>
  <c r="H32" i="9"/>
  <c r="H31" i="9"/>
  <c r="H30" i="9"/>
  <c r="H29" i="9"/>
  <c r="H28" i="9"/>
  <c r="H27" i="9"/>
  <c r="H26" i="9"/>
  <c r="H25" i="9"/>
  <c r="H24" i="9"/>
  <c r="H23" i="9"/>
  <c r="H22" i="9"/>
  <c r="H21" i="9"/>
  <c r="H19" i="9"/>
  <c r="H18" i="9"/>
  <c r="H17" i="9"/>
  <c r="H16" i="9"/>
  <c r="H15" i="9"/>
  <c r="H14" i="9"/>
  <c r="H13" i="9"/>
  <c r="H12" i="9"/>
  <c r="H11" i="9"/>
  <c r="H10" i="9"/>
  <c r="H9" i="9"/>
  <c r="H8" i="9"/>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J83" i="5" s="1"/>
  <c r="K83" i="5" s="1"/>
  <c r="H84" i="5"/>
  <c r="J84" i="5" s="1"/>
  <c r="K84" i="5" s="1"/>
  <c r="H85" i="5"/>
  <c r="J85" i="5" s="1"/>
  <c r="K85" i="5" s="1"/>
  <c r="H87" i="5"/>
  <c r="H88" i="5"/>
  <c r="H90" i="5"/>
  <c r="H91" i="5"/>
  <c r="H92" i="5"/>
  <c r="H94" i="5"/>
  <c r="J94" i="5" s="1"/>
  <c r="K94" i="5" s="1"/>
  <c r="H95" i="5"/>
  <c r="H96" i="5"/>
  <c r="H97" i="5"/>
  <c r="I97" i="5" s="1"/>
  <c r="H98" i="5"/>
  <c r="J98" i="5" s="1"/>
  <c r="K98" i="5" s="1"/>
  <c r="H100" i="5"/>
  <c r="H102" i="5"/>
  <c r="J102" i="5" s="1"/>
  <c r="K102" i="5" s="1"/>
  <c r="H103" i="5"/>
  <c r="I103" i="5" s="1"/>
  <c r="H104" i="5"/>
  <c r="J104" i="5" s="1"/>
  <c r="K104" i="5" s="1"/>
  <c r="H106" i="5"/>
  <c r="H107" i="5"/>
  <c r="H108" i="5"/>
  <c r="J108" i="5" s="1"/>
  <c r="K108" i="5" s="1"/>
  <c r="H110" i="5"/>
  <c r="J110" i="5" s="1"/>
  <c r="K110" i="5" s="1"/>
  <c r="H111" i="5"/>
  <c r="J111" i="5" s="1"/>
  <c r="K111" i="5" s="1"/>
  <c r="H113" i="5"/>
  <c r="J113" i="5" s="1"/>
  <c r="K113" i="5" s="1"/>
  <c r="H115" i="5"/>
  <c r="H116" i="5"/>
  <c r="H118" i="5"/>
  <c r="H119" i="5"/>
  <c r="J119" i="5" s="1"/>
  <c r="K119" i="5" s="1"/>
  <c r="H120" i="5"/>
  <c r="H122" i="5"/>
  <c r="H123" i="5"/>
  <c r="H124" i="5"/>
  <c r="H125" i="5"/>
  <c r="H127" i="5"/>
  <c r="H129" i="5"/>
  <c r="J129" i="5" s="1"/>
  <c r="K129" i="5" s="1"/>
  <c r="H130" i="5"/>
  <c r="J130" i="5" s="1"/>
  <c r="K130" i="5" s="1"/>
  <c r="H132" i="5"/>
  <c r="H133" i="5"/>
  <c r="J133" i="5" s="1"/>
  <c r="K133" i="5" s="1"/>
  <c r="H134" i="5"/>
  <c r="J134" i="5" s="1"/>
  <c r="K134" i="5" s="1"/>
  <c r="H136" i="5"/>
  <c r="J136" i="5" s="1"/>
  <c r="K136" i="5" s="1"/>
  <c r="H138" i="5"/>
  <c r="H139" i="5"/>
  <c r="H140" i="5"/>
  <c r="H141" i="5"/>
  <c r="H142"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J200" i="5" s="1"/>
  <c r="K200" i="5" s="1"/>
  <c r="H201" i="5"/>
  <c r="J201" i="5" s="1"/>
  <c r="K201" i="5" s="1"/>
  <c r="H203" i="5"/>
  <c r="J203" i="5" s="1"/>
  <c r="K203" i="5" s="1"/>
  <c r="H204" i="5"/>
  <c r="J204" i="5" s="1"/>
  <c r="K204" i="5" s="1"/>
  <c r="H205" i="5"/>
  <c r="I205" i="5" s="1"/>
  <c r="H206" i="5"/>
  <c r="J206" i="5" s="1"/>
  <c r="K206" i="5" s="1"/>
  <c r="H208" i="5"/>
  <c r="H210" i="5"/>
  <c r="H211" i="5"/>
  <c r="H212" i="5"/>
  <c r="H214" i="5"/>
  <c r="G202" i="5"/>
  <c r="D202" i="5"/>
  <c r="G137" i="5"/>
  <c r="D137" i="5"/>
  <c r="G135" i="5"/>
  <c r="D135" i="5"/>
  <c r="E135" i="5"/>
  <c r="C28" i="11" s="1"/>
  <c r="G131" i="5"/>
  <c r="D131" i="5"/>
  <c r="G128" i="5"/>
  <c r="D128" i="5"/>
  <c r="G112" i="5"/>
  <c r="D112" i="5"/>
  <c r="E112" i="5"/>
  <c r="C21" i="11" s="1"/>
  <c r="G109" i="5"/>
  <c r="D109" i="5"/>
  <c r="E109" i="5"/>
  <c r="C20" i="11" s="1"/>
  <c r="G105" i="5"/>
  <c r="D105" i="5"/>
  <c r="G101" i="5"/>
  <c r="E101" i="5"/>
  <c r="C18" i="11" s="1"/>
  <c r="D101" i="5"/>
  <c r="J97" i="5"/>
  <c r="K97" i="5" s="1"/>
  <c r="G93" i="5"/>
  <c r="D93" i="5"/>
  <c r="G7" i="5"/>
  <c r="D7" i="5"/>
  <c r="H93" i="5" l="1"/>
  <c r="H131" i="5"/>
  <c r="F6" i="5"/>
  <c r="H135" i="5"/>
  <c r="D28" i="11" s="1"/>
  <c r="I83" i="5"/>
  <c r="I133" i="5"/>
  <c r="I119" i="5"/>
  <c r="H128" i="5"/>
  <c r="J128" i="5" s="1"/>
  <c r="I102" i="5"/>
  <c r="H202" i="5"/>
  <c r="D30" i="11" s="1"/>
  <c r="H112" i="5"/>
  <c r="J112" i="5" s="1"/>
  <c r="I204" i="5"/>
  <c r="H109" i="5"/>
  <c r="D20" i="11" s="1"/>
  <c r="H101" i="5"/>
  <c r="J101" i="5" s="1"/>
  <c r="H137" i="5"/>
  <c r="H105" i="5"/>
  <c r="H7" i="5"/>
  <c r="D21" i="11"/>
  <c r="I201" i="5"/>
  <c r="I129" i="5"/>
  <c r="I200" i="5"/>
  <c r="I203" i="5"/>
  <c r="I206" i="5"/>
  <c r="J205" i="5"/>
  <c r="K205" i="5" s="1"/>
  <c r="I136" i="5"/>
  <c r="I134" i="5"/>
  <c r="I130" i="5"/>
  <c r="I113" i="5"/>
  <c r="I111" i="5"/>
  <c r="I110" i="5"/>
  <c r="I108" i="5"/>
  <c r="J103" i="5"/>
  <c r="K103" i="5" s="1"/>
  <c r="I104" i="5"/>
  <c r="I94" i="5"/>
  <c r="I98" i="5"/>
  <c r="I85" i="5"/>
  <c r="I84" i="5"/>
  <c r="J38" i="9"/>
  <c r="K38" i="9" s="1"/>
  <c r="G20" i="9"/>
  <c r="H20" i="9" s="1"/>
  <c r="E20" i="9"/>
  <c r="D20" i="9"/>
  <c r="J19" i="9"/>
  <c r="K19" i="9" s="1"/>
  <c r="J18" i="9"/>
  <c r="K18" i="9" s="1"/>
  <c r="G7" i="9"/>
  <c r="H7" i="9" s="1"/>
  <c r="D7" i="9"/>
  <c r="E7" i="9"/>
  <c r="E202" i="5"/>
  <c r="E137" i="5"/>
  <c r="E131" i="5"/>
  <c r="E128" i="5"/>
  <c r="E105" i="5"/>
  <c r="E93" i="5"/>
  <c r="E7" i="5"/>
  <c r="J135" i="5" l="1"/>
  <c r="I135" i="5"/>
  <c r="E28" i="11" s="1"/>
  <c r="I109" i="5"/>
  <c r="E20" i="11" s="1"/>
  <c r="J109" i="5"/>
  <c r="I128" i="5"/>
  <c r="E26" i="11" s="1"/>
  <c r="D26" i="11"/>
  <c r="J202" i="5"/>
  <c r="I112" i="5"/>
  <c r="E21" i="11" s="1"/>
  <c r="I101" i="5"/>
  <c r="E18" i="11" s="1"/>
  <c r="D18" i="11"/>
  <c r="I202" i="5"/>
  <c r="E30" i="11" s="1"/>
  <c r="C30" i="11"/>
  <c r="C26" i="11"/>
  <c r="I38" i="9"/>
  <c r="I19" i="9"/>
  <c r="I18" i="9"/>
  <c r="J8" i="5" l="1"/>
  <c r="K8" i="5" s="1"/>
  <c r="J9" i="5"/>
  <c r="K9" i="5" s="1"/>
  <c r="J10" i="5"/>
  <c r="K10" i="5" s="1"/>
  <c r="J11" i="5"/>
  <c r="K11" i="5" s="1"/>
  <c r="J18" i="5"/>
  <c r="K18" i="5" s="1"/>
  <c r="J22" i="5"/>
  <c r="K22" i="5" s="1"/>
  <c r="J78" i="5"/>
  <c r="K78" i="5" s="1"/>
  <c r="J79" i="5"/>
  <c r="K79" i="5" s="1"/>
  <c r="J124" i="5"/>
  <c r="K124" i="5" s="1"/>
  <c r="J125" i="5"/>
  <c r="K125" i="5" s="1"/>
  <c r="J127" i="5"/>
  <c r="K127" i="5" s="1"/>
  <c r="J37" i="9"/>
  <c r="K37" i="9" s="1"/>
  <c r="J8" i="9"/>
  <c r="G126" i="5"/>
  <c r="H126" i="5" s="1"/>
  <c r="D126" i="5"/>
  <c r="G121" i="5"/>
  <c r="H121" i="5" s="1"/>
  <c r="D121" i="5"/>
  <c r="E126" i="5"/>
  <c r="C25" i="11" s="1"/>
  <c r="E121" i="5"/>
  <c r="I8" i="5" l="1"/>
  <c r="J126" i="5"/>
  <c r="I11" i="5"/>
  <c r="I37" i="9"/>
  <c r="I8" i="9"/>
  <c r="I127" i="5"/>
  <c r="I125" i="5"/>
  <c r="I124" i="5"/>
  <c r="I79" i="5"/>
  <c r="I78" i="5"/>
  <c r="I22" i="5"/>
  <c r="I18" i="5"/>
  <c r="I10" i="5"/>
  <c r="I9" i="5"/>
  <c r="I126" i="5" l="1"/>
  <c r="D25" i="11"/>
  <c r="E25" i="11" s="1"/>
  <c r="J214" i="5"/>
  <c r="K214" i="5" s="1"/>
  <c r="G213" i="5"/>
  <c r="H213" i="5" s="1"/>
  <c r="D213" i="5"/>
  <c r="J140" i="5"/>
  <c r="J106" i="5"/>
  <c r="K106" i="5" s="1"/>
  <c r="I106" i="5"/>
  <c r="J82" i="5"/>
  <c r="K82" i="5" s="1"/>
  <c r="E213" i="5"/>
  <c r="C33" i="11" s="1"/>
  <c r="J213" i="5" l="1"/>
  <c r="I214" i="5"/>
  <c r="I140" i="5"/>
  <c r="I82" i="5"/>
  <c r="D209" i="5"/>
  <c r="G209" i="5"/>
  <c r="H209" i="5" s="1"/>
  <c r="J36" i="9"/>
  <c r="K36" i="9" s="1"/>
  <c r="J35" i="9"/>
  <c r="K35" i="9" s="1"/>
  <c r="J17" i="9"/>
  <c r="K17" i="9" s="1"/>
  <c r="G89" i="5"/>
  <c r="D89" i="5"/>
  <c r="G86" i="5"/>
  <c r="J81" i="5"/>
  <c r="K81" i="5" s="1"/>
  <c r="J80" i="5"/>
  <c r="K80" i="5" s="1"/>
  <c r="I184" i="5"/>
  <c r="J183" i="5"/>
  <c r="K183" i="5" s="1"/>
  <c r="J156" i="5"/>
  <c r="K156" i="5" s="1"/>
  <c r="I122" i="5"/>
  <c r="J92" i="5"/>
  <c r="K92" i="5" s="1"/>
  <c r="J91" i="5"/>
  <c r="K91" i="5" s="1"/>
  <c r="I90" i="5"/>
  <c r="H86" i="5" l="1"/>
  <c r="H89" i="5"/>
  <c r="D15" i="11" s="1"/>
  <c r="D33" i="11"/>
  <c r="E33" i="11" s="1"/>
  <c r="I213" i="5"/>
  <c r="I156" i="5"/>
  <c r="I91" i="5"/>
  <c r="I80" i="5"/>
  <c r="I81" i="5"/>
  <c r="J122" i="5"/>
  <c r="K122" i="5" s="1"/>
  <c r="I92" i="5"/>
  <c r="J90" i="5"/>
  <c r="K90" i="5" s="1"/>
  <c r="J184" i="5"/>
  <c r="K184" i="5" s="1"/>
  <c r="I36" i="9"/>
  <c r="I35" i="9"/>
  <c r="I17" i="9"/>
  <c r="I183" i="5"/>
  <c r="E89" i="5"/>
  <c r="C15" i="11" s="1"/>
  <c r="J89" i="5" l="1"/>
  <c r="E15" i="11"/>
  <c r="I89" i="5"/>
  <c r="J212" i="5"/>
  <c r="K212" i="5" s="1"/>
  <c r="J210" i="5"/>
  <c r="K210" i="5" s="1"/>
  <c r="J132" i="5"/>
  <c r="K132" i="5" s="1"/>
  <c r="J123" i="5"/>
  <c r="K123" i="5" s="1"/>
  <c r="D24" i="11"/>
  <c r="J34" i="9"/>
  <c r="K34" i="9" s="1"/>
  <c r="I34" i="9"/>
  <c r="J25" i="9"/>
  <c r="K25" i="9" s="1"/>
  <c r="J24" i="9"/>
  <c r="K24" i="9" s="1"/>
  <c r="J23" i="9"/>
  <c r="K23" i="9" s="1"/>
  <c r="I23" i="9"/>
  <c r="E209" i="5"/>
  <c r="C27" i="11"/>
  <c r="C24" i="11"/>
  <c r="D27" i="11" l="1"/>
  <c r="E27" i="11" s="1"/>
  <c r="I212" i="5"/>
  <c r="E24" i="11"/>
  <c r="I132" i="5"/>
  <c r="J121" i="5"/>
  <c r="I210" i="5"/>
  <c r="I121" i="5"/>
  <c r="I25" i="9"/>
  <c r="I24" i="9"/>
  <c r="I123" i="5"/>
  <c r="J131" i="5" l="1"/>
  <c r="I131" i="5"/>
  <c r="J33" i="9"/>
  <c r="K33" i="9" s="1"/>
  <c r="J32" i="9"/>
  <c r="K32" i="9" s="1"/>
  <c r="J163" i="5"/>
  <c r="K163" i="5" s="1"/>
  <c r="J162" i="5"/>
  <c r="K162" i="5" s="1"/>
  <c r="J151" i="5"/>
  <c r="K151" i="5" s="1"/>
  <c r="J150" i="5"/>
  <c r="K150" i="5" s="1"/>
  <c r="I32" i="9" l="1"/>
  <c r="I33" i="9"/>
  <c r="J199" i="5"/>
  <c r="K199" i="5" s="1"/>
  <c r="I199" i="5"/>
  <c r="J198" i="5"/>
  <c r="K198" i="5" s="1"/>
  <c r="I198" i="5"/>
  <c r="J16" i="9" l="1"/>
  <c r="K16" i="9" s="1"/>
  <c r="I16" i="9"/>
  <c r="J142" i="5"/>
  <c r="K142" i="5" s="1"/>
  <c r="I142" i="5"/>
  <c r="I120" i="5"/>
  <c r="G117" i="5"/>
  <c r="H117" i="5" s="1"/>
  <c r="E117" i="5"/>
  <c r="D117" i="5"/>
  <c r="J100" i="5"/>
  <c r="K100" i="5" s="1"/>
  <c r="I100" i="5"/>
  <c r="J107" i="5"/>
  <c r="K107" i="5" s="1"/>
  <c r="C19" i="11"/>
  <c r="G99" i="5"/>
  <c r="E99" i="5"/>
  <c r="C17" i="11" s="1"/>
  <c r="D99" i="5"/>
  <c r="I74" i="5"/>
  <c r="J66" i="5"/>
  <c r="K66" i="5" s="1"/>
  <c r="J62" i="5"/>
  <c r="K62" i="5" s="1"/>
  <c r="I58" i="5"/>
  <c r="I54" i="5"/>
  <c r="J50" i="5"/>
  <c r="K50" i="5" s="1"/>
  <c r="J46" i="5"/>
  <c r="K46" i="5" s="1"/>
  <c r="J42" i="5"/>
  <c r="K42" i="5" s="1"/>
  <c r="I34" i="5"/>
  <c r="I30" i="5"/>
  <c r="I26" i="5"/>
  <c r="J21" i="5"/>
  <c r="K21" i="5" s="1"/>
  <c r="J77" i="5"/>
  <c r="K77" i="5" s="1"/>
  <c r="J76" i="5"/>
  <c r="K76" i="5" s="1"/>
  <c r="J75" i="5"/>
  <c r="K75" i="5" s="1"/>
  <c r="J74" i="5"/>
  <c r="K74" i="5" s="1"/>
  <c r="I73" i="5"/>
  <c r="J72" i="5"/>
  <c r="K72" i="5" s="1"/>
  <c r="I71" i="5"/>
  <c r="J70" i="5"/>
  <c r="K70" i="5" s="1"/>
  <c r="J69" i="5"/>
  <c r="K69" i="5" s="1"/>
  <c r="J68" i="5"/>
  <c r="K68" i="5" s="1"/>
  <c r="J67" i="5"/>
  <c r="K67" i="5" s="1"/>
  <c r="I66" i="5"/>
  <c r="I65" i="5"/>
  <c r="I64" i="5"/>
  <c r="J63" i="5"/>
  <c r="K63" i="5" s="1"/>
  <c r="I62" i="5"/>
  <c r="J61" i="5"/>
  <c r="K61" i="5" s="1"/>
  <c r="J60" i="5"/>
  <c r="K60" i="5" s="1"/>
  <c r="I59" i="5"/>
  <c r="J58" i="5"/>
  <c r="K58" i="5" s="1"/>
  <c r="I57" i="5"/>
  <c r="J56" i="5"/>
  <c r="K56" i="5" s="1"/>
  <c r="I55" i="5"/>
  <c r="J54" i="5"/>
  <c r="K54" i="5" s="1"/>
  <c r="J53" i="5"/>
  <c r="K53" i="5" s="1"/>
  <c r="I52" i="5"/>
  <c r="J51" i="5"/>
  <c r="K51" i="5" s="1"/>
  <c r="I50" i="5"/>
  <c r="I49" i="5"/>
  <c r="I48" i="5"/>
  <c r="J47" i="5"/>
  <c r="K47" i="5" s="1"/>
  <c r="I46" i="5"/>
  <c r="I45" i="5"/>
  <c r="I44" i="5"/>
  <c r="J43" i="5"/>
  <c r="K43" i="5" s="1"/>
  <c r="I42" i="5"/>
  <c r="I41" i="5"/>
  <c r="I40" i="5"/>
  <c r="J39" i="5"/>
  <c r="K39" i="5" s="1"/>
  <c r="J38" i="5"/>
  <c r="K38" i="5" s="1"/>
  <c r="I37" i="5"/>
  <c r="I36" i="5"/>
  <c r="I35" i="5"/>
  <c r="J34" i="5"/>
  <c r="K34" i="5" s="1"/>
  <c r="I33" i="5"/>
  <c r="I32" i="5"/>
  <c r="I31" i="5"/>
  <c r="J30" i="5"/>
  <c r="K30" i="5" s="1"/>
  <c r="J29" i="5"/>
  <c r="K29" i="5" s="1"/>
  <c r="J28" i="5"/>
  <c r="K28" i="5" s="1"/>
  <c r="J27" i="5"/>
  <c r="K27" i="5" s="1"/>
  <c r="J26" i="5"/>
  <c r="K26" i="5" s="1"/>
  <c r="J25" i="5"/>
  <c r="K25" i="5" s="1"/>
  <c r="J24" i="5"/>
  <c r="K24" i="5" s="1"/>
  <c r="J23" i="5"/>
  <c r="K23" i="5" s="1"/>
  <c r="I21" i="5"/>
  <c r="I20" i="5"/>
  <c r="I19" i="5"/>
  <c r="H99" i="5" l="1"/>
  <c r="D17" i="11" s="1"/>
  <c r="E17" i="11" s="1"/>
  <c r="I105" i="5"/>
  <c r="J31" i="5"/>
  <c r="K31" i="5" s="1"/>
  <c r="J37" i="5"/>
  <c r="K37" i="5" s="1"/>
  <c r="J55" i="5"/>
  <c r="K55" i="5" s="1"/>
  <c r="J59" i="5"/>
  <c r="K59" i="5" s="1"/>
  <c r="J33" i="5"/>
  <c r="K33" i="5" s="1"/>
  <c r="I39" i="5"/>
  <c r="I47" i="5"/>
  <c r="J57" i="5"/>
  <c r="K57" i="5" s="1"/>
  <c r="I61" i="5"/>
  <c r="I70" i="5"/>
  <c r="I75" i="5"/>
  <c r="J105" i="5"/>
  <c r="I27" i="5"/>
  <c r="J71" i="5"/>
  <c r="K71" i="5" s="1"/>
  <c r="I23" i="5"/>
  <c r="J35" i="5"/>
  <c r="K35" i="5" s="1"/>
  <c r="I43" i="5"/>
  <c r="I63" i="5"/>
  <c r="J73" i="5"/>
  <c r="K73" i="5" s="1"/>
  <c r="I77" i="5"/>
  <c r="I24" i="5"/>
  <c r="I28" i="5"/>
  <c r="J64" i="5"/>
  <c r="K64" i="5" s="1"/>
  <c r="I68" i="5"/>
  <c r="J52" i="5"/>
  <c r="K52" i="5" s="1"/>
  <c r="I56" i="5"/>
  <c r="I72" i="5"/>
  <c r="J19" i="5"/>
  <c r="K19" i="5" s="1"/>
  <c r="I25" i="5"/>
  <c r="I29" i="5"/>
  <c r="J32" i="5"/>
  <c r="K32" i="5" s="1"/>
  <c r="J36" i="5"/>
  <c r="K36" i="5" s="1"/>
  <c r="I38" i="5"/>
  <c r="J41" i="5"/>
  <c r="K41" i="5" s="1"/>
  <c r="J45" i="5"/>
  <c r="K45" i="5" s="1"/>
  <c r="J49" i="5"/>
  <c r="K49" i="5" s="1"/>
  <c r="I51" i="5"/>
  <c r="I53" i="5"/>
  <c r="I60" i="5"/>
  <c r="J65" i="5"/>
  <c r="K65" i="5" s="1"/>
  <c r="I67" i="5"/>
  <c r="I69" i="5"/>
  <c r="I76" i="5"/>
  <c r="I107" i="5"/>
  <c r="J120" i="5"/>
  <c r="K120" i="5" s="1"/>
  <c r="J40" i="5"/>
  <c r="K40" i="5" s="1"/>
  <c r="J44" i="5"/>
  <c r="K44" i="5" s="1"/>
  <c r="J48" i="5"/>
  <c r="K48" i="5" s="1"/>
  <c r="J20" i="5"/>
  <c r="K20" i="5" s="1"/>
  <c r="J191" i="5"/>
  <c r="K191" i="5" s="1"/>
  <c r="I191" i="5"/>
  <c r="J190" i="5"/>
  <c r="K190" i="5" s="1"/>
  <c r="I190" i="5"/>
  <c r="I31" i="9"/>
  <c r="I30" i="9"/>
  <c r="I28" i="9"/>
  <c r="G207" i="5"/>
  <c r="H207" i="5" s="1"/>
  <c r="E207" i="5"/>
  <c r="I185" i="5"/>
  <c r="J182" i="5"/>
  <c r="K182" i="5" s="1"/>
  <c r="I182" i="5"/>
  <c r="I181" i="5"/>
  <c r="J180" i="5"/>
  <c r="K180" i="5" s="1"/>
  <c r="I180" i="5"/>
  <c r="I179" i="5"/>
  <c r="J178" i="5"/>
  <c r="K178" i="5" s="1"/>
  <c r="I178" i="5"/>
  <c r="I177" i="5"/>
  <c r="J176" i="5"/>
  <c r="K176" i="5" s="1"/>
  <c r="I176" i="5"/>
  <c r="I175" i="5"/>
  <c r="J174" i="5"/>
  <c r="K174" i="5" s="1"/>
  <c r="I174" i="5"/>
  <c r="I173" i="5"/>
  <c r="J172" i="5"/>
  <c r="K172" i="5" s="1"/>
  <c r="I172" i="5"/>
  <c r="I171" i="5"/>
  <c r="J167" i="5"/>
  <c r="K167" i="5" s="1"/>
  <c r="J164" i="5"/>
  <c r="K164" i="5" s="1"/>
  <c r="I164" i="5"/>
  <c r="I149" i="5"/>
  <c r="J147" i="5"/>
  <c r="K147" i="5" s="1"/>
  <c r="I147" i="5"/>
  <c r="I146" i="5"/>
  <c r="I145" i="5"/>
  <c r="I139" i="5"/>
  <c r="I116" i="5"/>
  <c r="I115" i="5"/>
  <c r="I96" i="5"/>
  <c r="I95" i="5"/>
  <c r="I88" i="5"/>
  <c r="I87" i="5"/>
  <c r="G114" i="5"/>
  <c r="H114" i="5" s="1"/>
  <c r="D114" i="5"/>
  <c r="D86" i="5"/>
  <c r="J17" i="5"/>
  <c r="K17" i="5" s="1"/>
  <c r="J16" i="5"/>
  <c r="K16" i="5" s="1"/>
  <c r="I15" i="5"/>
  <c r="I14" i="5"/>
  <c r="G6" i="5" l="1"/>
  <c r="H6" i="5" s="1"/>
  <c r="J99" i="5"/>
  <c r="I99" i="5"/>
  <c r="D19" i="11"/>
  <c r="E19" i="11" s="1"/>
  <c r="J93" i="5"/>
  <c r="J149" i="5"/>
  <c r="K149" i="5" s="1"/>
  <c r="J114" i="5"/>
  <c r="J87" i="5"/>
  <c r="K87" i="5" s="1"/>
  <c r="J171" i="5"/>
  <c r="K171" i="5" s="1"/>
  <c r="J173" i="5"/>
  <c r="K173" i="5" s="1"/>
  <c r="J175" i="5"/>
  <c r="K175" i="5" s="1"/>
  <c r="J177" i="5"/>
  <c r="K177" i="5" s="1"/>
  <c r="J179" i="5"/>
  <c r="K179" i="5" s="1"/>
  <c r="J181" i="5"/>
  <c r="K181" i="5" s="1"/>
  <c r="J139" i="5"/>
  <c r="G6" i="9"/>
  <c r="H6" i="9" s="1"/>
  <c r="J31" i="9"/>
  <c r="K31" i="9" s="1"/>
  <c r="J28" i="9"/>
  <c r="K28" i="9" s="1"/>
  <c r="J30" i="9"/>
  <c r="K30" i="9" s="1"/>
  <c r="J185" i="5"/>
  <c r="K185" i="5" s="1"/>
  <c r="J146" i="5"/>
  <c r="K146" i="5" s="1"/>
  <c r="J145" i="5"/>
  <c r="K145" i="5" s="1"/>
  <c r="J116" i="5"/>
  <c r="K116" i="5" s="1"/>
  <c r="J115" i="5"/>
  <c r="K115" i="5" s="1"/>
  <c r="J96" i="5"/>
  <c r="K96" i="5" s="1"/>
  <c r="J95" i="5"/>
  <c r="K95" i="5" s="1"/>
  <c r="J88" i="5"/>
  <c r="K88" i="5" s="1"/>
  <c r="D14" i="11"/>
  <c r="J15" i="5"/>
  <c r="K15" i="5" s="1"/>
  <c r="J14" i="5"/>
  <c r="K14" i="5" s="1"/>
  <c r="I167" i="5"/>
  <c r="I16" i="5"/>
  <c r="I17" i="5"/>
  <c r="E114" i="5"/>
  <c r="E86" i="5"/>
  <c r="E6" i="5" s="1"/>
  <c r="D16" i="11" l="1"/>
  <c r="D22" i="11"/>
  <c r="I86" i="5"/>
  <c r="C14" i="11"/>
  <c r="E14" i="11" s="1"/>
  <c r="I93" i="5"/>
  <c r="C16" i="11"/>
  <c r="I114" i="5"/>
  <c r="C22" i="11"/>
  <c r="J86" i="5"/>
  <c r="D207" i="5"/>
  <c r="D6" i="5" s="1"/>
  <c r="I22" i="9"/>
  <c r="J10" i="9"/>
  <c r="K10" i="9" s="1"/>
  <c r="I29" i="9"/>
  <c r="J27" i="9"/>
  <c r="K27" i="9" s="1"/>
  <c r="J26" i="9"/>
  <c r="K26" i="9" s="1"/>
  <c r="J22" i="9"/>
  <c r="K22" i="9" s="1"/>
  <c r="J21" i="9"/>
  <c r="K21" i="9" s="1"/>
  <c r="J15" i="9"/>
  <c r="K15" i="9" s="1"/>
  <c r="J14" i="9"/>
  <c r="K14" i="9" s="1"/>
  <c r="I13" i="9"/>
  <c r="J12" i="9"/>
  <c r="K12" i="9" s="1"/>
  <c r="J11" i="9"/>
  <c r="I10" i="9"/>
  <c r="E16" i="11" l="1"/>
  <c r="E22" i="11"/>
  <c r="I27" i="9"/>
  <c r="I11" i="9"/>
  <c r="I12" i="9"/>
  <c r="J13" i="9"/>
  <c r="K13" i="9" s="1"/>
  <c r="I26" i="9"/>
  <c r="D6" i="9"/>
  <c r="I14" i="9"/>
  <c r="J29" i="9"/>
  <c r="K29" i="9" s="1"/>
  <c r="I15" i="9"/>
  <c r="I21" i="9"/>
  <c r="J211" i="5" l="1"/>
  <c r="J208" i="5"/>
  <c r="I197" i="5"/>
  <c r="J196" i="5"/>
  <c r="K196" i="5" s="1"/>
  <c r="J195" i="5"/>
  <c r="K195" i="5" s="1"/>
  <c r="I194" i="5"/>
  <c r="I193" i="5"/>
  <c r="J192" i="5"/>
  <c r="K192" i="5" s="1"/>
  <c r="I189" i="5"/>
  <c r="I188" i="5"/>
  <c r="I187" i="5"/>
  <c r="J186" i="5"/>
  <c r="K186" i="5" s="1"/>
  <c r="I170" i="5"/>
  <c r="J169" i="5"/>
  <c r="K169" i="5" s="1"/>
  <c r="I168" i="5"/>
  <c r="I166" i="5"/>
  <c r="I165" i="5"/>
  <c r="J161" i="5"/>
  <c r="K161" i="5" s="1"/>
  <c r="J160" i="5"/>
  <c r="K160" i="5" s="1"/>
  <c r="J159" i="5"/>
  <c r="K159" i="5" s="1"/>
  <c r="I158" i="5"/>
  <c r="I157" i="5"/>
  <c r="J155" i="5"/>
  <c r="K155" i="5" s="1"/>
  <c r="I154" i="5"/>
  <c r="I153" i="5"/>
  <c r="I152" i="5"/>
  <c r="J148" i="5"/>
  <c r="K148" i="5" s="1"/>
  <c r="J144" i="5"/>
  <c r="K144" i="5" s="1"/>
  <c r="J143" i="5"/>
  <c r="K143" i="5" s="1"/>
  <c r="J141" i="5"/>
  <c r="J138" i="5"/>
  <c r="J118" i="5"/>
  <c r="K118" i="5" s="1"/>
  <c r="J13" i="5"/>
  <c r="K13" i="5" s="1"/>
  <c r="J12" i="5"/>
  <c r="J197" i="5" l="1"/>
  <c r="K197" i="5" s="1"/>
  <c r="J194" i="5"/>
  <c r="K194" i="5" s="1"/>
  <c r="J188" i="5"/>
  <c r="K188" i="5" s="1"/>
  <c r="J170" i="5"/>
  <c r="K170" i="5" s="1"/>
  <c r="J165" i="5"/>
  <c r="K165" i="5" s="1"/>
  <c r="J158" i="5"/>
  <c r="K158" i="5" s="1"/>
  <c r="I155" i="5"/>
  <c r="J193" i="5"/>
  <c r="K193" i="5" s="1"/>
  <c r="I143" i="5"/>
  <c r="I192" i="5"/>
  <c r="I169" i="5"/>
  <c r="J168" i="5"/>
  <c r="K168" i="5" s="1"/>
  <c r="I159" i="5"/>
  <c r="I195" i="5"/>
  <c r="J189" i="5"/>
  <c r="K189" i="5" s="1"/>
  <c r="J166" i="5"/>
  <c r="K166" i="5" s="1"/>
  <c r="J154" i="5"/>
  <c r="K154" i="5" s="1"/>
  <c r="I144" i="5"/>
  <c r="J157" i="5"/>
  <c r="K157" i="5" s="1"/>
  <c r="I148" i="5"/>
  <c r="I160" i="5"/>
  <c r="I186" i="5"/>
  <c r="J153" i="5"/>
  <c r="K153" i="5" s="1"/>
  <c r="I161" i="5"/>
  <c r="I196" i="5"/>
  <c r="J187" i="5"/>
  <c r="K187" i="5" s="1"/>
  <c r="J152" i="5"/>
  <c r="K152" i="5" s="1"/>
  <c r="J137" i="5" l="1"/>
  <c r="D31" i="11"/>
  <c r="J207" i="5"/>
  <c r="C31" i="11"/>
  <c r="E31" i="11" l="1"/>
  <c r="J7" i="5" l="1"/>
  <c r="J9" i="9" l="1"/>
  <c r="K9" i="9" s="1"/>
  <c r="I20" i="9" l="1"/>
  <c r="I9" i="9"/>
  <c r="J209" i="5"/>
  <c r="K211" i="5"/>
  <c r="K208" i="5"/>
  <c r="I141" i="5"/>
  <c r="K12" i="5"/>
  <c r="K141" i="5" l="1"/>
  <c r="J20" i="9"/>
  <c r="I137" i="5"/>
  <c r="I13" i="5"/>
  <c r="D32" i="11"/>
  <c r="I211" i="5"/>
  <c r="I208" i="5"/>
  <c r="I138" i="5"/>
  <c r="I12" i="5"/>
  <c r="E6" i="9" l="1"/>
  <c r="I207" i="5" l="1"/>
  <c r="I209" i="5"/>
  <c r="C32" i="11"/>
  <c r="J6" i="9" l="1"/>
  <c r="J117" i="5" l="1"/>
  <c r="J6" i="5"/>
  <c r="D23" i="11"/>
  <c r="C13" i="11" l="1"/>
  <c r="E32" i="11" l="1"/>
  <c r="C23" i="11" l="1"/>
  <c r="I118" i="5"/>
  <c r="E23" i="11" l="1"/>
  <c r="I117" i="5"/>
  <c r="C29" i="11"/>
  <c r="C12" i="11" s="1"/>
  <c r="D29" i="11" l="1"/>
  <c r="E29" i="11" l="1"/>
  <c r="C35" i="11" l="1"/>
  <c r="C34" i="11" l="1"/>
  <c r="C11" i="11" s="1"/>
  <c r="D34" i="11" l="1"/>
  <c r="E34" i="11" s="1"/>
  <c r="J7" i="9"/>
  <c r="I7" i="9"/>
  <c r="D35" i="11" l="1"/>
  <c r="E35" i="11" l="1"/>
  <c r="I6" i="9"/>
  <c r="I7" i="5" l="1"/>
  <c r="I6" i="5" l="1"/>
  <c r="D13" i="11"/>
  <c r="E13" i="11" l="1"/>
  <c r="D12" i="11"/>
  <c r="D11" i="11" s="1"/>
  <c r="E12" i="11" l="1"/>
  <c r="E11" i="11"/>
  <c r="E10" i="11"/>
</calcChain>
</file>

<file path=xl/sharedStrings.xml><?xml version="1.0" encoding="utf-8"?>
<sst xmlns="http://schemas.openxmlformats.org/spreadsheetml/2006/main" count="317" uniqueCount="302">
  <si>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</si>
  <si>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</si>
  <si>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</si>
  <si>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</si>
  <si>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</si>
  <si>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</si>
  <si>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</si>
  <si>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</si>
  <si>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</si>
  <si>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</si>
  <si>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</si>
  <si>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</si>
  <si>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</si>
  <si>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</si>
  <si>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</si>
  <si>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</si>
  <si>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</si>
  <si>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</si>
  <si>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</si>
  <si>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</si>
  <si>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</si>
  <si>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</si>
  <si>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</si>
  <si>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</si>
  <si>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</si>
  <si>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</si>
  <si>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</si>
  <si>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</si>
  <si>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</si>
  <si>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</si>
  <si>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</si>
  <si>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</si>
  <si>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</si>
  <si>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</si>
  <si>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</si>
  <si>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</si>
  <si>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</si>
  <si>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</si>
  <si>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</si>
  <si>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</si>
  <si>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</si>
  <si>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</si>
  <si>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</si>
  <si>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</si>
  <si>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</si>
  <si>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</si>
  <si>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</si>
  <si>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</si>
  <si>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</si>
  <si>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</si>
  <si>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</si>
  <si>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</si>
  <si>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</si>
  <si>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</si>
  <si>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</si>
  <si>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</si>
  <si>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</si>
  <si>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</si>
  <si>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</si>
  <si>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</si>
  <si>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</si>
  <si>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</si>
  <si>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</si>
  <si>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</si>
  <si>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</si>
  <si>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</si>
  <si>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</si>
  <si>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</si>
  <si>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</si>
  <si>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</si>
  <si>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</si>
  <si>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</si>
  <si>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</si>
  <si>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</si>
  <si>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</si>
  <si>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</si>
  <si>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</si>
  <si>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</si>
  <si>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</si>
  <si>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</si>
  <si>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</si>
  <si>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</si>
  <si>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</si>
  <si>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</si>
  <si>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</si>
  <si>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</si>
  <si>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</si>
  <si>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</si>
  <si>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</si>
  <si>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</si>
  <si>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</si>
  <si>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</si>
  <si>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</si>
  <si>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</si>
  <si>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</si>
  <si>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</si>
  <si>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</si>
  <si>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</si>
  <si>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</si>
  <si>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</si>
  <si>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</si>
  <si>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</si>
  <si>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</si>
  <si>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</si>
  <si>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</si>
  <si>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</si>
  <si>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</si>
  <si>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</si>
  <si>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</si>
  <si>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</si>
  <si>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</si>
  <si>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</si>
  <si>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</si>
  <si>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</si>
  <si>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</si>
  <si>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</si>
  <si>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</si>
  <si>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</si>
  <si>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</si>
  <si>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</si>
  <si>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</si>
  <si>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</si>
  <si>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</si>
  <si>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</si>
  <si>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</si>
  <si>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</si>
  <si>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</si>
  <si>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</si>
  <si>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</si>
  <si>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</si>
  <si>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</si>
  <si>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</si>
  <si>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</si>
  <si>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</si>
  <si>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</si>
  <si>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</si>
  <si>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</si>
  <si>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</si>
  <si>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</si>
  <si>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</si>
  <si>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</si>
  <si>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</si>
  <si>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</si>
  <si>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</si>
  <si>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</si>
  <si>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</si>
  <si>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</si>
  <si>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</si>
  <si>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</si>
  <si>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</si>
  <si>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</si>
  <si>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</si>
  <si>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</si>
  <si>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</si>
  <si>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</si>
  <si>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</si>
  <si>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</si>
  <si>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</si>
  <si>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</si>
  <si>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</si>
  <si>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</si>
  <si>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</si>
  <si>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</si>
  <si>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</si>
  <si>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</si>
  <si>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</si>
  <si>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</si>
  <si>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</si>
  <si>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</si>
  <si>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</si>
  <si>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</si>
  <si>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</si>
  <si>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</si>
  <si>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</si>
  <si>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</si>
  <si>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</si>
  <si>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</si>
  <si>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</si>
  <si>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</si>
  <si>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</si>
  <si>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</si>
  <si>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</si>
  <si>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</si>
  <si>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</si>
  <si>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</si>
  <si>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</si>
  <si>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</si>
  <si>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</si>
  <si>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</si>
  <si>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</si>
  <si>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</si>
  <si>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</si>
  <si>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</si>
  <si>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</si>
  <si>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</si>
  <si>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</si>
  <si>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</si>
  <si>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</si>
  <si>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</si>
  <si>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</si>
  <si>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</si>
  <si>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2380648: MEJORAMIENTO DE LOS SERVICIOS DE SALUD DEL CENTRO DE SALUD DE QUIÑOTA, DISTRITO DE QUIÑOTA, PROVINCIA DE CHUMBIVILCAS, CUSCO</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</si>
  <si>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</si>
  <si>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</si>
  <si>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2487148: ADQUISICION DE EQUIPO DE RAYOS X DIGITAL Y EQUIPO DE RAYOS X DIGITAL; EN EL(LA) EESS INSTITUTO NACIONAL DE ENFERMEDADES NEOPLASICAS - SURQUILLO EN LA LOCALIDAD SURQUILLO, DISTRITO DE SURQUILLO, PROVINCIA LIMA, DEPARTAMENTO LIMA</t>
  </si>
  <si>
    <t>2488025: ADQUISICION DE PULSIOXIMETRO; EN EL(LA) EESS INSTITUTO NACIONAL DE ENFERMEDADES NEOPLASICAS - SURQUILLO EN LA LOCALIDAD SURQUILLO, DISTRITO DE SURQUILLO, PROVINCIA LIMA, DEPARTAMENTO LIMA</t>
  </si>
  <si>
    <t>Unidad Ejecutora 029-145: HOSPITAL DE APOYO SANTA ROSA</t>
  </si>
  <si>
    <t>2487882: ADQUISICION DE EQUIPO DE RAYOS X DIGITAL; EN EL(LA) EESS HOSPITAL DE APOYO SANTA ROSA - PUEBLO LIBRE EN LA LOCALIDAD PUEBLO LIBRE, DISTRITO DE PUEBLO LIBRE, PROVINCIA LIMA, DEPARTAMENTO LIMA</t>
  </si>
  <si>
    <t>Unidad Ejecutora 033-149: HOSPITAL NACIONAL DOCENTE MADRE NIÑO - SAN BARTOLOME</t>
  </si>
  <si>
    <t>2432480: ADQUISICION DE OFTALMOSCOPIOS U OTOSCOPIOS O SETS DE ESCOPIOS, MONITOR FETAL, UNIDAD ODONTOLOGICA, POTENCIOMETROS Y MONITOR FETAL; EN EL(LA) EESS HOSPITAL NACIONAL DOCENTE MADRE NIÑO SAN BARTOLOME - LIMA EN LA LOCALIDAD LIMA, DISTRITO DE LIMA, PROVINCIA LIMA, DEPARTAMENTO LIMA</t>
  </si>
  <si>
    <t>2057397: MEJORAMIENTO DE LA CAPACIDAD RESOLUTIVA DEL CENTRO DE SALUD SAN GENARO DE VILLA - MICRORED SAN GENARO DE VILLA - RED BARRANCO CHORRILLOS SURCO - DISA II LIMA SUR</t>
  </si>
  <si>
    <t>2131911: MEJORAMIENTO DE LA PRESTACION DE LOS SERVICIOS DE SALUD DEL CENTRO DE SALUD VILLA SAN LUIS DE LA MICRORED LEONOR SAAVEDRA - VILLA SAN LUIS, DE LA RED SAN JUAN DE MIRAFLORES - VILLA MARIA DEL TRIUNFO - DISA II LIMA SUR</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</si>
  <si>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</si>
  <si>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</si>
  <si>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</si>
  <si>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2489510: ADQUISICION DE CABINA DE SEGURIDAD BIOLOGICA - CAMARA DE BIOSEGURIDAD; EN EL(LA) EESS INSTITUTO NACIONAL DE ENFERMEDADES NEOPLASICAS - SURQUILLO EN LA LOCALIDAD SURQUILLO, DISTRITO DE SURQUILLO, PROVINCIA LIMA, DEPARTAMENTO LIMA</t>
  </si>
  <si>
    <t xml:space="preserve">     029-145: HOSPITAL DE APOYO SANTA ROSA</t>
  </si>
  <si>
    <t>2491047: ADQUISICION DE VENTILADOR MECANICO, MONITOR DE FUNCIONES VITALES, CAMA CAMILLA MULTIPROPOSITO TIPO UCI Y ASPIRADORA DE SECRECIONES; EN DIECIOCHO ESTABLECIMIENTOS DE SALUD II.1, ESTABLECIMIENTOS DE SALUD II.2 A NIVEL NACIONAL</t>
  </si>
  <si>
    <t>2491056: ADQUISICION DE VENTILADOR MECANICO, MONITOR DE FUNCIONES VITALES, CAMA CAMILLA MULTIPROPOSITO TIPO UCI Y ASPIRADOR DE SECRECIONES; EN NUEVE ESTABLECIMIENTOS DE SALUD III.E , ESTABLECIMIENTOS DE SALUD III.1 A NIVEL NACIONAL</t>
  </si>
  <si>
    <t>Unidad Ejecutora 007-123: INSTITUTO NACIONAL DE CIENCIAS NEUROLOGICAS</t>
  </si>
  <si>
    <t>2108103: MEJORAMIENTO DE LA CAPACIDAD RESOLUTIVA DE LA UNIDAD DE CUIDADOS INTENSIVOS DEL INSTITUTO NACIONAL DE CIENCIAS NEUROLOGICAS</t>
  </si>
  <si>
    <t>2437706: ADQUISICION DE SISTEMAS ININTERRUMPIDOS DE ENERGIA (UPS); REMODELACION DE ESTACIONES GENERADORES DE ENERGIA; EN EL(LA) EESS INSTITUTO NACIONAL DE CIENCIAS NEUROLOGICAS - LIMA EN LA LOCALIDAD LIMA, DISTRITO DE LIMA, PROVINCIA LIMA, DEPARTAMENTO LIMA</t>
  </si>
  <si>
    <t>2440145: 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</si>
  <si>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2486764: ADQUISICION DE COCHE PARA INTUBACION DIFICIL; EN EL(LA) EESS HOSPITAL DE APOYO SANTA ROSA - PUEBLO LIBRE EN LA LOCALIDAD PUEBLO LIBRE, DISTRITO DE PUEBLO LIBRE, PROVINCIA LIMA, DEPARTAMENTO LIMA</t>
  </si>
  <si>
    <t>2346338: MEJORAMIENTO Y AMPLIACION DE LOS SERVICIOS DE SALUD DEL CENTRO DE SALUD POMACOCHAS, CENTRO POBLADO DE FLORIDA (POMACOCHAS) - DISTRITO DE FLORIDA - PROVINCIA DE BONGARA - REGION AMAZONAS</t>
  </si>
  <si>
    <t>2427376: MEJORAMIENTO Y AMPLIACION DE LOS SERVICIOS DE SALUD DEL HOSPITAL DE APOYO TOMAS LAFORA, GUADALUPE DEL DISTRITO DE GUADALUPE - PROVINCIA DE PACASMAYO - DEPARTAMENTO DE LA LIBERTAD</t>
  </si>
  <si>
    <t>2492458: ADQUISICION DE LLENADORA DE VIALES CON BOMBA PERISTALTICA, CONGELADORA VERTICAL, CABINA DE FLUJO LAMINAR HORIZONTAL Y POTENCIOMETRO; EN EL(LA) CENTRO NACIONAL DE PRODUCTOS BIOLOGICOS DEL INSTITUTO NACIONAL DE SALUD EN LA LOCALIDAD CHORRILLOS, DISTRITO DE CHORRILLOS, PROVINCIA LIMA, DEPARTAMENTO LIMA</t>
  </si>
  <si>
    <t>2491126: ADQUISICION DE ESTERILIZADOR CON GENERADOR ELECTRICO DE VAPOR, CONSERVADORA VERTICAL Y EQUIPO DE CLIMATIZACION; EN EL(LA) EESS INSTITUTO NACIONAL DE ENFERMEDADES NEOPLASICAS - SURQUILLO EN LA LOCALIDAD SURQUILLO, DISTRITO DE SURQUILLO, PROVINCIA LIMA, DEPARTAMENTO LIMA</t>
  </si>
  <si>
    <t>2491258: ADQUISICION DE MICROSCOPIO BINOCULAR; EN EL(LA) EESS INSTITUTO NACIONAL DE ENFERMEDADES NEOPLASICAS - SURQUILLO EN LA LOCALIDAD SURQUILLO, DISTRITO DE SURQUILLO, PROVINCIA LIMA, DEPARTAMENTO LIMA</t>
  </si>
  <si>
    <t xml:space="preserve">     007-123: INSTITUTO NACIONAL DE CIENCIAS NEUROLOGICAS</t>
  </si>
  <si>
    <t>2492697: ADQUISICION DE CONCENTRADOR DE OXIGENO; EN CIENTO VEINTIUN ESTABLECIMIENTOS DE SALUD I.4, ESTABLECIMIENTOS DE SALUD I.3 A NIVEL NACIONAL</t>
  </si>
  <si>
    <t>2467262: ADQUISICION DE ASPIRADOR DE SECRECIONES, MONITOR DESFIBRILADOR, BALANZA PLATAFORMA, BALANZA ELECTRONICA, EQUIPO ELECTROCARDIOGRAFO, EQUIPOS DE OSMOSIS INVERSA, NEBULIZADOR, EQUIPO DE AIRE ACONDICIONADO, ESPIROMETRO, ESTUFA DE LABORATORIO, CAMPANAS ELECTRICAS O ACCESORIOS, MICROSCOPIO (OTROS), OFTALMOSCOPIOS U OTOSCOPIOS O SETS DE ESCOPIOS, OXIMETRO DE PULSO, PANTOSCOPIO, REFRIGERADORA CONSERVADORA DE MEDICAMENTOS, TENSIOMETROS Y UNIDAD DENTAL; EN EL(LA) EESS HOSPITAL NACIONAL HIPOLITO UNANUE -</t>
  </si>
  <si>
    <t xml:space="preserve">                                                                                                                                                                                                                                                                                                                                                                                                                                                                                                                                                                                                                                                                              </t>
  </si>
  <si>
    <t>Unidad Ejecutora 146-1686: DIRECCION DE REDES INTEGRADAS DE SALUD LIMA ESTE</t>
  </si>
  <si>
    <t>2424545: REMODELACION DE CENTROS O SERVICIOS MOVILES DE ATENCION DE SALUD; EN EL(LA) EESS SAN ANTONIO - ATE SAN ANTONIO DIRIS LIMA ESTE DISTRITO DE ATE, PROVINCIA LIMA, DEPARTAMENTO LIMA</t>
  </si>
  <si>
    <t xml:space="preserve">      146-1686: DIRECCION DE REDES INTEGRADAS DE SALUD LIMA ESTE</t>
  </si>
  <si>
    <t>2094808: MEJORAMIENTO DE LA CAPACIDAD RESOLUTIVA DE LOS SERVICIOS DE SALUD DEL HOSPITAL ANTONIO LORENA NIVEL III-1-CUSCO /1/</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</si>
  <si>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</si>
  <si>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</si>
  <si>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</si>
  <si>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</si>
  <si>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</si>
  <si>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2471650: REFORZAMIENTO ESTRUCTURAL DE ENSAMBLES ESTRUCTURALES CON SOLDADURA DE SOLVENTE DE ACERO AL CARBONO; ADQUISICION DE ASCENSORES; EN EL(LA) EESS SANTA MARIA DEL SOCORRO - ICA EN LA LOCALIDAD ICA, DISTRITO DE ICA, PROVINCIA ICA, DEPARTAMENTO ICA</t>
  </si>
  <si>
    <t>2489476: ADQUISICION DE MONITOR DE FUNCIONES VITALES, CAMA CAMILLA MULTIPROPOSITO, ASPIRADOR DE SECRECIONES Y VENTILADOR MECANICO; ADEMAS DE OTROS ACTIVOS EN EL(LA) EESS OFERTA MOVIL TIPO EMT 2 NUMERO 01 - JESUS MARIA EN LA LOCALIDAD JESUS MARIA, DISTRITO DE JESUS MARIA, PROVINCIA LIMA, DEPARTAMENTO LIMA</t>
  </si>
  <si>
    <t>2489479: ADQUISICION DE VENTILADOR MECANICO, MONITOR DE FUNCIONES VITALES, CAMA CAMILLA MULTIPROPOSITO Y ASPIRADOR DE SECRECIONES; ADEMAS DE OTROS ACTIVOS EN EL(LA) EESS OFERTA MOVIL TIPO EMT 2 NUMERO 02 - JESUS MARIA EN LA LOCALIDAD JESUS MARIA, DISTRITO DE JESUS MARIA, PROVINCIA LIMA, DEPARTAMENTO LIMA</t>
  </si>
  <si>
    <t>2490217: ADQUISICION DE ELECTROCARDIOGRAFO; EN EL(LA) EESS HOSPITAL DE APOYO SANTA ROSA - PUEBLO LIBRE EN LA LOCALIDAD PUEBLO LIBRE, DISTRITO DE PUEBLO LIBRE, PROVINCIA LIMA, DEPARTAMENTO LIMA</t>
  </si>
  <si>
    <t>2490878: ADQUISICION DE LAMPARA QUIRURGICA RODABLE; EN EL(LA) EESS HOSPITAL DE APOYO SANTA ROSA - PUEBLO LIBRE EN LA LOCALIDAD PUEBLO LIBRE, DISTRITO DE PUEBLO LIBRE, PROVINCIA LIMA, DEPARTAMENTO LIMA</t>
  </si>
  <si>
    <t>Unidad Ejecutora 030-146: HOSPITAL DE EMERGENCIAS CASIMIRO ULLOA</t>
  </si>
  <si>
    <t>2486058: ADQUISICION DE PULSIOXIMETRO, PULSIOXIMETRO, PULSIOXIMETRO Y PULSIOXIMETRO; EN EL(LA) EESS HOSPITAL DE EMERGENCIAS JOSE CASIMIRO ULLOA - MIRAFLORES EN LA LOCALIDAD MIRAFLORES, DISTRITO DE MIRAFLORES, PROVINCIA LIMA, DEPARTAMENTO LIMA</t>
  </si>
  <si>
    <t>2495555: RENOVACION DE RESERVORIO; EN EL(LA) EESS INSTITUTO NACIONAL DE ENFERMEDADES NEOPLASICAS - SURQUILLO EN LA LOCALIDAD SURQUILLO, DISTRITO DE SURQUILLO, PROVINCIA LIMA, DEPARTAMENTO LIMA</t>
  </si>
  <si>
    <t xml:space="preserve">     030-146: HOSPITAL DE EMERGENCIAS CASIMIRO ULLOA</t>
  </si>
  <si>
    <t>AL MES DE OCTUBRE 2020</t>
  </si>
  <si>
    <t>DEL MINISTERIO DE SALUD AL MES DE OCTUBRE 2020</t>
  </si>
  <si>
    <t>2501848: ADQUISICION DE CONCENTRADOR DE OXIGENO; EN CIENTO VEINTICUATRO ESTABLECIMIENTOS DE SALUD I.2 A NIVEL NACIONAL</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</si>
  <si>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</si>
  <si>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</si>
  <si>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2056337: MEJORAMIENTO DE LA ATENCION DE LAS PERSONAS CON DISCAPACIDAD DE ALTA COMPLEJIDAD EN EL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</si>
  <si>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</si>
  <si>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</si>
  <si>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011-127: INSTITUTO NACIONAL MATERNO PERINATAL</t>
  </si>
  <si>
    <t>2426388: ADQUISICION DE VENTILADOR MECANICO, VENTILADOR MECANICO, VENTILADOR MECANICO, MONITORES PARA ULTRASONIDO O DOPPLER O ECO PARA USO MEDICO, MONITORES PARA ULTRASONIDO O DOPPLER O ECO PARA USO MEDICO, MONITORES PARA ULTRASONIDO O DOPPLER O ECO PARA USO MEDICO, EQUIPO DE RAYOS X DIGITAL RODABLE, MESAS DE PROCEDIMIENTOS PARA SALAS DE CIRUGIA, MESAS DE PROCEDIMIENTOS PARA SALAS DE CIRUGIA, MESAS DE PROCEDIMIENTOS PARA SALAS DE CIRUGIA, LAMPARA CIALITICA, LAMPARA CIALITICA, MONITORES DE PARAMETROS DE S</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</si>
  <si>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</si>
  <si>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2470392: ADQUISICION DE MONITOR MULTI PARAMETRO, MONITOR FETAL, MICROSCOPIO BINOCULAR Y CENTRIFUGA; ADEMAS DE OTROS ACTIVOS EN EL(LA) EESS INSTITUTO NACIONAL MATERNO PERINATAL - LIMA EN LA LOCALIDAD LIMA, DISTRITO DE LIMA, PROVINCIA LIMA, DEPARTAMENTO LIMA</t>
  </si>
  <si>
    <t>2491431: ADQUISICION DE MONITOR MULTI PARAMETRO, ASPIRADORA DE SECRECIONES, COCHE DE PARO EQUIPADO Y MONITOR MULTI PARAMETRO; ADEMAS DE OTROS ACTIVOS EN EL(LA) EESS HOSPITAL NACIONAL HIPOLITO UNANUE - EL AGUSTINO EN LA LOCALIDAD EL AGUSTINO, DISTRITO DE EL AGUSTINO, PROVINCIA LIMA, DEPARTAMENTO LIMA</t>
  </si>
  <si>
    <t>Unidad Ejecutora 021-137: HOSPITAL CAYETANO HEREDIA</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</si>
  <si>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</si>
  <si>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</si>
  <si>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</si>
  <si>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</si>
  <si>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2440042: ADQUISICION DE MONITOR MULTI PARAMETRO, MONITOR MULTI PARAMETRO, VENTILADOR PULMONAR, VENTILADOR PULMONAR, MONITOR MULTI PARAMETRO, EQUIPO ECOGRAFO - ULTRASONIDO, MESA HIDRAULICA PARA OPERACION QUIRURGICA, EQUIPO DE ANESTESIA, ELECTROBISTURI, MONITOR DESFIBRILADOR, VENTILADOR PULMONAR, INCUBADORA PARA BEBES, INCUBADORA PARA BEBES, EQUIPO DE ANESTESIA Y EQUIPO ECOGRAFO - ULTRASONIDO; EN EL(LA) EESS HOSPITAL NACIONAL DOS DE MAYO - LIMA EN LA LOCALIDAD LIMA, DISTRITO DE LIMA, PROVINCIA LIMA, DEPAR</t>
  </si>
  <si>
    <t>Unidad Ejecutora 031-147: HOSPITAL DE EMERGENCIAS PEDIATRICAS</t>
  </si>
  <si>
    <t>2426380: ADQUISICION DE BRONCOSCOPIOS O ACCESORIOS, MESAS DE PROCEDIMIENTOS PARA SALAS DE CIRUGIA, VENTILADORES PARA CUIDADOS INTENSIVOS DE ADULTOS O PEDIATRICOS, AUTOCLAVES O ESTERILIZADORES DE VAPOR, INCUBADORAS O CALENTADORES DE BEBES PARA USO CLINICO, ELECTROBISTURI, ECOGRAFO, EQUIPO DE RAYOS X DIGITAL RODABLE, EQUIPO DE RAYOS X DIGITAL RODABLE, UNIDADES DE MONITOREO DE SIGNOS VITALES MULTI PARAMETRO, UNIDADES DE MONITOREO DE SIGNOS VITALES MULTI PARAMETRO, UNIDADES DE MONITOREO DE SIGNOS VITALES MUL</t>
  </si>
  <si>
    <t>2440129: ADQUISICION DE VENTILADORES PARA CUIDADOS INTENSIVOS DE ADULTOS O PEDIATRICOS, VENTILADORES PARA CUIDADOS INTENSIVOS DE ADULTOS O PEDIATRICOS, VENTILADORES PARA CUIDADOS INTENSIVOS DE ADULTOS O PEDIATRICOS, VENTILADORES PARA CUIDADOS INTENSIVOS DE ADULTOS O PEDIATRICOS, VENTILADORES DE ALTA FRECUENCIA, VENTILADORES DE ALTA FRECUENCIA, VENTILADORES PARA CUIDADOS INTENSIVOS DE ADULTOS O PEDIATRICOS, MONITORES DE VENTILACION PULMONAR, CUNA DE CALOR RADIANTE, EQUIPO ECOGRAFO - ULTRASONIDO, ELECTROBI</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</si>
  <si>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</si>
  <si>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2494847: ADQUISICION DE ASPIRADORA DE SECRECIONES, ASPIRADORA DE SECRECIONES, ASPIRADORA DE SECRECIONES Y ASPIRADORA DE SECRECIONES; ADEMAS DE OTROS ACTIVOS EN EL(LA) EESS HOSPITAL NACIONAL DOCENTE MADRE NIÑO SAN BARTOLOME - LIMA EN LA LOCALIDAD LIMA, DISTRITO DE LIMA, PROVINCIA LIMA, DEPARTAMENTO LIMA</t>
  </si>
  <si>
    <t>Unidad Ejecutora 049-1216: HOSPITAL SAN JUAN DE LURIGANCHO</t>
  </si>
  <si>
    <t>2481787: ADQUISICION DE AUDIOMETRO COMPUTARIZADO, ELECTROCARDIOGRAFO, EQUIPO ECOGRAFO OFTALMOLOGICO Y LAMPARA QUIRURGICA RODABLE; ADEMAS DE OTROS ACTIVOS EN EL(LA) EESS HOSPITAL SAN JUAN DE LURIGANCHO - SAN JUAN DE LURIGANCHO EN LA LOCALIDAD SAN JUAN DE LURIGANCHO, DISTRITO DE SAN JUAN DE LURIGANCHO, PROVINCIA LIMA, DEPARTAMENTO LIMA</t>
  </si>
  <si>
    <t>2492499: RECONSTRUCCION DEL CENTRO DE SALUD INCAHUASI, DISTRITO DE INCAHUASI, PROVINCIA DE FERREÑAFE, DEPARTAMENTO DE LAMBAYEQUE</t>
  </si>
  <si>
    <t>2498098: ADQUISICION DE MODULO DE ATENCION TEMPORAL, ELECTROCARDIOGRAFO, BOMBA DE INFUSION Y COCHE DE PARO EQUIPADO; ADEMAS DE OTROS ACTIVOS EN EL(LA) EESS REGIONAL DE ICA - ICA DISTRITO DE ICA, PROVINCIA ICA, DEPARTAMENTO ICA</t>
  </si>
  <si>
    <t>Unidad Ejecutora 139-1512: INSTITUTO NACIONAL DE SALUD DEL NIÑO - SAN BORJA</t>
  </si>
  <si>
    <t>2426621: ADQUISICION DE OXIMETRO DE PULSO, ELECTROBISTURI, ELECTROBISTURI Y ELECTROBISTURI; EN EL(LA) EESS INSTITUTO NACIONAL DE SALUD DEL NIÑO-SAN BORJA - SAN BORJA AVENIDA LA ROSA TORO DISTRITO DE SAN BORJA, PROVINCIA LIMA, DEPARTAMENTO LIMA</t>
  </si>
  <si>
    <t>2481808: ADQUISICION DE PULSIOXIMETRO Y EQUIPO DE RAYOS X DIGITAL; EN EL(LA) EESS INSTITUTO NACIONAL DE SALUD DEL NIÑO-SAN BORJA - SAN BORJA EN LA LOCALIDAD SAN FRANCISCO DE BORJA, DISTRITO DE SAN BORJA, PROVINCIA LIMA, DEPARTAMENTO LIMA</t>
  </si>
  <si>
    <t>2498318: ADQUISICION DE DERMATOMO; EN EL(LA) EESS INSTITUTO NACIONAL DE SALUD DEL NIÑO-SAN BORJA - SAN BORJA DISTRITO DE SAN BORJA, PROVINCIA LIMA, DEPARTAMENTO LIMA</t>
  </si>
  <si>
    <t>2499805: ADQUISICION DE MICROCENTRIFUGA; EN EL(LA) EESS INSTITUTO NACIONAL DE SALUD DEL NIÑO-SAN BORJA - SAN BORJA DISTRITO DE SAN BORJA, PROVINCIA LIMA, DEPARTAMENTO LIMA</t>
  </si>
  <si>
    <t>FUENTE DE INFORMACION: Transparencia Económica - Ministerio de Economía y Finanzas de fecha 03.11.2020</t>
  </si>
  <si>
    <t>2493459: ADQUISICION DE CROMATOGRAFO, CROMATOGRAFO, ANALIZADOR DE OXIGENO Y LECTOR PARA PRUEBA DE ELISA; ADEMAS DE OTROS ACTIVOS EN EL(LA) CENTRO NACIONAL DE CONTROL DE CALIDAD EN LA LOCALIDAD CHORRILLOS, DISTRITO DE CHORRILLOS, PROVINCIA LIMA, DEPARTAMENTO LIMA</t>
  </si>
  <si>
    <t>2499234: CONSTRUCCION DE LABORATORIO; EN EL(LA) CENTRO NACIONAL DE SALUD PUBLICA EN LA LOCALIDAD CHORRILLOS, DISTRITO DE CHORRILLOS, PROVINCIA LIMA, DEPARTAMENTO LIMA</t>
  </si>
  <si>
    <t>2501029: ADQUISICION DE DESFIBRILADOR; EN EL(LA) EESS INSTITUTO NACIONAL DE ENFERMEDADES NEOPLASICAS - SURQUILLO EN LA LOCALIDAD SURQUILLO, DISTRITO DE SURQUILLO, PROVINCIA LIMA, DEPARTAMENTO LIMA</t>
  </si>
  <si>
    <t xml:space="preserve">1,974,977.99
</t>
  </si>
  <si>
    <t>AL PLIEGO DEL MINISTERIO DE SALUD AL MES DE OCTUBRE 2020</t>
  </si>
  <si>
    <t xml:space="preserve">      031-147: HOSPITAL DE EMERGENCIAS PEDIATRICAS</t>
  </si>
  <si>
    <t xml:space="preserve">     021-137: HOSPITAL CAYETANO HEREDIA</t>
  </si>
  <si>
    <t xml:space="preserve">     011-127: INSTITUTO NACIONAL MATERNO PERINATAL</t>
  </si>
  <si>
    <t xml:space="preserve">     025-141: HOSPITAL DE APOYO DEPARTAMENTAL MARIA 
                   AUXILIADORA</t>
  </si>
  <si>
    <t xml:space="preserve">      033-149: HOSPITAL NACIONAL DOCENTE MADRE NIÑO - SAN 
                   BARTOLOME</t>
  </si>
  <si>
    <t xml:space="preserve">     049-1216: HOSPITAL SAN JUAN DE LURIGANCHO</t>
  </si>
  <si>
    <t xml:space="preserve">     139-1512: INSTITUTO NACIONAL DE SALUD DEL NIÑO - SAN BORJA</t>
  </si>
  <si>
    <t>Ejecución acumulada al mes de setiembre (Devengado)</t>
  </si>
  <si>
    <t>Nivel de Ejecución     Mes octubre (Devengado)</t>
  </si>
  <si>
    <t>Ejecución acumulada al mes de Setiembre  (Devengado)</t>
  </si>
  <si>
    <t>Nivel de Ejecución  mes de
Octubre (Devengado)</t>
  </si>
  <si>
    <t xml:space="preserve">1/     Convenio suscrito con fecha 25.06.2020 entre el GORE Cusco y el MINSA para co-ejecución de la obra "Mejoramiento de la Capacidad Resolutiva de los Servicios de Salud del Hospital Antonio Lorena Nivel III-1-Cusco".
Monto Inversión por S/ 360,793,173.81
Ejecutado GORE Cusco a Set.2020: 224 109 839.10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</si>
</sst>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164" fontId="23"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0" fontId="7" fillId="5" borderId="33" xfId="9" applyFont="1" applyFill="1" applyBorder="1" applyAlignment="1">
      <alignment horizontal="left"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0" fontId="18" fillId="0" borderId="10" xfId="0" applyFont="1" applyFill="1" applyBorder="1" applyAlignment="1">
      <alignment horizontal="center"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4"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0" fontId="11" fillId="3" borderId="18" xfId="10" applyFont="1" applyFill="1" applyBorder="1" applyAlignment="1">
      <alignment horizontal="center" vertical="center" wrapText="1"/>
    </xf>
    <xf numFmtId="3" fontId="13" fillId="0" borderId="0" xfId="10" applyNumberFormat="1" applyFont="1" applyFill="1" applyAlignment="1">
      <alignment horizontal="right"/>
    </xf>
    <xf numFmtId="3" fontId="13" fillId="0" borderId="0" xfId="10" applyNumberFormat="1" applyFont="1" applyFill="1"/>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164" fontId="7" fillId="2" borderId="0" xfId="1" applyFont="1" applyFill="1"/>
    <xf numFmtId="3" fontId="17" fillId="6" borderId="35" xfId="2" applyNumberFormat="1" applyFont="1" applyFill="1" applyBorder="1" applyAlignment="1">
      <alignment horizontal="right" vertical="center" wrapText="1"/>
    </xf>
    <xf numFmtId="3" fontId="20" fillId="0" borderId="35"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4"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0" borderId="2" xfId="0" applyNumberFormat="1" applyFont="1" applyBorder="1" applyAlignment="1">
      <alignment horizontal="left" vertical="center" wrapText="1"/>
    </xf>
    <xf numFmtId="3" fontId="20" fillId="5" borderId="2" xfId="0" applyNumberFormat="1" applyFont="1" applyFill="1" applyBorder="1" applyAlignment="1">
      <alignment horizontal="right" vertical="center" wrapText="1"/>
    </xf>
    <xf numFmtId="0" fontId="18" fillId="5" borderId="2" xfId="0" applyFont="1" applyFill="1" applyBorder="1" applyAlignment="1">
      <alignment horizontal="center" vertical="center" wrapText="1"/>
    </xf>
    <xf numFmtId="0" fontId="20" fillId="5" borderId="2" xfId="0" applyFont="1" applyFill="1" applyBorder="1" applyAlignment="1">
      <alignment horizontal="justify" vertical="center" wrapText="1"/>
    </xf>
    <xf numFmtId="0" fontId="13" fillId="2" borderId="11" xfId="9" applyFont="1" applyFill="1" applyBorder="1" applyAlignment="1">
      <alignment horizontal="left" wrapText="1"/>
    </xf>
    <xf numFmtId="3" fontId="7" fillId="5" borderId="36"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7" xfId="10" applyNumberFormat="1"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3" fontId="17" fillId="6" borderId="36" xfId="2" applyNumberFormat="1" applyFont="1" applyFill="1" applyBorder="1" applyAlignment="1">
      <alignment horizontal="left" vertical="center" wrapText="1"/>
    </xf>
    <xf numFmtId="3" fontId="17" fillId="6" borderId="37" xfId="2" applyNumberFormat="1" applyFont="1" applyFill="1" applyBorder="1" applyAlignment="1">
      <alignment horizontal="right" vertical="center" wrapText="1"/>
    </xf>
    <xf numFmtId="3" fontId="17" fillId="6" borderId="36" xfId="2" applyNumberFormat="1" applyFont="1" applyFill="1" applyBorder="1" applyAlignment="1">
      <alignment horizontal="right" vertical="center" wrapText="1"/>
    </xf>
    <xf numFmtId="0" fontId="11" fillId="3" borderId="19" xfId="10" applyFont="1" applyFill="1" applyBorder="1" applyAlignment="1">
      <alignment horizontal="center"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168" fontId="11" fillId="3" borderId="20" xfId="10"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4"/>
  <sheetViews>
    <sheetView tabSelected="1" workbookViewId="0">
      <selection activeCell="H25" sqref="H25"/>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71" bestFit="1" customWidth="1"/>
    <col min="7" max="7" width="16.85546875" style="111" customWidth="1"/>
    <col min="8" max="8" width="17.7109375" style="1" bestFit="1" customWidth="1"/>
    <col min="9" max="9" width="18.42578125" style="1" bestFit="1" customWidth="1"/>
    <col min="10" max="16384" width="11.42578125" style="1"/>
  </cols>
  <sheetData>
    <row r="1" spans="2:9" ht="6.75" customHeight="1" x14ac:dyDescent="0.2">
      <c r="B1" s="136"/>
      <c r="C1" s="136"/>
      <c r="D1" s="136"/>
    </row>
    <row r="2" spans="2:9" ht="15.75" customHeight="1" x14ac:dyDescent="0.2">
      <c r="B2" s="137" t="s">
        <v>20</v>
      </c>
      <c r="C2" s="137"/>
      <c r="D2" s="137"/>
      <c r="E2" s="137"/>
      <c r="F2" s="172"/>
    </row>
    <row r="3" spans="2:9" ht="15" customHeight="1" x14ac:dyDescent="0.2">
      <c r="B3" s="137" t="s">
        <v>251</v>
      </c>
      <c r="C3" s="137"/>
      <c r="D3" s="137"/>
      <c r="E3" s="137"/>
    </row>
    <row r="4" spans="2:9" x14ac:dyDescent="0.2">
      <c r="B4" s="138"/>
      <c r="C4" s="138"/>
      <c r="D4" s="138"/>
    </row>
    <row r="5" spans="2:9" ht="12.75" customHeight="1" x14ac:dyDescent="0.2">
      <c r="B5" s="135" t="s">
        <v>79</v>
      </c>
      <c r="C5" s="135"/>
      <c r="D5" s="135"/>
      <c r="F5" s="173"/>
    </row>
    <row r="6" spans="2:9" ht="12.75" customHeight="1" x14ac:dyDescent="0.2">
      <c r="B6" s="135" t="s">
        <v>4</v>
      </c>
      <c r="C6" s="135"/>
      <c r="D6" s="135"/>
      <c r="F6" s="173"/>
    </row>
    <row r="7" spans="2:9" ht="12.75" customHeight="1" thickBot="1" x14ac:dyDescent="0.25">
      <c r="B7" s="2"/>
      <c r="C7" s="2"/>
      <c r="D7" s="2"/>
      <c r="F7" s="173"/>
    </row>
    <row r="8" spans="2:9" ht="13.5" customHeight="1" thickBot="1" x14ac:dyDescent="0.25">
      <c r="B8" s="141" t="s">
        <v>1</v>
      </c>
      <c r="C8" s="142" t="s">
        <v>2</v>
      </c>
      <c r="D8" s="143" t="s">
        <v>85</v>
      </c>
      <c r="E8" s="141" t="s">
        <v>7</v>
      </c>
    </row>
    <row r="9" spans="2:9" ht="39" customHeight="1" thickBot="1" x14ac:dyDescent="0.25">
      <c r="B9" s="141"/>
      <c r="C9" s="142"/>
      <c r="D9" s="144"/>
      <c r="E9" s="141"/>
    </row>
    <row r="10" spans="2:9" s="8" customFormat="1" ht="27" customHeight="1" thickBot="1" x14ac:dyDescent="0.25">
      <c r="B10" s="4" t="s">
        <v>0</v>
      </c>
      <c r="C10" s="7">
        <v>852914208</v>
      </c>
      <c r="D10" s="7">
        <v>258144903</v>
      </c>
      <c r="E10" s="45">
        <f t="shared" ref="E10:E35" si="0">D10/C10%</f>
        <v>30.266221453307061</v>
      </c>
      <c r="F10" s="174"/>
      <c r="G10" s="112"/>
    </row>
    <row r="11" spans="2:9" s="8" customFormat="1" ht="24.75" customHeight="1" thickBot="1" x14ac:dyDescent="0.25">
      <c r="B11" s="77" t="s">
        <v>18</v>
      </c>
      <c r="C11" s="7">
        <f>C12+C34+C35</f>
        <v>839581639.60000002</v>
      </c>
      <c r="D11" s="7">
        <f>D12+D34+D35</f>
        <v>246727443.83000001</v>
      </c>
      <c r="E11" s="45">
        <f>D11/C11%</f>
        <v>29.386950856565637</v>
      </c>
      <c r="F11" s="174"/>
      <c r="G11" s="112"/>
    </row>
    <row r="12" spans="2:9" ht="18" customHeight="1" x14ac:dyDescent="0.2">
      <c r="B12" s="9" t="s">
        <v>3</v>
      </c>
      <c r="C12" s="10">
        <f>SUM(C13:C33)</f>
        <v>802092151</v>
      </c>
      <c r="D12" s="10">
        <f>SUM(D13:D33)</f>
        <v>230897855.61000001</v>
      </c>
      <c r="E12" s="78">
        <f t="shared" si="0"/>
        <v>28.786948647001537</v>
      </c>
      <c r="F12" s="120"/>
      <c r="G12" s="120"/>
    </row>
    <row r="13" spans="2:9" ht="20.100000000000001" customHeight="1" x14ac:dyDescent="0.2">
      <c r="B13" s="85" t="s">
        <v>22</v>
      </c>
      <c r="C13" s="86">
        <f>'PLIEGO MINSA'!E7</f>
        <v>157071753</v>
      </c>
      <c r="D13" s="86">
        <f>'PLIEGO MINSA'!H7</f>
        <v>80947454.890000001</v>
      </c>
      <c r="E13" s="12">
        <f t="shared" si="0"/>
        <v>51.535335503640809</v>
      </c>
      <c r="F13" s="120"/>
      <c r="G13" s="120"/>
      <c r="I13" s="109"/>
    </row>
    <row r="14" spans="2:9" ht="20.100000000000001" customHeight="1" x14ac:dyDescent="0.2">
      <c r="B14" s="85" t="s">
        <v>122</v>
      </c>
      <c r="C14" s="86">
        <f>'PLIEGO MINSA'!E86</f>
        <v>4092984</v>
      </c>
      <c r="D14" s="86">
        <f>'PLIEGO MINSA'!H86</f>
        <v>2393744.63</v>
      </c>
      <c r="E14" s="12">
        <f t="shared" si="0"/>
        <v>58.484094489497153</v>
      </c>
      <c r="F14" s="120"/>
      <c r="G14" s="120"/>
      <c r="I14" s="109"/>
    </row>
    <row r="15" spans="2:9" ht="20.100000000000001" customHeight="1" x14ac:dyDescent="0.2">
      <c r="B15" s="85" t="s">
        <v>229</v>
      </c>
      <c r="C15" s="86">
        <f>'PLIEGO MINSA'!E89</f>
        <v>667080</v>
      </c>
      <c r="D15" s="86">
        <f>'PLIEGO MINSA'!H89</f>
        <v>637500</v>
      </c>
      <c r="E15" s="12">
        <f t="shared" si="0"/>
        <v>95.565749235474001</v>
      </c>
      <c r="F15" s="120"/>
      <c r="G15" s="120"/>
      <c r="I15" s="109"/>
    </row>
    <row r="16" spans="2:9" ht="20.100000000000001" customHeight="1" x14ac:dyDescent="0.2">
      <c r="B16" s="85" t="s">
        <v>123</v>
      </c>
      <c r="C16" s="86">
        <f>'PLIEGO MINSA'!E93</f>
        <v>1325970</v>
      </c>
      <c r="D16" s="86">
        <f>'PLIEGO MINSA'!H93</f>
        <v>615635</v>
      </c>
      <c r="E16" s="12">
        <f t="shared" si="0"/>
        <v>46.429029314388707</v>
      </c>
      <c r="F16" s="120"/>
      <c r="G16" s="120"/>
      <c r="I16" s="109"/>
    </row>
    <row r="17" spans="2:9" ht="20.100000000000001" customHeight="1" x14ac:dyDescent="0.2">
      <c r="B17" s="85" t="s">
        <v>191</v>
      </c>
      <c r="C17" s="86">
        <f>'PLIEGO MINSA'!E99</f>
        <v>36000</v>
      </c>
      <c r="D17" s="86">
        <f>'PLIEGO MINSA'!H99</f>
        <v>36000</v>
      </c>
      <c r="E17" s="12">
        <f t="shared" si="0"/>
        <v>100</v>
      </c>
      <c r="F17" s="120"/>
      <c r="G17" s="109"/>
      <c r="I17" s="109"/>
    </row>
    <row r="18" spans="2:9" ht="20.100000000000001" customHeight="1" x14ac:dyDescent="0.2">
      <c r="B18" s="85" t="s">
        <v>292</v>
      </c>
      <c r="C18" s="86">
        <f>'PLIEGO MINSA'!E101</f>
        <v>905180</v>
      </c>
      <c r="D18" s="86">
        <f>'PLIEGO MINSA'!H101</f>
        <v>529360</v>
      </c>
      <c r="E18" s="12">
        <f>'PLIEGO MINSA'!I101</f>
        <v>58.481186062440621</v>
      </c>
      <c r="F18" s="120"/>
      <c r="G18" s="109"/>
      <c r="I18" s="109"/>
    </row>
    <row r="19" spans="2:9" ht="20.100000000000001" customHeight="1" x14ac:dyDescent="0.2">
      <c r="B19" s="85" t="s">
        <v>192</v>
      </c>
      <c r="C19" s="86">
        <f>'PLIEGO MINSA'!E105</f>
        <v>4953138</v>
      </c>
      <c r="D19" s="86">
        <f>'PLIEGO MINSA'!H105</f>
        <v>61798</v>
      </c>
      <c r="E19" s="12">
        <f t="shared" si="0"/>
        <v>1.2476535077359041</v>
      </c>
      <c r="F19" s="120"/>
      <c r="G19" s="109"/>
      <c r="I19" s="109"/>
    </row>
    <row r="20" spans="2:9" ht="20.100000000000001" customHeight="1" x14ac:dyDescent="0.2">
      <c r="B20" s="85" t="s">
        <v>291</v>
      </c>
      <c r="C20" s="86">
        <f>'PLIEGO MINSA'!E109</f>
        <v>5700776</v>
      </c>
      <c r="D20" s="86">
        <f>'PLIEGO MINSA'!H109</f>
        <v>0</v>
      </c>
      <c r="E20" s="12">
        <f>'PLIEGO MINSA'!I109</f>
        <v>0</v>
      </c>
      <c r="F20" s="120"/>
      <c r="G20" s="109"/>
      <c r="I20" s="109"/>
    </row>
    <row r="21" spans="2:9" ht="30" customHeight="1" x14ac:dyDescent="0.2">
      <c r="B21" s="85" t="s">
        <v>293</v>
      </c>
      <c r="C21" s="86">
        <f>'PLIEGO MINSA'!E112</f>
        <v>260000</v>
      </c>
      <c r="D21" s="86">
        <f>'PLIEGO MINSA'!H112</f>
        <v>0</v>
      </c>
      <c r="E21" s="12">
        <f>'PLIEGO MINSA'!I112</f>
        <v>0</v>
      </c>
      <c r="F21" s="120"/>
      <c r="G21" s="109"/>
      <c r="I21" s="109"/>
    </row>
    <row r="22" spans="2:9" ht="20.100000000000001" customHeight="1" x14ac:dyDescent="0.2">
      <c r="B22" s="85" t="s">
        <v>124</v>
      </c>
      <c r="C22" s="86">
        <f>'PLIEGO MINSA'!E114</f>
        <v>587000</v>
      </c>
      <c r="D22" s="86">
        <f>'PLIEGO MINSA'!H114</f>
        <v>397000</v>
      </c>
      <c r="E22" s="12">
        <f t="shared" si="0"/>
        <v>67.63202725724021</v>
      </c>
      <c r="F22" s="120"/>
      <c r="G22" s="109"/>
      <c r="I22" s="109"/>
    </row>
    <row r="23" spans="2:9" ht="20.100000000000001" customHeight="1" x14ac:dyDescent="0.2">
      <c r="B23" s="123" t="s">
        <v>194</v>
      </c>
      <c r="C23" s="124">
        <f>'PLIEGO MINSA'!E117</f>
        <v>13006654</v>
      </c>
      <c r="D23" s="124">
        <f>'PLIEGO MINSA'!H117</f>
        <v>9734217</v>
      </c>
      <c r="E23" s="12">
        <f t="shared" si="0"/>
        <v>74.840285595357585</v>
      </c>
      <c r="F23" s="120"/>
      <c r="H23" s="120"/>
      <c r="I23" s="120"/>
    </row>
    <row r="24" spans="2:9" ht="20.100000000000001" customHeight="1" x14ac:dyDescent="0.2">
      <c r="B24" s="123" t="s">
        <v>216</v>
      </c>
      <c r="C24" s="124">
        <f>'PLIEGO MINSA'!E121</f>
        <v>258060</v>
      </c>
      <c r="D24" s="124">
        <f>'PLIEGO MINSA'!H121</f>
        <v>258059</v>
      </c>
      <c r="E24" s="12">
        <f t="shared" si="0"/>
        <v>99.999612493218635</v>
      </c>
      <c r="F24" s="120"/>
      <c r="H24" s="120"/>
      <c r="I24" s="120"/>
    </row>
    <row r="25" spans="2:9" ht="20.100000000000001" customHeight="1" x14ac:dyDescent="0.2">
      <c r="B25" s="123" t="s">
        <v>250</v>
      </c>
      <c r="C25" s="124">
        <f>'PLIEGO MINSA'!E126</f>
        <v>16000</v>
      </c>
      <c r="D25" s="124">
        <f>'PLIEGO MINSA'!H126</f>
        <v>9280</v>
      </c>
      <c r="E25" s="12">
        <f t="shared" si="0"/>
        <v>58</v>
      </c>
      <c r="F25" s="120"/>
      <c r="H25" s="120"/>
      <c r="I25" s="120"/>
    </row>
    <row r="26" spans="2:9" ht="20.100000000000001" customHeight="1" x14ac:dyDescent="0.2">
      <c r="B26" s="85" t="s">
        <v>290</v>
      </c>
      <c r="C26" s="124">
        <f>'PLIEGO MINSA'!E128</f>
        <v>2104085</v>
      </c>
      <c r="D26" s="124">
        <f>'PLIEGO MINSA'!H128</f>
        <v>0</v>
      </c>
      <c r="E26" s="12">
        <f>'PLIEGO MINSA'!I128</f>
        <v>0</v>
      </c>
      <c r="F26" s="120"/>
      <c r="H26" s="120"/>
      <c r="I26" s="120"/>
    </row>
    <row r="27" spans="2:9" ht="30" customHeight="1" x14ac:dyDescent="0.2">
      <c r="B27" s="123" t="s">
        <v>294</v>
      </c>
      <c r="C27" s="124">
        <f>'PLIEGO MINSA'!E131</f>
        <v>1934195</v>
      </c>
      <c r="D27" s="124">
        <f>'PLIEGO MINSA'!H131</f>
        <v>0</v>
      </c>
      <c r="E27" s="12">
        <f t="shared" si="0"/>
        <v>0</v>
      </c>
      <c r="F27" s="120"/>
      <c r="H27" s="120"/>
      <c r="I27" s="120"/>
    </row>
    <row r="28" spans="2:9" ht="21.75" customHeight="1" x14ac:dyDescent="0.2">
      <c r="B28" s="85" t="s">
        <v>295</v>
      </c>
      <c r="C28" s="124">
        <f>'PLIEGO MINSA'!E135</f>
        <v>826200</v>
      </c>
      <c r="D28" s="124">
        <f>'PLIEGO MINSA'!H135</f>
        <v>0</v>
      </c>
      <c r="E28" s="12">
        <f>'PLIEGO MINSA'!I135</f>
        <v>0</v>
      </c>
      <c r="F28" s="120"/>
      <c r="H28" s="120"/>
      <c r="I28" s="120"/>
    </row>
    <row r="29" spans="2:9" ht="20.100000000000001" customHeight="1" x14ac:dyDescent="0.2">
      <c r="B29" s="123" t="s">
        <v>193</v>
      </c>
      <c r="C29" s="124">
        <f>'PLIEGO MINSA'!E137</f>
        <v>602558785</v>
      </c>
      <c r="D29" s="124">
        <f>'PLIEGO MINSA'!H137</f>
        <v>134945541.09</v>
      </c>
      <c r="E29" s="125">
        <f t="shared" si="0"/>
        <v>22.395415094645085</v>
      </c>
      <c r="F29" s="120"/>
      <c r="H29" s="120"/>
      <c r="I29" s="120"/>
    </row>
    <row r="30" spans="2:9" ht="23.25" customHeight="1" x14ac:dyDescent="0.2">
      <c r="B30" s="85" t="s">
        <v>296</v>
      </c>
      <c r="C30" s="124">
        <f>'PLIEGO MINSA'!E202</f>
        <v>1082850</v>
      </c>
      <c r="D30" s="124">
        <f>'PLIEGO MINSA'!H202</f>
        <v>0</v>
      </c>
      <c r="E30" s="125">
        <f>'PLIEGO MINSA'!I202</f>
        <v>0</v>
      </c>
      <c r="F30" s="120"/>
      <c r="H30" s="120"/>
      <c r="I30" s="120"/>
    </row>
    <row r="31" spans="2:9" ht="20.100000000000001" customHeight="1" x14ac:dyDescent="0.2">
      <c r="B31" s="11" t="s">
        <v>195</v>
      </c>
      <c r="C31" s="124">
        <f>'PLIEGO MINSA'!E207</f>
        <v>3035799</v>
      </c>
      <c r="D31" s="124">
        <f>'PLIEGO MINSA'!H207</f>
        <v>0</v>
      </c>
      <c r="E31" s="125">
        <f t="shared" si="0"/>
        <v>0</v>
      </c>
      <c r="F31" s="120"/>
      <c r="H31" s="120"/>
      <c r="I31" s="120"/>
    </row>
    <row r="32" spans="2:9" ht="20.100000000000001" customHeight="1" x14ac:dyDescent="0.2">
      <c r="B32" s="11" t="s">
        <v>196</v>
      </c>
      <c r="C32" s="124">
        <f>'PLIEGO MINSA'!E209</f>
        <v>1608968</v>
      </c>
      <c r="D32" s="124">
        <f>'PLIEGO MINSA'!H209</f>
        <v>271593</v>
      </c>
      <c r="E32" s="125">
        <f t="shared" si="0"/>
        <v>16.879950378130577</v>
      </c>
      <c r="F32" s="120"/>
      <c r="H32" s="120"/>
      <c r="I32" s="120"/>
    </row>
    <row r="33" spans="2:9" ht="22.5" customHeight="1" thickBot="1" x14ac:dyDescent="0.25">
      <c r="B33" s="132" t="s">
        <v>235</v>
      </c>
      <c r="C33" s="133">
        <f>'PLIEGO MINSA'!E213</f>
        <v>60674</v>
      </c>
      <c r="D33" s="133">
        <f>'PLIEGO MINSA'!H213</f>
        <v>60673</v>
      </c>
      <c r="E33" s="125">
        <f t="shared" si="0"/>
        <v>99.99835184757886</v>
      </c>
      <c r="F33" s="120"/>
      <c r="H33" s="120"/>
      <c r="I33" s="120"/>
    </row>
    <row r="34" spans="2:9" ht="17.25" customHeight="1" thickBot="1" x14ac:dyDescent="0.25">
      <c r="B34" s="69" t="s">
        <v>12</v>
      </c>
      <c r="C34" s="70">
        <f>'UE ADSCRITAS AL PLIEGO MINSA'!E7</f>
        <v>6703856</v>
      </c>
      <c r="D34" s="70">
        <f>'UE ADSCRITAS AL PLIEGO MINSA'!H7</f>
        <v>2074485</v>
      </c>
      <c r="E34" s="71">
        <f t="shared" si="0"/>
        <v>30.944653345775926</v>
      </c>
      <c r="F34" s="120"/>
    </row>
    <row r="35" spans="2:9" ht="19.5" customHeight="1" thickBot="1" x14ac:dyDescent="0.25">
      <c r="B35" s="69" t="s">
        <v>21</v>
      </c>
      <c r="C35" s="70">
        <f>'UE ADSCRITAS AL PLIEGO MINSA'!E20</f>
        <v>30785632.600000001</v>
      </c>
      <c r="D35" s="70">
        <f>'UE ADSCRITAS AL PLIEGO MINSA'!H20</f>
        <v>13755103.220000001</v>
      </c>
      <c r="E35" s="71">
        <f t="shared" si="0"/>
        <v>44.680268223560887</v>
      </c>
      <c r="F35" s="120"/>
    </row>
    <row r="36" spans="2:9" x14ac:dyDescent="0.2">
      <c r="C36" s="5"/>
      <c r="D36" s="46"/>
    </row>
    <row r="37" spans="2:9" x14ac:dyDescent="0.2">
      <c r="B37" s="62" t="s">
        <v>284</v>
      </c>
      <c r="C37" s="64"/>
      <c r="D37" s="64"/>
    </row>
    <row r="38" spans="2:9" ht="12.75" customHeight="1" x14ac:dyDescent="0.2">
      <c r="B38" s="65" t="s">
        <v>6</v>
      </c>
      <c r="C38" s="64"/>
      <c r="D38" s="64"/>
      <c r="E38" s="5"/>
    </row>
    <row r="39" spans="2:9" ht="15.75" customHeight="1" x14ac:dyDescent="0.2">
      <c r="B39" s="139" t="s">
        <v>29</v>
      </c>
      <c r="C39" s="140"/>
      <c r="D39" s="140"/>
      <c r="E39" s="6"/>
    </row>
    <row r="40" spans="2:9" x14ac:dyDescent="0.2">
      <c r="D40" s="5"/>
    </row>
    <row r="42" spans="2:9" x14ac:dyDescent="0.2">
      <c r="D42" s="5"/>
      <c r="E42" s="6"/>
    </row>
    <row r="43" spans="2:9" x14ac:dyDescent="0.2">
      <c r="D43" s="5"/>
    </row>
    <row r="44" spans="2:9" x14ac:dyDescent="0.2">
      <c r="E44" s="6"/>
    </row>
  </sheetData>
  <mergeCells count="11">
    <mergeCell ref="B39:D39"/>
    <mergeCell ref="B8:B9"/>
    <mergeCell ref="C8:C9"/>
    <mergeCell ref="D8:D9"/>
    <mergeCell ref="E8:E9"/>
    <mergeCell ref="B6:D6"/>
    <mergeCell ref="B1:D1"/>
    <mergeCell ref="B2:E2"/>
    <mergeCell ref="B3:E3"/>
    <mergeCell ref="B4:D4"/>
    <mergeCell ref="B5:D5"/>
  </mergeCells>
  <hyperlinks>
    <hyperlink ref="B39"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1134"/>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2.28515625" style="115" customWidth="1"/>
    <col min="11" max="11" width="10.5703125" style="40" customWidth="1"/>
    <col min="12" max="16384" width="11.42578125" style="20"/>
  </cols>
  <sheetData>
    <row r="1" spans="1:11" s="18" customFormat="1" ht="18.75" customHeight="1" x14ac:dyDescent="0.2">
      <c r="A1" s="150" t="s">
        <v>23</v>
      </c>
      <c r="B1" s="150"/>
      <c r="C1" s="150"/>
      <c r="D1" s="150"/>
      <c r="E1" s="150"/>
      <c r="F1" s="150"/>
      <c r="G1" s="150"/>
      <c r="H1" s="150"/>
      <c r="I1" s="150"/>
      <c r="J1" s="150"/>
      <c r="K1" s="150"/>
    </row>
    <row r="2" spans="1:11" s="18" customFormat="1" ht="18.75" customHeight="1" x14ac:dyDescent="0.2">
      <c r="A2" s="151" t="s">
        <v>252</v>
      </c>
      <c r="B2" s="151"/>
      <c r="C2" s="151"/>
      <c r="D2" s="151"/>
      <c r="E2" s="151"/>
      <c r="F2" s="151"/>
      <c r="G2" s="151"/>
      <c r="H2" s="151"/>
      <c r="I2" s="151"/>
      <c r="J2" s="151"/>
      <c r="K2" s="151"/>
    </row>
    <row r="3" spans="1:11" s="18" customFormat="1" ht="18.75" customHeight="1" x14ac:dyDescent="0.2">
      <c r="B3" s="134"/>
      <c r="C3" s="134"/>
      <c r="D3" s="169"/>
      <c r="E3" s="170"/>
      <c r="F3" s="170"/>
      <c r="G3" s="170"/>
      <c r="H3" s="170"/>
      <c r="I3" s="169"/>
      <c r="J3" s="170"/>
      <c r="K3" s="134"/>
    </row>
    <row r="4" spans="1:11" s="18" customFormat="1" ht="13.5" customHeight="1" x14ac:dyDescent="0.2">
      <c r="A4" s="148" t="s">
        <v>59</v>
      </c>
      <c r="B4" s="148" t="s">
        <v>5</v>
      </c>
      <c r="C4" s="168" t="s">
        <v>24</v>
      </c>
      <c r="D4" s="168" t="s">
        <v>80</v>
      </c>
      <c r="E4" s="147" t="s">
        <v>81</v>
      </c>
      <c r="F4" s="147"/>
      <c r="G4" s="147"/>
      <c r="H4" s="147"/>
      <c r="I4" s="147"/>
      <c r="J4" s="152" t="s">
        <v>8</v>
      </c>
      <c r="K4" s="154" t="s">
        <v>25</v>
      </c>
    </row>
    <row r="5" spans="1:11" s="19" customFormat="1" ht="60.75" customHeight="1" thickBot="1" x14ac:dyDescent="0.3">
      <c r="A5" s="149"/>
      <c r="B5" s="148"/>
      <c r="C5" s="156"/>
      <c r="D5" s="156"/>
      <c r="E5" s="47" t="s">
        <v>62</v>
      </c>
      <c r="F5" s="15" t="s">
        <v>297</v>
      </c>
      <c r="G5" s="113" t="s">
        <v>298</v>
      </c>
      <c r="H5" s="21" t="s">
        <v>82</v>
      </c>
      <c r="I5" s="17" t="s">
        <v>7</v>
      </c>
      <c r="J5" s="153"/>
      <c r="K5" s="155"/>
    </row>
    <row r="6" spans="1:11" s="55" customFormat="1" ht="21.75" customHeight="1" x14ac:dyDescent="0.2">
      <c r="A6" s="53"/>
      <c r="B6" s="54" t="s">
        <v>9</v>
      </c>
      <c r="C6" s="54"/>
      <c r="D6" s="51">
        <f>D7+D86+D89+D93+D99+D101+D105+D109+D112+D114+D117+D121+D126+D128+D131+D135+D137+D202+D207+D209+D213</f>
        <v>1580529324.8999996</v>
      </c>
      <c r="E6" s="51">
        <f>E7+E86+E89+E93+E99+E101+E105+E109+E112+E114+E117+E121+E126+E128+E131+E135+E137+E202+E207+E209+E213</f>
        <v>802092151</v>
      </c>
      <c r="F6" s="51">
        <f>F7+F86+F89+F93+F99+F101+F105+F109+F112+F114+F117+F121+F126+F128+F131+F135+F137+F202+F207+F209+F213</f>
        <v>165010198.88</v>
      </c>
      <c r="G6" s="51">
        <f>G7+G86+G89+G93+G99+G101+G105+G109+G112+G114+G117+G121+G126+G128+G131+G135+G137+G202+G207+G209+G213</f>
        <v>65887656.730000004</v>
      </c>
      <c r="H6" s="51">
        <f>SUM(F6:G6)</f>
        <v>230897855.61000001</v>
      </c>
      <c r="I6" s="52">
        <f t="shared" ref="I6:I13" si="0">H6/E6%</f>
        <v>28.786948647001537</v>
      </c>
      <c r="J6" s="51">
        <f t="shared" ref="J6:J13" si="1">D6+H6</f>
        <v>1811427180.5099998</v>
      </c>
      <c r="K6" s="54"/>
    </row>
    <row r="7" spans="1:11" s="55" customFormat="1" ht="33.75" customHeight="1" x14ac:dyDescent="0.2">
      <c r="A7" s="89"/>
      <c r="B7" s="87" t="s">
        <v>51</v>
      </c>
      <c r="C7" s="95"/>
      <c r="D7" s="61">
        <f>SUM(D8:D85)</f>
        <v>1114114941.03</v>
      </c>
      <c r="E7" s="61">
        <f>SUM(E8:E85)</f>
        <v>157071753</v>
      </c>
      <c r="F7" s="61">
        <f>SUM(F8:F85)</f>
        <v>36958314.890000001</v>
      </c>
      <c r="G7" s="61">
        <f t="shared" ref="F7:H7" si="2">SUM(G8:G85)</f>
        <v>43989140</v>
      </c>
      <c r="H7" s="61">
        <f>SUM(F7:G7)</f>
        <v>80947454.890000001</v>
      </c>
      <c r="I7" s="73">
        <f t="shared" si="0"/>
        <v>51.535335503640809</v>
      </c>
      <c r="J7" s="61">
        <f t="shared" si="1"/>
        <v>1195062395.9200001</v>
      </c>
      <c r="K7" s="87"/>
    </row>
    <row r="8" spans="1:11" ht="60.75" customHeight="1" x14ac:dyDescent="0.2">
      <c r="A8" s="29">
        <v>2063067</v>
      </c>
      <c r="B8" s="27" t="s">
        <v>237</v>
      </c>
      <c r="C8" s="28">
        <v>309614383.63</v>
      </c>
      <c r="D8" s="28">
        <v>304735969.26999998</v>
      </c>
      <c r="E8" s="28">
        <v>1354498</v>
      </c>
      <c r="F8" s="28">
        <v>0</v>
      </c>
      <c r="G8" s="28"/>
      <c r="H8" s="28">
        <f t="shared" ref="H8:H71" si="3">SUM(F8:G8)</f>
        <v>0</v>
      </c>
      <c r="I8" s="72">
        <f t="shared" ref="I8:I11" si="4">H8/E8%</f>
        <v>0</v>
      </c>
      <c r="J8" s="28">
        <f t="shared" ref="J8:J11" si="5">D8+H8</f>
        <v>304735969.26999998</v>
      </c>
      <c r="K8" s="72">
        <f t="shared" ref="K8:K11" si="6">J8/C8%</f>
        <v>98.42435796980611</v>
      </c>
    </row>
    <row r="9" spans="1:11" ht="60.75" customHeight="1" x14ac:dyDescent="0.2">
      <c r="A9" s="29">
        <v>2063552</v>
      </c>
      <c r="B9" s="27" t="s">
        <v>238</v>
      </c>
      <c r="C9" s="28">
        <v>59371186</v>
      </c>
      <c r="D9" s="28">
        <v>96378327.609999999</v>
      </c>
      <c r="E9" s="28">
        <v>273790</v>
      </c>
      <c r="F9" s="28">
        <v>0</v>
      </c>
      <c r="G9" s="28"/>
      <c r="H9" s="28">
        <f t="shared" si="3"/>
        <v>0</v>
      </c>
      <c r="I9" s="72">
        <f t="shared" si="4"/>
        <v>0</v>
      </c>
      <c r="J9" s="28">
        <f t="shared" si="5"/>
        <v>96378327.609999999</v>
      </c>
      <c r="K9" s="72">
        <f t="shared" si="6"/>
        <v>162.33182138217688</v>
      </c>
    </row>
    <row r="10" spans="1:11" ht="60.75" customHeight="1" x14ac:dyDescent="0.2">
      <c r="A10" s="29">
        <v>2078218</v>
      </c>
      <c r="B10" s="27" t="s">
        <v>239</v>
      </c>
      <c r="C10" s="28">
        <v>163013672.94999999</v>
      </c>
      <c r="D10" s="28">
        <v>158279794.86000001</v>
      </c>
      <c r="E10" s="28">
        <v>187024</v>
      </c>
      <c r="F10" s="28">
        <v>0</v>
      </c>
      <c r="G10" s="28"/>
      <c r="H10" s="28">
        <f t="shared" si="3"/>
        <v>0</v>
      </c>
      <c r="I10" s="72">
        <f t="shared" si="4"/>
        <v>0</v>
      </c>
      <c r="J10" s="28">
        <f t="shared" si="5"/>
        <v>158279794.86000001</v>
      </c>
      <c r="K10" s="72">
        <f t="shared" si="6"/>
        <v>97.096023907484152</v>
      </c>
    </row>
    <row r="11" spans="1:11" ht="60.75" customHeight="1" x14ac:dyDescent="0.2">
      <c r="A11" s="29">
        <v>2078555</v>
      </c>
      <c r="B11" s="27" t="s">
        <v>240</v>
      </c>
      <c r="C11" s="28">
        <v>78610205.049999997</v>
      </c>
      <c r="D11" s="28">
        <v>77115380.319999993</v>
      </c>
      <c r="E11" s="28">
        <v>92205</v>
      </c>
      <c r="F11" s="28">
        <v>0</v>
      </c>
      <c r="G11" s="28"/>
      <c r="H11" s="28">
        <f t="shared" si="3"/>
        <v>0</v>
      </c>
      <c r="I11" s="72">
        <f t="shared" si="4"/>
        <v>0</v>
      </c>
      <c r="J11" s="28">
        <f t="shared" si="5"/>
        <v>77115380.319999993</v>
      </c>
      <c r="K11" s="72">
        <f t="shared" si="6"/>
        <v>98.098434256660155</v>
      </c>
    </row>
    <row r="12" spans="1:11" ht="60.75" customHeight="1" x14ac:dyDescent="0.2">
      <c r="A12" s="29">
        <v>2088779</v>
      </c>
      <c r="B12" s="27" t="s">
        <v>30</v>
      </c>
      <c r="C12" s="28">
        <v>255270770.75</v>
      </c>
      <c r="D12" s="28">
        <v>242323809.58000001</v>
      </c>
      <c r="E12" s="28">
        <v>557200</v>
      </c>
      <c r="F12" s="28">
        <v>0</v>
      </c>
      <c r="G12" s="28">
        <v>47700</v>
      </c>
      <c r="H12" s="28">
        <f t="shared" si="3"/>
        <v>47700</v>
      </c>
      <c r="I12" s="72">
        <f t="shared" si="0"/>
        <v>8.5606604450825561</v>
      </c>
      <c r="J12" s="28">
        <f t="shared" si="1"/>
        <v>242371509.58000001</v>
      </c>
      <c r="K12" s="72">
        <f>J12/C12%</f>
        <v>94.946831894579532</v>
      </c>
    </row>
    <row r="13" spans="1:11" ht="54" customHeight="1" x14ac:dyDescent="0.2">
      <c r="A13" s="29">
        <v>2088781</v>
      </c>
      <c r="B13" s="27" t="s">
        <v>31</v>
      </c>
      <c r="C13" s="28">
        <v>307374423.68000001</v>
      </c>
      <c r="D13" s="28">
        <v>230798254.53</v>
      </c>
      <c r="E13" s="28">
        <v>2488738</v>
      </c>
      <c r="F13" s="28">
        <v>526453.21</v>
      </c>
      <c r="G13" s="28"/>
      <c r="H13" s="28">
        <f t="shared" si="3"/>
        <v>526453.21</v>
      </c>
      <c r="I13" s="72">
        <f t="shared" si="0"/>
        <v>21.153420327893091</v>
      </c>
      <c r="J13" s="28">
        <f t="shared" si="1"/>
        <v>231324707.74000001</v>
      </c>
      <c r="K13" s="72">
        <f>J13/C13%</f>
        <v>75.258281079634173</v>
      </c>
    </row>
    <row r="14" spans="1:11" ht="66.75" customHeight="1" x14ac:dyDescent="0.2">
      <c r="A14" s="29">
        <v>2434724</v>
      </c>
      <c r="B14" s="27" t="s">
        <v>86</v>
      </c>
      <c r="C14" s="28">
        <v>6380000</v>
      </c>
      <c r="D14" s="28">
        <v>0</v>
      </c>
      <c r="E14" s="28">
        <v>5666072</v>
      </c>
      <c r="F14" s="28">
        <v>5666071.3499999996</v>
      </c>
      <c r="G14" s="28"/>
      <c r="H14" s="28">
        <f t="shared" si="3"/>
        <v>5666071.3499999996</v>
      </c>
      <c r="I14" s="72">
        <f t="shared" ref="I14:I86" si="7">H14/E14%</f>
        <v>99.999988528207894</v>
      </c>
      <c r="J14" s="28">
        <f t="shared" ref="J14:J86" si="8">D14+H14</f>
        <v>5666071.3499999996</v>
      </c>
      <c r="K14" s="72">
        <f t="shared" ref="K14:K17" si="9">J14/C14%</f>
        <v>88.809895768025072</v>
      </c>
    </row>
    <row r="15" spans="1:11" ht="84" x14ac:dyDescent="0.2">
      <c r="A15" s="29">
        <v>2434744</v>
      </c>
      <c r="B15" s="27" t="s">
        <v>87</v>
      </c>
      <c r="C15" s="28">
        <v>6380000</v>
      </c>
      <c r="D15" s="28">
        <v>0</v>
      </c>
      <c r="E15" s="28">
        <v>5666072</v>
      </c>
      <c r="F15" s="28">
        <v>5666071.3499999996</v>
      </c>
      <c r="G15" s="28">
        <v>-226643</v>
      </c>
      <c r="H15" s="28">
        <f t="shared" si="3"/>
        <v>5439428.3499999996</v>
      </c>
      <c r="I15" s="72">
        <f t="shared" si="7"/>
        <v>95.999986410338579</v>
      </c>
      <c r="J15" s="28">
        <f t="shared" si="8"/>
        <v>5439428.3499999996</v>
      </c>
      <c r="K15" s="72">
        <f t="shared" si="9"/>
        <v>85.257497648902813</v>
      </c>
    </row>
    <row r="16" spans="1:11" ht="77.25" customHeight="1" x14ac:dyDescent="0.2">
      <c r="A16" s="29">
        <v>2434748</v>
      </c>
      <c r="B16" s="27" t="s">
        <v>88</v>
      </c>
      <c r="C16" s="28">
        <v>6380000</v>
      </c>
      <c r="D16" s="28">
        <v>0</v>
      </c>
      <c r="E16" s="28">
        <v>5666072</v>
      </c>
      <c r="F16" s="28">
        <v>5666071.3499999996</v>
      </c>
      <c r="G16" s="28"/>
      <c r="H16" s="28">
        <f t="shared" si="3"/>
        <v>5666071.3499999996</v>
      </c>
      <c r="I16" s="72">
        <f t="shared" si="7"/>
        <v>99.999988528207894</v>
      </c>
      <c r="J16" s="28">
        <f t="shared" si="8"/>
        <v>5666071.3499999996</v>
      </c>
      <c r="K16" s="72">
        <f t="shared" si="9"/>
        <v>88.809895768025072</v>
      </c>
    </row>
    <row r="17" spans="1:11" ht="80.25" customHeight="1" x14ac:dyDescent="0.2">
      <c r="A17" s="29">
        <v>2434750</v>
      </c>
      <c r="B17" s="27" t="s">
        <v>89</v>
      </c>
      <c r="C17" s="28">
        <v>6380000</v>
      </c>
      <c r="D17" s="28">
        <v>0</v>
      </c>
      <c r="E17" s="28">
        <v>5666072</v>
      </c>
      <c r="F17" s="28">
        <v>5666071.3499999996</v>
      </c>
      <c r="G17" s="28"/>
      <c r="H17" s="28">
        <f t="shared" si="3"/>
        <v>5666071.3499999996</v>
      </c>
      <c r="I17" s="72">
        <f t="shared" si="7"/>
        <v>99.999988528207894</v>
      </c>
      <c r="J17" s="28">
        <f t="shared" si="8"/>
        <v>5666071.3499999996</v>
      </c>
      <c r="K17" s="72">
        <f t="shared" si="9"/>
        <v>88.809895768025072</v>
      </c>
    </row>
    <row r="18" spans="1:11" ht="177" customHeight="1" x14ac:dyDescent="0.2">
      <c r="A18" s="29">
        <v>2449720</v>
      </c>
      <c r="B18" s="27" t="s">
        <v>241</v>
      </c>
      <c r="C18" s="108">
        <v>1555887.97</v>
      </c>
      <c r="D18" s="108">
        <v>0</v>
      </c>
      <c r="E18" s="28">
        <v>190031</v>
      </c>
      <c r="F18" s="28">
        <v>0</v>
      </c>
      <c r="G18" s="28"/>
      <c r="H18" s="28">
        <f t="shared" si="3"/>
        <v>0</v>
      </c>
      <c r="I18" s="72">
        <f t="shared" ref="I18" si="10">H18/E18%</f>
        <v>0</v>
      </c>
      <c r="J18" s="28">
        <f t="shared" ref="J18" si="11">D18+H18</f>
        <v>0</v>
      </c>
      <c r="K18" s="72">
        <f t="shared" ref="K18" si="12">J18/C18%</f>
        <v>0</v>
      </c>
    </row>
    <row r="19" spans="1:11" ht="91.5" customHeight="1" x14ac:dyDescent="0.2">
      <c r="A19" s="29">
        <v>2455905</v>
      </c>
      <c r="B19" s="27" t="s">
        <v>126</v>
      </c>
      <c r="C19" s="108">
        <v>6524190</v>
      </c>
      <c r="D19" s="108">
        <v>4483404.8600000003</v>
      </c>
      <c r="E19" s="28">
        <v>1327374</v>
      </c>
      <c r="F19" s="28">
        <v>1327373.8799999999</v>
      </c>
      <c r="G19" s="28"/>
      <c r="H19" s="28">
        <f t="shared" si="3"/>
        <v>1327373.8799999999</v>
      </c>
      <c r="I19" s="72">
        <f t="shared" ref="I19:I77" si="13">H19/E19%</f>
        <v>99.999990959593902</v>
      </c>
      <c r="J19" s="28">
        <f t="shared" ref="J19:J77" si="14">D19+H19</f>
        <v>5810778.7400000002</v>
      </c>
      <c r="K19" s="72">
        <f t="shared" ref="K19:K77" si="15">J19/C19%</f>
        <v>89.065136668306721</v>
      </c>
    </row>
    <row r="20" spans="1:11" ht="88.5" customHeight="1" x14ac:dyDescent="0.2">
      <c r="A20" s="29">
        <v>2455911</v>
      </c>
      <c r="B20" s="27" t="s">
        <v>127</v>
      </c>
      <c r="C20" s="108">
        <v>2174730</v>
      </c>
      <c r="D20" s="108">
        <v>0</v>
      </c>
      <c r="E20" s="28">
        <v>1896249</v>
      </c>
      <c r="F20" s="28">
        <v>1896248.4</v>
      </c>
      <c r="G20" s="28"/>
      <c r="H20" s="28">
        <f t="shared" si="3"/>
        <v>1896248.4</v>
      </c>
      <c r="I20" s="72">
        <f t="shared" si="13"/>
        <v>99.999968358585804</v>
      </c>
      <c r="J20" s="28">
        <f t="shared" si="14"/>
        <v>1896248.4</v>
      </c>
      <c r="K20" s="72">
        <f t="shared" si="15"/>
        <v>87.194658647280349</v>
      </c>
    </row>
    <row r="21" spans="1:11" ht="89.25" customHeight="1" x14ac:dyDescent="0.2">
      <c r="A21" s="29">
        <v>2455913</v>
      </c>
      <c r="B21" s="27" t="s">
        <v>128</v>
      </c>
      <c r="C21" s="108">
        <v>2174730</v>
      </c>
      <c r="D21" s="108">
        <v>0</v>
      </c>
      <c r="E21" s="28">
        <v>1896249</v>
      </c>
      <c r="F21" s="28">
        <v>1896248</v>
      </c>
      <c r="G21" s="28"/>
      <c r="H21" s="28">
        <f t="shared" si="3"/>
        <v>1896248</v>
      </c>
      <c r="I21" s="72">
        <f t="shared" si="13"/>
        <v>99.999947264309682</v>
      </c>
      <c r="J21" s="28">
        <f t="shared" si="14"/>
        <v>1896248</v>
      </c>
      <c r="K21" s="72">
        <f t="shared" si="15"/>
        <v>87.194640254192478</v>
      </c>
    </row>
    <row r="22" spans="1:11" ht="89.25" customHeight="1" x14ac:dyDescent="0.2">
      <c r="A22" s="29">
        <v>2471650</v>
      </c>
      <c r="B22" s="27" t="s">
        <v>242</v>
      </c>
      <c r="C22" s="108">
        <v>2187918.73</v>
      </c>
      <c r="D22" s="108">
        <v>0</v>
      </c>
      <c r="E22" s="28">
        <v>14408</v>
      </c>
      <c r="F22" s="108">
        <v>0</v>
      </c>
      <c r="G22" s="108"/>
      <c r="H22" s="108">
        <f t="shared" si="3"/>
        <v>0</v>
      </c>
      <c r="I22" s="72">
        <f t="shared" ref="I22" si="16">H22/E22%</f>
        <v>0</v>
      </c>
      <c r="J22" s="28">
        <f t="shared" ref="J22" si="17">D22+H22</f>
        <v>0</v>
      </c>
      <c r="K22" s="72">
        <f t="shared" ref="K22" si="18">J22/C22%</f>
        <v>0</v>
      </c>
    </row>
    <row r="23" spans="1:11" ht="106.5" customHeight="1" x14ac:dyDescent="0.2">
      <c r="A23" s="29">
        <v>2484812</v>
      </c>
      <c r="B23" s="27" t="s">
        <v>129</v>
      </c>
      <c r="C23" s="108">
        <v>515900</v>
      </c>
      <c r="D23" s="108">
        <v>0</v>
      </c>
      <c r="E23" s="28">
        <v>257690</v>
      </c>
      <c r="F23" s="108">
        <v>0</v>
      </c>
      <c r="G23" s="108"/>
      <c r="H23" s="108">
        <f t="shared" si="3"/>
        <v>0</v>
      </c>
      <c r="I23" s="72">
        <f t="shared" si="13"/>
        <v>0</v>
      </c>
      <c r="J23" s="28">
        <f t="shared" si="14"/>
        <v>0</v>
      </c>
      <c r="K23" s="72">
        <f t="shared" si="15"/>
        <v>0</v>
      </c>
    </row>
    <row r="24" spans="1:11" ht="106.5" customHeight="1" x14ac:dyDescent="0.2">
      <c r="A24" s="29">
        <v>2484814</v>
      </c>
      <c r="B24" s="27" t="s">
        <v>130</v>
      </c>
      <c r="C24" s="108">
        <v>515900</v>
      </c>
      <c r="D24" s="108">
        <v>0</v>
      </c>
      <c r="E24" s="28">
        <v>325749</v>
      </c>
      <c r="F24" s="108">
        <v>0</v>
      </c>
      <c r="G24" s="108"/>
      <c r="H24" s="108">
        <f t="shared" si="3"/>
        <v>0</v>
      </c>
      <c r="I24" s="72">
        <f t="shared" si="13"/>
        <v>0</v>
      </c>
      <c r="J24" s="28">
        <f t="shared" si="14"/>
        <v>0</v>
      </c>
      <c r="K24" s="72">
        <f t="shared" si="15"/>
        <v>0</v>
      </c>
    </row>
    <row r="25" spans="1:11" ht="117" customHeight="1" x14ac:dyDescent="0.2">
      <c r="A25" s="29">
        <v>2484816</v>
      </c>
      <c r="B25" s="27" t="s">
        <v>131</v>
      </c>
      <c r="C25" s="108">
        <v>515900</v>
      </c>
      <c r="D25" s="108">
        <v>0</v>
      </c>
      <c r="E25" s="28">
        <v>327099</v>
      </c>
      <c r="F25" s="108">
        <v>0</v>
      </c>
      <c r="G25" s="108"/>
      <c r="H25" s="108">
        <f t="shared" si="3"/>
        <v>0</v>
      </c>
      <c r="I25" s="72">
        <f t="shared" si="13"/>
        <v>0</v>
      </c>
      <c r="J25" s="28">
        <f t="shared" si="14"/>
        <v>0</v>
      </c>
      <c r="K25" s="72">
        <f t="shared" si="15"/>
        <v>0</v>
      </c>
    </row>
    <row r="26" spans="1:11" ht="98.25" customHeight="1" x14ac:dyDescent="0.2">
      <c r="A26" s="29">
        <v>2484818</v>
      </c>
      <c r="B26" s="27" t="s">
        <v>132</v>
      </c>
      <c r="C26" s="108">
        <v>515900</v>
      </c>
      <c r="D26" s="108">
        <v>0</v>
      </c>
      <c r="E26" s="28">
        <v>325749</v>
      </c>
      <c r="F26" s="108">
        <v>0</v>
      </c>
      <c r="G26" s="108"/>
      <c r="H26" s="108">
        <f t="shared" si="3"/>
        <v>0</v>
      </c>
      <c r="I26" s="72">
        <f t="shared" si="13"/>
        <v>0</v>
      </c>
      <c r="J26" s="28">
        <f t="shared" si="14"/>
        <v>0</v>
      </c>
      <c r="K26" s="72">
        <f t="shared" si="15"/>
        <v>0</v>
      </c>
    </row>
    <row r="27" spans="1:11" ht="106.5" customHeight="1" x14ac:dyDescent="0.2">
      <c r="A27" s="29">
        <v>2484819</v>
      </c>
      <c r="B27" s="27" t="s">
        <v>133</v>
      </c>
      <c r="C27" s="108">
        <v>515900</v>
      </c>
      <c r="D27" s="108">
        <v>0</v>
      </c>
      <c r="E27" s="28">
        <v>325749</v>
      </c>
      <c r="F27" s="108">
        <v>0</v>
      </c>
      <c r="G27" s="108"/>
      <c r="H27" s="108">
        <f t="shared" si="3"/>
        <v>0</v>
      </c>
      <c r="I27" s="72">
        <f t="shared" si="13"/>
        <v>0</v>
      </c>
      <c r="J27" s="28">
        <f t="shared" si="14"/>
        <v>0</v>
      </c>
      <c r="K27" s="72">
        <f t="shared" si="15"/>
        <v>0</v>
      </c>
    </row>
    <row r="28" spans="1:11" ht="90" customHeight="1" x14ac:dyDescent="0.2">
      <c r="A28" s="29">
        <v>2484820</v>
      </c>
      <c r="B28" s="27" t="s">
        <v>134</v>
      </c>
      <c r="C28" s="108">
        <v>653400</v>
      </c>
      <c r="D28" s="108">
        <v>0</v>
      </c>
      <c r="E28" s="28">
        <v>399869</v>
      </c>
      <c r="F28" s="108">
        <v>0</v>
      </c>
      <c r="G28" s="108"/>
      <c r="H28" s="108">
        <f t="shared" si="3"/>
        <v>0</v>
      </c>
      <c r="I28" s="72">
        <f t="shared" si="13"/>
        <v>0</v>
      </c>
      <c r="J28" s="28">
        <f t="shared" si="14"/>
        <v>0</v>
      </c>
      <c r="K28" s="72">
        <f t="shared" si="15"/>
        <v>0</v>
      </c>
    </row>
    <row r="29" spans="1:11" ht="106.5" customHeight="1" x14ac:dyDescent="0.2">
      <c r="A29" s="29">
        <v>2484821</v>
      </c>
      <c r="B29" s="27" t="s">
        <v>135</v>
      </c>
      <c r="C29" s="108">
        <v>515900</v>
      </c>
      <c r="D29" s="108">
        <v>0</v>
      </c>
      <c r="E29" s="28">
        <v>327099</v>
      </c>
      <c r="F29" s="108">
        <v>0</v>
      </c>
      <c r="G29" s="108"/>
      <c r="H29" s="108">
        <f t="shared" si="3"/>
        <v>0</v>
      </c>
      <c r="I29" s="72">
        <f t="shared" si="13"/>
        <v>0</v>
      </c>
      <c r="J29" s="28">
        <f t="shared" si="14"/>
        <v>0</v>
      </c>
      <c r="K29" s="72">
        <f t="shared" si="15"/>
        <v>0</v>
      </c>
    </row>
    <row r="30" spans="1:11" ht="97.5" customHeight="1" x14ac:dyDescent="0.2">
      <c r="A30" s="29">
        <v>2484822</v>
      </c>
      <c r="B30" s="27" t="s">
        <v>136</v>
      </c>
      <c r="C30" s="108">
        <v>515900</v>
      </c>
      <c r="D30" s="108">
        <v>0</v>
      </c>
      <c r="E30" s="28">
        <v>325749</v>
      </c>
      <c r="F30" s="108">
        <v>0</v>
      </c>
      <c r="G30" s="108"/>
      <c r="H30" s="108">
        <f t="shared" si="3"/>
        <v>0</v>
      </c>
      <c r="I30" s="72">
        <f t="shared" si="13"/>
        <v>0</v>
      </c>
      <c r="J30" s="28">
        <f t="shared" si="14"/>
        <v>0</v>
      </c>
      <c r="K30" s="72">
        <f t="shared" si="15"/>
        <v>0</v>
      </c>
    </row>
    <row r="31" spans="1:11" ht="106.5" customHeight="1" x14ac:dyDescent="0.2">
      <c r="A31" s="29">
        <v>2484823</v>
      </c>
      <c r="B31" s="27" t="s">
        <v>137</v>
      </c>
      <c r="C31" s="108">
        <v>515900</v>
      </c>
      <c r="D31" s="108">
        <v>0</v>
      </c>
      <c r="E31" s="28">
        <v>325749</v>
      </c>
      <c r="F31" s="108">
        <v>0</v>
      </c>
      <c r="G31" s="108"/>
      <c r="H31" s="108">
        <f t="shared" si="3"/>
        <v>0</v>
      </c>
      <c r="I31" s="72">
        <f t="shared" si="13"/>
        <v>0</v>
      </c>
      <c r="J31" s="28">
        <f t="shared" si="14"/>
        <v>0</v>
      </c>
      <c r="K31" s="72">
        <f t="shared" si="15"/>
        <v>0</v>
      </c>
    </row>
    <row r="32" spans="1:11" ht="106.5" customHeight="1" x14ac:dyDescent="0.2">
      <c r="A32" s="29">
        <v>2484825</v>
      </c>
      <c r="B32" s="27" t="s">
        <v>138</v>
      </c>
      <c r="C32" s="108">
        <v>653400</v>
      </c>
      <c r="D32" s="108">
        <v>0</v>
      </c>
      <c r="E32" s="28">
        <v>403219</v>
      </c>
      <c r="F32" s="108">
        <v>0</v>
      </c>
      <c r="G32" s="108"/>
      <c r="H32" s="108">
        <f t="shared" si="3"/>
        <v>0</v>
      </c>
      <c r="I32" s="72">
        <f t="shared" si="13"/>
        <v>0</v>
      </c>
      <c r="J32" s="28">
        <f t="shared" si="14"/>
        <v>0</v>
      </c>
      <c r="K32" s="72">
        <f t="shared" si="15"/>
        <v>0</v>
      </c>
    </row>
    <row r="33" spans="1:11" ht="106.5" customHeight="1" x14ac:dyDescent="0.2">
      <c r="A33" s="29">
        <v>2484827</v>
      </c>
      <c r="B33" s="27" t="s">
        <v>139</v>
      </c>
      <c r="C33" s="108">
        <v>653400</v>
      </c>
      <c r="D33" s="108">
        <v>0</v>
      </c>
      <c r="E33" s="28">
        <v>399869</v>
      </c>
      <c r="F33" s="108">
        <v>0</v>
      </c>
      <c r="G33" s="108"/>
      <c r="H33" s="108">
        <f t="shared" si="3"/>
        <v>0</v>
      </c>
      <c r="I33" s="72">
        <f t="shared" si="13"/>
        <v>0</v>
      </c>
      <c r="J33" s="28">
        <f t="shared" si="14"/>
        <v>0</v>
      </c>
      <c r="K33" s="72">
        <f t="shared" si="15"/>
        <v>0</v>
      </c>
    </row>
    <row r="34" spans="1:11" ht="129.75" customHeight="1" x14ac:dyDescent="0.2">
      <c r="A34" s="29">
        <v>2484831</v>
      </c>
      <c r="B34" s="27" t="s">
        <v>140</v>
      </c>
      <c r="C34" s="108">
        <v>515900</v>
      </c>
      <c r="D34" s="108">
        <v>0</v>
      </c>
      <c r="E34" s="28">
        <v>325749</v>
      </c>
      <c r="F34" s="108">
        <v>0</v>
      </c>
      <c r="G34" s="108"/>
      <c r="H34" s="108">
        <f t="shared" si="3"/>
        <v>0</v>
      </c>
      <c r="I34" s="72">
        <f t="shared" si="13"/>
        <v>0</v>
      </c>
      <c r="J34" s="28">
        <f t="shared" si="14"/>
        <v>0</v>
      </c>
      <c r="K34" s="72">
        <f t="shared" si="15"/>
        <v>0</v>
      </c>
    </row>
    <row r="35" spans="1:11" ht="110.25" customHeight="1" x14ac:dyDescent="0.2">
      <c r="A35" s="29">
        <v>2484832</v>
      </c>
      <c r="B35" s="27" t="s">
        <v>141</v>
      </c>
      <c r="C35" s="108">
        <v>515900</v>
      </c>
      <c r="D35" s="108">
        <v>0</v>
      </c>
      <c r="E35" s="28">
        <v>327099</v>
      </c>
      <c r="F35" s="108">
        <v>0</v>
      </c>
      <c r="G35" s="108"/>
      <c r="H35" s="108">
        <f t="shared" si="3"/>
        <v>0</v>
      </c>
      <c r="I35" s="72">
        <f t="shared" si="13"/>
        <v>0</v>
      </c>
      <c r="J35" s="28">
        <f t="shared" si="14"/>
        <v>0</v>
      </c>
      <c r="K35" s="72">
        <f t="shared" si="15"/>
        <v>0</v>
      </c>
    </row>
    <row r="36" spans="1:11" ht="106.5" customHeight="1" x14ac:dyDescent="0.2">
      <c r="A36" s="29">
        <v>2484833</v>
      </c>
      <c r="B36" s="27" t="s">
        <v>142</v>
      </c>
      <c r="C36" s="108">
        <v>653400</v>
      </c>
      <c r="D36" s="108">
        <v>0</v>
      </c>
      <c r="E36" s="28">
        <v>399869</v>
      </c>
      <c r="F36" s="108">
        <v>0</v>
      </c>
      <c r="G36" s="108"/>
      <c r="H36" s="108">
        <f t="shared" si="3"/>
        <v>0</v>
      </c>
      <c r="I36" s="72">
        <f t="shared" si="13"/>
        <v>0</v>
      </c>
      <c r="J36" s="28">
        <f t="shared" si="14"/>
        <v>0</v>
      </c>
      <c r="K36" s="72">
        <f t="shared" si="15"/>
        <v>0</v>
      </c>
    </row>
    <row r="37" spans="1:11" ht="122.25" customHeight="1" x14ac:dyDescent="0.2">
      <c r="A37" s="29">
        <v>2484834</v>
      </c>
      <c r="B37" s="27" t="s">
        <v>143</v>
      </c>
      <c r="C37" s="108">
        <v>790900</v>
      </c>
      <c r="D37" s="108">
        <v>0</v>
      </c>
      <c r="E37" s="28">
        <v>473989</v>
      </c>
      <c r="F37" s="108">
        <v>0</v>
      </c>
      <c r="G37" s="108"/>
      <c r="H37" s="108">
        <f t="shared" si="3"/>
        <v>0</v>
      </c>
      <c r="I37" s="72">
        <f t="shared" si="13"/>
        <v>0</v>
      </c>
      <c r="J37" s="28">
        <f t="shared" si="14"/>
        <v>0</v>
      </c>
      <c r="K37" s="72">
        <f t="shared" si="15"/>
        <v>0</v>
      </c>
    </row>
    <row r="38" spans="1:11" ht="123.75" customHeight="1" x14ac:dyDescent="0.2">
      <c r="A38" s="29">
        <v>2484836</v>
      </c>
      <c r="B38" s="27" t="s">
        <v>144</v>
      </c>
      <c r="C38" s="108">
        <v>515900</v>
      </c>
      <c r="D38" s="108">
        <v>0</v>
      </c>
      <c r="E38" s="28">
        <v>327099</v>
      </c>
      <c r="F38" s="108">
        <v>0</v>
      </c>
      <c r="G38" s="108"/>
      <c r="H38" s="108">
        <f t="shared" si="3"/>
        <v>0</v>
      </c>
      <c r="I38" s="72">
        <f t="shared" si="13"/>
        <v>0</v>
      </c>
      <c r="J38" s="28">
        <f t="shared" si="14"/>
        <v>0</v>
      </c>
      <c r="K38" s="72">
        <f t="shared" si="15"/>
        <v>0</v>
      </c>
    </row>
    <row r="39" spans="1:11" ht="113.25" customHeight="1" x14ac:dyDescent="0.2">
      <c r="A39" s="29">
        <v>2484837</v>
      </c>
      <c r="B39" s="27" t="s">
        <v>145</v>
      </c>
      <c r="C39" s="108">
        <v>988900</v>
      </c>
      <c r="D39" s="108">
        <v>0</v>
      </c>
      <c r="E39" s="28">
        <v>579339</v>
      </c>
      <c r="F39" s="108">
        <v>0</v>
      </c>
      <c r="G39" s="108"/>
      <c r="H39" s="108">
        <f t="shared" si="3"/>
        <v>0</v>
      </c>
      <c r="I39" s="72">
        <f t="shared" si="13"/>
        <v>0</v>
      </c>
      <c r="J39" s="28">
        <f t="shared" si="14"/>
        <v>0</v>
      </c>
      <c r="K39" s="72">
        <f t="shared" si="15"/>
        <v>0</v>
      </c>
    </row>
    <row r="40" spans="1:11" ht="106.5" customHeight="1" x14ac:dyDescent="0.2">
      <c r="A40" s="29">
        <v>2484838</v>
      </c>
      <c r="B40" s="27" t="s">
        <v>146</v>
      </c>
      <c r="C40" s="108">
        <v>988900</v>
      </c>
      <c r="D40" s="108">
        <v>0</v>
      </c>
      <c r="E40" s="28">
        <v>597989</v>
      </c>
      <c r="F40" s="108">
        <v>0</v>
      </c>
      <c r="G40" s="108"/>
      <c r="H40" s="108">
        <f t="shared" si="3"/>
        <v>0</v>
      </c>
      <c r="I40" s="72">
        <f t="shared" si="13"/>
        <v>0</v>
      </c>
      <c r="J40" s="28">
        <f t="shared" si="14"/>
        <v>0</v>
      </c>
      <c r="K40" s="72">
        <f t="shared" si="15"/>
        <v>0</v>
      </c>
    </row>
    <row r="41" spans="1:11" ht="123" customHeight="1" x14ac:dyDescent="0.2">
      <c r="A41" s="29">
        <v>2484839</v>
      </c>
      <c r="B41" s="27" t="s">
        <v>147</v>
      </c>
      <c r="C41" s="108">
        <v>653400</v>
      </c>
      <c r="D41" s="108">
        <v>0</v>
      </c>
      <c r="E41" s="28">
        <v>399869</v>
      </c>
      <c r="F41" s="108">
        <v>0</v>
      </c>
      <c r="G41" s="108"/>
      <c r="H41" s="108">
        <f t="shared" si="3"/>
        <v>0</v>
      </c>
      <c r="I41" s="72">
        <f t="shared" si="13"/>
        <v>0</v>
      </c>
      <c r="J41" s="28">
        <f t="shared" si="14"/>
        <v>0</v>
      </c>
      <c r="K41" s="72">
        <f t="shared" si="15"/>
        <v>0</v>
      </c>
    </row>
    <row r="42" spans="1:11" ht="106.5" customHeight="1" x14ac:dyDescent="0.2">
      <c r="A42" s="29">
        <v>2484840</v>
      </c>
      <c r="B42" s="27" t="s">
        <v>148</v>
      </c>
      <c r="C42" s="108">
        <v>988900</v>
      </c>
      <c r="D42" s="108">
        <v>0</v>
      </c>
      <c r="E42" s="28">
        <v>597989</v>
      </c>
      <c r="F42" s="108">
        <v>0</v>
      </c>
      <c r="G42" s="108"/>
      <c r="H42" s="108">
        <f t="shared" si="3"/>
        <v>0</v>
      </c>
      <c r="I42" s="72">
        <f t="shared" si="13"/>
        <v>0</v>
      </c>
      <c r="J42" s="28">
        <f t="shared" si="14"/>
        <v>0</v>
      </c>
      <c r="K42" s="72">
        <f t="shared" si="15"/>
        <v>0</v>
      </c>
    </row>
    <row r="43" spans="1:11" ht="106.5" customHeight="1" x14ac:dyDescent="0.2">
      <c r="A43" s="29">
        <v>2484841</v>
      </c>
      <c r="B43" s="27" t="s">
        <v>149</v>
      </c>
      <c r="C43" s="108">
        <v>515900</v>
      </c>
      <c r="D43" s="108">
        <v>0</v>
      </c>
      <c r="E43" s="28">
        <v>325749</v>
      </c>
      <c r="F43" s="108">
        <v>0</v>
      </c>
      <c r="G43" s="108"/>
      <c r="H43" s="108">
        <f t="shared" si="3"/>
        <v>0</v>
      </c>
      <c r="I43" s="72">
        <f t="shared" si="13"/>
        <v>0</v>
      </c>
      <c r="J43" s="28">
        <f t="shared" si="14"/>
        <v>0</v>
      </c>
      <c r="K43" s="72">
        <f t="shared" si="15"/>
        <v>0</v>
      </c>
    </row>
    <row r="44" spans="1:11" ht="106.5" customHeight="1" x14ac:dyDescent="0.2">
      <c r="A44" s="29">
        <v>2484842</v>
      </c>
      <c r="B44" s="27" t="s">
        <v>150</v>
      </c>
      <c r="C44" s="108">
        <v>988900</v>
      </c>
      <c r="D44" s="108">
        <v>0</v>
      </c>
      <c r="E44" s="28">
        <v>603339</v>
      </c>
      <c r="F44" s="108">
        <v>0</v>
      </c>
      <c r="G44" s="108"/>
      <c r="H44" s="108">
        <f t="shared" si="3"/>
        <v>0</v>
      </c>
      <c r="I44" s="72">
        <f t="shared" si="13"/>
        <v>0</v>
      </c>
      <c r="J44" s="28">
        <f t="shared" si="14"/>
        <v>0</v>
      </c>
      <c r="K44" s="72">
        <f t="shared" si="15"/>
        <v>0</v>
      </c>
    </row>
    <row r="45" spans="1:11" ht="112.5" customHeight="1" x14ac:dyDescent="0.2">
      <c r="A45" s="29">
        <v>2484843</v>
      </c>
      <c r="B45" s="27" t="s">
        <v>151</v>
      </c>
      <c r="C45" s="108">
        <v>713900</v>
      </c>
      <c r="D45" s="108">
        <v>0</v>
      </c>
      <c r="E45" s="28">
        <v>449749</v>
      </c>
      <c r="F45" s="108">
        <v>0</v>
      </c>
      <c r="G45" s="108"/>
      <c r="H45" s="108">
        <f t="shared" si="3"/>
        <v>0</v>
      </c>
      <c r="I45" s="72">
        <f t="shared" si="13"/>
        <v>0</v>
      </c>
      <c r="J45" s="28">
        <f t="shared" si="14"/>
        <v>0</v>
      </c>
      <c r="K45" s="72">
        <f t="shared" si="15"/>
        <v>0</v>
      </c>
    </row>
    <row r="46" spans="1:11" ht="106.5" customHeight="1" x14ac:dyDescent="0.2">
      <c r="A46" s="29">
        <v>2484844</v>
      </c>
      <c r="B46" s="27" t="s">
        <v>152</v>
      </c>
      <c r="C46" s="108">
        <v>988900</v>
      </c>
      <c r="D46" s="108">
        <v>0</v>
      </c>
      <c r="E46" s="28">
        <v>603339</v>
      </c>
      <c r="F46" s="108">
        <v>0</v>
      </c>
      <c r="G46" s="108"/>
      <c r="H46" s="108">
        <f t="shared" si="3"/>
        <v>0</v>
      </c>
      <c r="I46" s="72">
        <f t="shared" si="13"/>
        <v>0</v>
      </c>
      <c r="J46" s="28">
        <f t="shared" si="14"/>
        <v>0</v>
      </c>
      <c r="K46" s="72">
        <f t="shared" si="15"/>
        <v>0</v>
      </c>
    </row>
    <row r="47" spans="1:11" ht="106.5" customHeight="1" x14ac:dyDescent="0.2">
      <c r="A47" s="29">
        <v>2484845</v>
      </c>
      <c r="B47" s="27" t="s">
        <v>153</v>
      </c>
      <c r="C47" s="108">
        <v>851400</v>
      </c>
      <c r="D47" s="108">
        <v>0</v>
      </c>
      <c r="E47" s="28">
        <v>523869</v>
      </c>
      <c r="F47" s="108">
        <v>0</v>
      </c>
      <c r="G47" s="108"/>
      <c r="H47" s="108">
        <f t="shared" si="3"/>
        <v>0</v>
      </c>
      <c r="I47" s="72">
        <f t="shared" si="13"/>
        <v>0</v>
      </c>
      <c r="J47" s="28">
        <f t="shared" si="14"/>
        <v>0</v>
      </c>
      <c r="K47" s="72">
        <f t="shared" si="15"/>
        <v>0</v>
      </c>
    </row>
    <row r="48" spans="1:11" ht="106.5" customHeight="1" x14ac:dyDescent="0.2">
      <c r="A48" s="29">
        <v>2484846</v>
      </c>
      <c r="B48" s="27" t="s">
        <v>154</v>
      </c>
      <c r="C48" s="108">
        <v>988900</v>
      </c>
      <c r="D48" s="108">
        <v>0</v>
      </c>
      <c r="E48" s="28">
        <v>603339</v>
      </c>
      <c r="F48" s="108">
        <v>0</v>
      </c>
      <c r="G48" s="108"/>
      <c r="H48" s="108">
        <f t="shared" si="3"/>
        <v>0</v>
      </c>
      <c r="I48" s="72">
        <f t="shared" si="13"/>
        <v>0</v>
      </c>
      <c r="J48" s="28">
        <f t="shared" si="14"/>
        <v>0</v>
      </c>
      <c r="K48" s="72">
        <f t="shared" si="15"/>
        <v>0</v>
      </c>
    </row>
    <row r="49" spans="1:11" ht="117.75" customHeight="1" x14ac:dyDescent="0.2">
      <c r="A49" s="29">
        <v>2484847</v>
      </c>
      <c r="B49" s="27" t="s">
        <v>155</v>
      </c>
      <c r="C49" s="108">
        <v>653400</v>
      </c>
      <c r="D49" s="108">
        <v>0</v>
      </c>
      <c r="E49" s="28">
        <v>399869</v>
      </c>
      <c r="F49" s="108">
        <v>0</v>
      </c>
      <c r="G49" s="108"/>
      <c r="H49" s="108">
        <f t="shared" si="3"/>
        <v>0</v>
      </c>
      <c r="I49" s="72">
        <f t="shared" si="13"/>
        <v>0</v>
      </c>
      <c r="J49" s="28">
        <f t="shared" si="14"/>
        <v>0</v>
      </c>
      <c r="K49" s="72">
        <f t="shared" si="15"/>
        <v>0</v>
      </c>
    </row>
    <row r="50" spans="1:11" ht="98.25" customHeight="1" x14ac:dyDescent="0.2">
      <c r="A50" s="29">
        <v>2484848</v>
      </c>
      <c r="B50" s="27" t="s">
        <v>156</v>
      </c>
      <c r="C50" s="108">
        <v>515900</v>
      </c>
      <c r="D50" s="108">
        <v>0</v>
      </c>
      <c r="E50" s="28">
        <v>325749</v>
      </c>
      <c r="F50" s="108">
        <v>0</v>
      </c>
      <c r="G50" s="108"/>
      <c r="H50" s="108">
        <f t="shared" si="3"/>
        <v>0</v>
      </c>
      <c r="I50" s="72">
        <f t="shared" si="13"/>
        <v>0</v>
      </c>
      <c r="J50" s="28">
        <f t="shared" si="14"/>
        <v>0</v>
      </c>
      <c r="K50" s="72">
        <f t="shared" si="15"/>
        <v>0</v>
      </c>
    </row>
    <row r="51" spans="1:11" ht="106.5" customHeight="1" x14ac:dyDescent="0.2">
      <c r="A51" s="29">
        <v>2484849</v>
      </c>
      <c r="B51" s="27" t="s">
        <v>157</v>
      </c>
      <c r="C51" s="108">
        <v>653400</v>
      </c>
      <c r="D51" s="108">
        <v>0</v>
      </c>
      <c r="E51" s="28">
        <v>399869</v>
      </c>
      <c r="F51" s="108">
        <v>0</v>
      </c>
      <c r="G51" s="108"/>
      <c r="H51" s="108">
        <f t="shared" si="3"/>
        <v>0</v>
      </c>
      <c r="I51" s="72">
        <f t="shared" si="13"/>
        <v>0</v>
      </c>
      <c r="J51" s="28">
        <f t="shared" si="14"/>
        <v>0</v>
      </c>
      <c r="K51" s="72">
        <f t="shared" si="15"/>
        <v>0</v>
      </c>
    </row>
    <row r="52" spans="1:11" ht="111" customHeight="1" x14ac:dyDescent="0.2">
      <c r="A52" s="29">
        <v>2484850</v>
      </c>
      <c r="B52" s="27" t="s">
        <v>158</v>
      </c>
      <c r="C52" s="108">
        <v>515900</v>
      </c>
      <c r="D52" s="108">
        <v>0</v>
      </c>
      <c r="E52" s="28">
        <v>325749</v>
      </c>
      <c r="F52" s="108">
        <v>0</v>
      </c>
      <c r="G52" s="108"/>
      <c r="H52" s="108">
        <f t="shared" si="3"/>
        <v>0</v>
      </c>
      <c r="I52" s="72">
        <f t="shared" si="13"/>
        <v>0</v>
      </c>
      <c r="J52" s="28">
        <f t="shared" si="14"/>
        <v>0</v>
      </c>
      <c r="K52" s="72">
        <f t="shared" si="15"/>
        <v>0</v>
      </c>
    </row>
    <row r="53" spans="1:11" ht="125.25" customHeight="1" x14ac:dyDescent="0.2">
      <c r="A53" s="29">
        <v>2484851</v>
      </c>
      <c r="B53" s="27" t="s">
        <v>159</v>
      </c>
      <c r="C53" s="108">
        <v>790900</v>
      </c>
      <c r="D53" s="108">
        <v>0</v>
      </c>
      <c r="E53" s="28">
        <v>473989</v>
      </c>
      <c r="F53" s="108">
        <v>0</v>
      </c>
      <c r="G53" s="108"/>
      <c r="H53" s="108">
        <f t="shared" si="3"/>
        <v>0</v>
      </c>
      <c r="I53" s="72">
        <f t="shared" si="13"/>
        <v>0</v>
      </c>
      <c r="J53" s="28">
        <f t="shared" si="14"/>
        <v>0</v>
      </c>
      <c r="K53" s="72">
        <f t="shared" si="15"/>
        <v>0</v>
      </c>
    </row>
    <row r="54" spans="1:11" ht="106.5" customHeight="1" x14ac:dyDescent="0.2">
      <c r="A54" s="29">
        <v>2484852</v>
      </c>
      <c r="B54" s="27" t="s">
        <v>160</v>
      </c>
      <c r="C54" s="108">
        <v>515900</v>
      </c>
      <c r="D54" s="108">
        <v>0</v>
      </c>
      <c r="E54" s="28">
        <v>325749</v>
      </c>
      <c r="F54" s="108">
        <v>0</v>
      </c>
      <c r="G54" s="108"/>
      <c r="H54" s="108">
        <f t="shared" si="3"/>
        <v>0</v>
      </c>
      <c r="I54" s="72">
        <f t="shared" si="13"/>
        <v>0</v>
      </c>
      <c r="J54" s="28">
        <f t="shared" si="14"/>
        <v>0</v>
      </c>
      <c r="K54" s="72">
        <f t="shared" si="15"/>
        <v>0</v>
      </c>
    </row>
    <row r="55" spans="1:11" ht="99" customHeight="1" x14ac:dyDescent="0.2">
      <c r="A55" s="29">
        <v>2484853</v>
      </c>
      <c r="B55" s="27" t="s">
        <v>161</v>
      </c>
      <c r="C55" s="108">
        <v>515900</v>
      </c>
      <c r="D55" s="108">
        <v>0</v>
      </c>
      <c r="E55" s="28">
        <v>325749</v>
      </c>
      <c r="F55" s="108">
        <v>0</v>
      </c>
      <c r="G55" s="108"/>
      <c r="H55" s="108">
        <f t="shared" si="3"/>
        <v>0</v>
      </c>
      <c r="I55" s="72">
        <f t="shared" si="13"/>
        <v>0</v>
      </c>
      <c r="J55" s="28">
        <f t="shared" si="14"/>
        <v>0</v>
      </c>
      <c r="K55" s="72">
        <f t="shared" si="15"/>
        <v>0</v>
      </c>
    </row>
    <row r="56" spans="1:11" ht="123" customHeight="1" x14ac:dyDescent="0.2">
      <c r="A56" s="29">
        <v>2484854</v>
      </c>
      <c r="B56" s="27" t="s">
        <v>162</v>
      </c>
      <c r="C56" s="108">
        <v>1522400</v>
      </c>
      <c r="D56" s="108">
        <v>0</v>
      </c>
      <c r="E56" s="28">
        <v>920109</v>
      </c>
      <c r="F56" s="108">
        <v>0</v>
      </c>
      <c r="G56" s="108"/>
      <c r="H56" s="108">
        <f t="shared" si="3"/>
        <v>0</v>
      </c>
      <c r="I56" s="72">
        <f t="shared" si="13"/>
        <v>0</v>
      </c>
      <c r="J56" s="28">
        <f t="shared" si="14"/>
        <v>0</v>
      </c>
      <c r="K56" s="72">
        <f t="shared" si="15"/>
        <v>0</v>
      </c>
    </row>
    <row r="57" spans="1:11" ht="106.5" customHeight="1" x14ac:dyDescent="0.2">
      <c r="A57" s="29">
        <v>2484855</v>
      </c>
      <c r="B57" s="27" t="s">
        <v>163</v>
      </c>
      <c r="C57" s="108">
        <v>515900</v>
      </c>
      <c r="D57" s="108">
        <v>0</v>
      </c>
      <c r="E57" s="28">
        <v>325749</v>
      </c>
      <c r="F57" s="108">
        <v>0</v>
      </c>
      <c r="G57" s="108"/>
      <c r="H57" s="108">
        <f t="shared" si="3"/>
        <v>0</v>
      </c>
      <c r="I57" s="72">
        <f t="shared" si="13"/>
        <v>0</v>
      </c>
      <c r="J57" s="28">
        <f t="shared" si="14"/>
        <v>0</v>
      </c>
      <c r="K57" s="72">
        <f t="shared" si="15"/>
        <v>0</v>
      </c>
    </row>
    <row r="58" spans="1:11" ht="106.5" customHeight="1" x14ac:dyDescent="0.2">
      <c r="A58" s="29">
        <v>2484856</v>
      </c>
      <c r="B58" s="27" t="s">
        <v>164</v>
      </c>
      <c r="C58" s="108">
        <v>988900</v>
      </c>
      <c r="D58" s="108">
        <v>0</v>
      </c>
      <c r="E58" s="28">
        <v>597989</v>
      </c>
      <c r="F58" s="108">
        <v>0</v>
      </c>
      <c r="G58" s="108"/>
      <c r="H58" s="108">
        <f t="shared" si="3"/>
        <v>0</v>
      </c>
      <c r="I58" s="72">
        <f t="shared" si="13"/>
        <v>0</v>
      </c>
      <c r="J58" s="28">
        <f t="shared" si="14"/>
        <v>0</v>
      </c>
      <c r="K58" s="72">
        <f t="shared" si="15"/>
        <v>0</v>
      </c>
    </row>
    <row r="59" spans="1:11" ht="106.5" customHeight="1" x14ac:dyDescent="0.2">
      <c r="A59" s="29">
        <v>2484857</v>
      </c>
      <c r="B59" s="27" t="s">
        <v>165</v>
      </c>
      <c r="C59" s="108">
        <v>515900</v>
      </c>
      <c r="D59" s="108">
        <v>0</v>
      </c>
      <c r="E59" s="28">
        <v>325749</v>
      </c>
      <c r="F59" s="108">
        <v>0</v>
      </c>
      <c r="G59" s="108"/>
      <c r="H59" s="108">
        <f t="shared" si="3"/>
        <v>0</v>
      </c>
      <c r="I59" s="72">
        <f t="shared" si="13"/>
        <v>0</v>
      </c>
      <c r="J59" s="28">
        <f t="shared" si="14"/>
        <v>0</v>
      </c>
      <c r="K59" s="72">
        <f t="shared" si="15"/>
        <v>0</v>
      </c>
    </row>
    <row r="60" spans="1:11" ht="106.5" customHeight="1" x14ac:dyDescent="0.2">
      <c r="A60" s="29">
        <v>2484858</v>
      </c>
      <c r="B60" s="27" t="s">
        <v>166</v>
      </c>
      <c r="C60" s="108">
        <v>515900</v>
      </c>
      <c r="D60" s="108">
        <v>0</v>
      </c>
      <c r="E60" s="28">
        <v>325749</v>
      </c>
      <c r="F60" s="108">
        <v>0</v>
      </c>
      <c r="G60" s="108"/>
      <c r="H60" s="108">
        <f t="shared" si="3"/>
        <v>0</v>
      </c>
      <c r="I60" s="72">
        <f t="shared" si="13"/>
        <v>0</v>
      </c>
      <c r="J60" s="28">
        <f t="shared" si="14"/>
        <v>0</v>
      </c>
      <c r="K60" s="72">
        <f t="shared" si="15"/>
        <v>0</v>
      </c>
    </row>
    <row r="61" spans="1:11" ht="106.5" customHeight="1" x14ac:dyDescent="0.2">
      <c r="A61" s="29">
        <v>2484860</v>
      </c>
      <c r="B61" s="27" t="s">
        <v>167</v>
      </c>
      <c r="C61" s="108">
        <v>515900</v>
      </c>
      <c r="D61" s="108">
        <v>0</v>
      </c>
      <c r="E61" s="28">
        <v>325749</v>
      </c>
      <c r="F61" s="108">
        <v>0</v>
      </c>
      <c r="G61" s="108"/>
      <c r="H61" s="108">
        <f t="shared" si="3"/>
        <v>0</v>
      </c>
      <c r="I61" s="72">
        <f t="shared" si="13"/>
        <v>0</v>
      </c>
      <c r="J61" s="28">
        <f t="shared" si="14"/>
        <v>0</v>
      </c>
      <c r="K61" s="72">
        <f t="shared" si="15"/>
        <v>0</v>
      </c>
    </row>
    <row r="62" spans="1:11" ht="111" customHeight="1" x14ac:dyDescent="0.2">
      <c r="A62" s="29">
        <v>2484862</v>
      </c>
      <c r="B62" s="27" t="s">
        <v>168</v>
      </c>
      <c r="C62" s="108">
        <v>515900</v>
      </c>
      <c r="D62" s="108">
        <v>0</v>
      </c>
      <c r="E62" s="28">
        <v>325749</v>
      </c>
      <c r="F62" s="108">
        <v>0</v>
      </c>
      <c r="G62" s="108"/>
      <c r="H62" s="108">
        <f t="shared" si="3"/>
        <v>0</v>
      </c>
      <c r="I62" s="72">
        <f t="shared" si="13"/>
        <v>0</v>
      </c>
      <c r="J62" s="28">
        <f t="shared" si="14"/>
        <v>0</v>
      </c>
      <c r="K62" s="72">
        <f t="shared" si="15"/>
        <v>0</v>
      </c>
    </row>
    <row r="63" spans="1:11" ht="113.25" customHeight="1" x14ac:dyDescent="0.2">
      <c r="A63" s="29">
        <v>2484863</v>
      </c>
      <c r="B63" s="27" t="s">
        <v>169</v>
      </c>
      <c r="C63" s="108">
        <v>653400</v>
      </c>
      <c r="D63" s="108">
        <v>0</v>
      </c>
      <c r="E63" s="28">
        <v>399869</v>
      </c>
      <c r="F63" s="108">
        <v>0</v>
      </c>
      <c r="G63" s="108"/>
      <c r="H63" s="108">
        <f t="shared" si="3"/>
        <v>0</v>
      </c>
      <c r="I63" s="72">
        <f t="shared" si="13"/>
        <v>0</v>
      </c>
      <c r="J63" s="28">
        <f t="shared" si="14"/>
        <v>0</v>
      </c>
      <c r="K63" s="72">
        <f t="shared" si="15"/>
        <v>0</v>
      </c>
    </row>
    <row r="64" spans="1:11" ht="135.75" customHeight="1" x14ac:dyDescent="0.2">
      <c r="A64" s="29">
        <v>2484864</v>
      </c>
      <c r="B64" s="27" t="s">
        <v>170</v>
      </c>
      <c r="C64" s="108">
        <v>515900</v>
      </c>
      <c r="D64" s="108">
        <v>0</v>
      </c>
      <c r="E64" s="28">
        <v>325749</v>
      </c>
      <c r="F64" s="108">
        <v>0</v>
      </c>
      <c r="G64" s="108"/>
      <c r="H64" s="108">
        <f t="shared" si="3"/>
        <v>0</v>
      </c>
      <c r="I64" s="72">
        <f t="shared" si="13"/>
        <v>0</v>
      </c>
      <c r="J64" s="28">
        <f t="shared" si="14"/>
        <v>0</v>
      </c>
      <c r="K64" s="72">
        <f t="shared" si="15"/>
        <v>0</v>
      </c>
    </row>
    <row r="65" spans="1:11" ht="106.5" customHeight="1" x14ac:dyDescent="0.2">
      <c r="A65" s="29">
        <v>2484866</v>
      </c>
      <c r="B65" s="27" t="s">
        <v>171</v>
      </c>
      <c r="C65" s="108">
        <v>988900</v>
      </c>
      <c r="D65" s="108">
        <v>0</v>
      </c>
      <c r="E65" s="28">
        <v>597989</v>
      </c>
      <c r="F65" s="108">
        <v>0</v>
      </c>
      <c r="G65" s="108"/>
      <c r="H65" s="108">
        <f t="shared" si="3"/>
        <v>0</v>
      </c>
      <c r="I65" s="72">
        <f t="shared" si="13"/>
        <v>0</v>
      </c>
      <c r="J65" s="28">
        <f t="shared" si="14"/>
        <v>0</v>
      </c>
      <c r="K65" s="72">
        <f t="shared" si="15"/>
        <v>0</v>
      </c>
    </row>
    <row r="66" spans="1:11" ht="106.5" customHeight="1" x14ac:dyDescent="0.2">
      <c r="A66" s="29">
        <v>2484868</v>
      </c>
      <c r="B66" s="27" t="s">
        <v>172</v>
      </c>
      <c r="C66" s="108">
        <v>515900</v>
      </c>
      <c r="D66" s="108">
        <v>0</v>
      </c>
      <c r="E66" s="28">
        <v>325749</v>
      </c>
      <c r="F66" s="108">
        <v>0</v>
      </c>
      <c r="G66" s="108"/>
      <c r="H66" s="108">
        <f t="shared" si="3"/>
        <v>0</v>
      </c>
      <c r="I66" s="72">
        <f t="shared" si="13"/>
        <v>0</v>
      </c>
      <c r="J66" s="28">
        <f t="shared" si="14"/>
        <v>0</v>
      </c>
      <c r="K66" s="72">
        <f t="shared" si="15"/>
        <v>0</v>
      </c>
    </row>
    <row r="67" spans="1:11" ht="91.5" customHeight="1" x14ac:dyDescent="0.2">
      <c r="A67" s="29">
        <v>2484869</v>
      </c>
      <c r="B67" s="27" t="s">
        <v>173</v>
      </c>
      <c r="C67" s="108">
        <v>515900</v>
      </c>
      <c r="D67" s="108">
        <v>0</v>
      </c>
      <c r="E67" s="28">
        <v>325749</v>
      </c>
      <c r="F67" s="108">
        <v>0</v>
      </c>
      <c r="G67" s="108"/>
      <c r="H67" s="108">
        <f t="shared" si="3"/>
        <v>0</v>
      </c>
      <c r="I67" s="72">
        <f t="shared" si="13"/>
        <v>0</v>
      </c>
      <c r="J67" s="28">
        <f t="shared" si="14"/>
        <v>0</v>
      </c>
      <c r="K67" s="72">
        <f t="shared" si="15"/>
        <v>0</v>
      </c>
    </row>
    <row r="68" spans="1:11" ht="95.25" customHeight="1" x14ac:dyDescent="0.2">
      <c r="A68" s="29">
        <v>2484870</v>
      </c>
      <c r="B68" s="27" t="s">
        <v>174</v>
      </c>
      <c r="C68" s="108">
        <v>515900</v>
      </c>
      <c r="D68" s="108">
        <v>0</v>
      </c>
      <c r="E68" s="28">
        <v>325749</v>
      </c>
      <c r="F68" s="108">
        <v>0</v>
      </c>
      <c r="G68" s="108"/>
      <c r="H68" s="108">
        <f t="shared" si="3"/>
        <v>0</v>
      </c>
      <c r="I68" s="72">
        <f t="shared" si="13"/>
        <v>0</v>
      </c>
      <c r="J68" s="28">
        <f t="shared" si="14"/>
        <v>0</v>
      </c>
      <c r="K68" s="72">
        <f t="shared" si="15"/>
        <v>0</v>
      </c>
    </row>
    <row r="69" spans="1:11" ht="96" customHeight="1" x14ac:dyDescent="0.2">
      <c r="A69" s="29">
        <v>2484872</v>
      </c>
      <c r="B69" s="27" t="s">
        <v>175</v>
      </c>
      <c r="C69" s="108">
        <v>515900</v>
      </c>
      <c r="D69" s="108">
        <v>0</v>
      </c>
      <c r="E69" s="28">
        <v>325749</v>
      </c>
      <c r="F69" s="108">
        <v>0</v>
      </c>
      <c r="G69" s="108"/>
      <c r="H69" s="108">
        <f t="shared" si="3"/>
        <v>0</v>
      </c>
      <c r="I69" s="72">
        <f t="shared" si="13"/>
        <v>0</v>
      </c>
      <c r="J69" s="28">
        <f t="shared" si="14"/>
        <v>0</v>
      </c>
      <c r="K69" s="72">
        <f t="shared" si="15"/>
        <v>0</v>
      </c>
    </row>
    <row r="70" spans="1:11" ht="121.5" customHeight="1" x14ac:dyDescent="0.2">
      <c r="A70" s="29">
        <v>2484873</v>
      </c>
      <c r="B70" s="27" t="s">
        <v>176</v>
      </c>
      <c r="C70" s="108">
        <v>851400</v>
      </c>
      <c r="D70" s="108">
        <v>0</v>
      </c>
      <c r="E70" s="28">
        <v>523869</v>
      </c>
      <c r="F70" s="108">
        <v>0</v>
      </c>
      <c r="G70" s="108"/>
      <c r="H70" s="108">
        <f t="shared" si="3"/>
        <v>0</v>
      </c>
      <c r="I70" s="72">
        <f t="shared" si="13"/>
        <v>0</v>
      </c>
      <c r="J70" s="28">
        <f t="shared" si="14"/>
        <v>0</v>
      </c>
      <c r="K70" s="72">
        <f t="shared" si="15"/>
        <v>0</v>
      </c>
    </row>
    <row r="71" spans="1:11" ht="106.5" customHeight="1" x14ac:dyDescent="0.2">
      <c r="A71" s="29">
        <v>2484874</v>
      </c>
      <c r="B71" s="27" t="s">
        <v>177</v>
      </c>
      <c r="C71" s="108">
        <v>653400</v>
      </c>
      <c r="D71" s="108">
        <v>0</v>
      </c>
      <c r="E71" s="28">
        <v>399869</v>
      </c>
      <c r="F71" s="108">
        <v>0</v>
      </c>
      <c r="G71" s="108"/>
      <c r="H71" s="108">
        <f t="shared" si="3"/>
        <v>0</v>
      </c>
      <c r="I71" s="72">
        <f t="shared" si="13"/>
        <v>0</v>
      </c>
      <c r="J71" s="28">
        <f t="shared" si="14"/>
        <v>0</v>
      </c>
      <c r="K71" s="72">
        <f t="shared" si="15"/>
        <v>0</v>
      </c>
    </row>
    <row r="72" spans="1:11" ht="95.25" customHeight="1" x14ac:dyDescent="0.2">
      <c r="A72" s="29">
        <v>2484875</v>
      </c>
      <c r="B72" s="27" t="s">
        <v>178</v>
      </c>
      <c r="C72" s="108">
        <v>515900</v>
      </c>
      <c r="D72" s="108">
        <v>0</v>
      </c>
      <c r="E72" s="28">
        <v>325749</v>
      </c>
      <c r="F72" s="108">
        <v>0</v>
      </c>
      <c r="G72" s="108"/>
      <c r="H72" s="108">
        <f t="shared" ref="H72:H135" si="19">SUM(F72:G72)</f>
        <v>0</v>
      </c>
      <c r="I72" s="72">
        <f t="shared" si="13"/>
        <v>0</v>
      </c>
      <c r="J72" s="28">
        <f t="shared" si="14"/>
        <v>0</v>
      </c>
      <c r="K72" s="72">
        <f t="shared" si="15"/>
        <v>0</v>
      </c>
    </row>
    <row r="73" spans="1:11" ht="99" customHeight="1" x14ac:dyDescent="0.2">
      <c r="A73" s="29">
        <v>2484876</v>
      </c>
      <c r="B73" s="27" t="s">
        <v>179</v>
      </c>
      <c r="C73" s="108">
        <v>515900</v>
      </c>
      <c r="D73" s="108">
        <v>0</v>
      </c>
      <c r="E73" s="28">
        <v>325749</v>
      </c>
      <c r="F73" s="108">
        <v>0</v>
      </c>
      <c r="G73" s="108"/>
      <c r="H73" s="108">
        <f t="shared" si="19"/>
        <v>0</v>
      </c>
      <c r="I73" s="72">
        <f t="shared" si="13"/>
        <v>0</v>
      </c>
      <c r="J73" s="28">
        <f t="shared" si="14"/>
        <v>0</v>
      </c>
      <c r="K73" s="72">
        <f t="shared" si="15"/>
        <v>0</v>
      </c>
    </row>
    <row r="74" spans="1:11" ht="96" customHeight="1" x14ac:dyDescent="0.2">
      <c r="A74" s="29">
        <v>2484877</v>
      </c>
      <c r="B74" s="27" t="s">
        <v>180</v>
      </c>
      <c r="C74" s="108">
        <v>515900</v>
      </c>
      <c r="D74" s="108">
        <v>0</v>
      </c>
      <c r="E74" s="28">
        <v>325749</v>
      </c>
      <c r="F74" s="108">
        <v>0</v>
      </c>
      <c r="G74" s="108"/>
      <c r="H74" s="108">
        <f t="shared" si="19"/>
        <v>0</v>
      </c>
      <c r="I74" s="72">
        <f t="shared" si="13"/>
        <v>0</v>
      </c>
      <c r="J74" s="28">
        <f t="shared" si="14"/>
        <v>0</v>
      </c>
      <c r="K74" s="72">
        <f t="shared" si="15"/>
        <v>0</v>
      </c>
    </row>
    <row r="75" spans="1:11" ht="94.5" customHeight="1" x14ac:dyDescent="0.2">
      <c r="A75" s="29">
        <v>2484878</v>
      </c>
      <c r="B75" s="27" t="s">
        <v>181</v>
      </c>
      <c r="C75" s="108">
        <v>515900</v>
      </c>
      <c r="D75" s="108">
        <v>0</v>
      </c>
      <c r="E75" s="28">
        <v>325749</v>
      </c>
      <c r="F75" s="108">
        <v>0</v>
      </c>
      <c r="G75" s="108"/>
      <c r="H75" s="108">
        <f t="shared" si="19"/>
        <v>0</v>
      </c>
      <c r="I75" s="72">
        <f t="shared" si="13"/>
        <v>0</v>
      </c>
      <c r="J75" s="28">
        <f t="shared" si="14"/>
        <v>0</v>
      </c>
      <c r="K75" s="72">
        <f t="shared" si="15"/>
        <v>0</v>
      </c>
    </row>
    <row r="76" spans="1:11" ht="106.5" customHeight="1" x14ac:dyDescent="0.2">
      <c r="A76" s="29">
        <v>2484879</v>
      </c>
      <c r="B76" s="27" t="s">
        <v>182</v>
      </c>
      <c r="C76" s="108">
        <v>515900</v>
      </c>
      <c r="D76" s="108">
        <v>0</v>
      </c>
      <c r="E76" s="28">
        <v>327099</v>
      </c>
      <c r="F76" s="108">
        <v>0</v>
      </c>
      <c r="G76" s="108"/>
      <c r="H76" s="108">
        <f t="shared" si="19"/>
        <v>0</v>
      </c>
      <c r="I76" s="72">
        <f t="shared" si="13"/>
        <v>0</v>
      </c>
      <c r="J76" s="28">
        <f t="shared" si="14"/>
        <v>0</v>
      </c>
      <c r="K76" s="72">
        <f t="shared" si="15"/>
        <v>0</v>
      </c>
    </row>
    <row r="77" spans="1:11" ht="99.75" customHeight="1" x14ac:dyDescent="0.2">
      <c r="A77" s="29">
        <v>2485076</v>
      </c>
      <c r="B77" s="27" t="s">
        <v>183</v>
      </c>
      <c r="C77" s="108">
        <v>14634000</v>
      </c>
      <c r="D77" s="108">
        <v>0</v>
      </c>
      <c r="E77" s="28">
        <v>11458724</v>
      </c>
      <c r="F77" s="108">
        <v>615600</v>
      </c>
      <c r="G77" s="108">
        <v>3965983</v>
      </c>
      <c r="H77" s="108">
        <f t="shared" si="19"/>
        <v>4581583</v>
      </c>
      <c r="I77" s="72">
        <f t="shared" si="13"/>
        <v>39.983361149112241</v>
      </c>
      <c r="J77" s="28">
        <f t="shared" si="14"/>
        <v>4581583</v>
      </c>
      <c r="K77" s="72">
        <f t="shared" si="15"/>
        <v>31.307796911302447</v>
      </c>
    </row>
    <row r="78" spans="1:11" ht="108" x14ac:dyDescent="0.2">
      <c r="A78" s="29">
        <v>2489476</v>
      </c>
      <c r="B78" s="27" t="s">
        <v>243</v>
      </c>
      <c r="C78" s="108">
        <v>15574057.039999999</v>
      </c>
      <c r="D78" s="108">
        <v>0</v>
      </c>
      <c r="E78" s="28">
        <v>15407857</v>
      </c>
      <c r="F78" s="108">
        <v>0</v>
      </c>
      <c r="G78" s="108"/>
      <c r="H78" s="108">
        <f t="shared" si="19"/>
        <v>0</v>
      </c>
      <c r="I78" s="72">
        <f t="shared" ref="I78:I79" si="20">H78/E78%</f>
        <v>0</v>
      </c>
      <c r="J78" s="28">
        <f t="shared" ref="J78:J79" si="21">D78+H78</f>
        <v>0</v>
      </c>
      <c r="K78" s="72">
        <f t="shared" ref="K78:K79" si="22">J78/C78%</f>
        <v>0</v>
      </c>
    </row>
    <row r="79" spans="1:11" ht="96" x14ac:dyDescent="0.2">
      <c r="A79" s="29">
        <v>2489479</v>
      </c>
      <c r="B79" s="27" t="s">
        <v>244</v>
      </c>
      <c r="C79" s="108">
        <v>15546057.039999999</v>
      </c>
      <c r="D79" s="108">
        <v>0</v>
      </c>
      <c r="E79" s="28">
        <v>15379857</v>
      </c>
      <c r="F79" s="108">
        <v>0</v>
      </c>
      <c r="G79" s="108"/>
      <c r="H79" s="108">
        <f t="shared" si="19"/>
        <v>0</v>
      </c>
      <c r="I79" s="72">
        <f t="shared" si="20"/>
        <v>0</v>
      </c>
      <c r="J79" s="28">
        <f t="shared" si="21"/>
        <v>0</v>
      </c>
      <c r="K79" s="72">
        <f t="shared" si="22"/>
        <v>0</v>
      </c>
    </row>
    <row r="80" spans="1:11" ht="99.75" customHeight="1" x14ac:dyDescent="0.2">
      <c r="A80" s="29">
        <v>2491047</v>
      </c>
      <c r="B80" s="27" t="s">
        <v>217</v>
      </c>
      <c r="C80" s="28">
        <v>25540000</v>
      </c>
      <c r="D80" s="28">
        <v>0</v>
      </c>
      <c r="E80" s="28">
        <v>25366000</v>
      </c>
      <c r="F80" s="28">
        <v>4154000</v>
      </c>
      <c r="G80" s="28">
        <v>15638100</v>
      </c>
      <c r="H80" s="28">
        <f t="shared" si="19"/>
        <v>19792100</v>
      </c>
      <c r="I80" s="72">
        <f t="shared" ref="I80:I81" si="23">H80/E80%</f>
        <v>78.026097926358119</v>
      </c>
      <c r="J80" s="28">
        <f t="shared" ref="J80:J81" si="24">D80+H80</f>
        <v>19792100</v>
      </c>
      <c r="K80" s="72">
        <f t="shared" ref="K80:K81" si="25">J80/C80%</f>
        <v>77.494518402505875</v>
      </c>
    </row>
    <row r="81" spans="1:11" ht="86.25" customHeight="1" x14ac:dyDescent="0.2">
      <c r="A81" s="29">
        <v>2491056</v>
      </c>
      <c r="B81" s="27" t="s">
        <v>218</v>
      </c>
      <c r="C81" s="28">
        <v>30235000</v>
      </c>
      <c r="D81" s="28">
        <v>0</v>
      </c>
      <c r="E81" s="28">
        <v>28784650</v>
      </c>
      <c r="F81" s="28">
        <v>0</v>
      </c>
      <c r="G81" s="28">
        <v>24564000</v>
      </c>
      <c r="H81" s="28">
        <f t="shared" si="19"/>
        <v>24564000</v>
      </c>
      <c r="I81" s="72">
        <f t="shared" si="23"/>
        <v>85.337150182475725</v>
      </c>
      <c r="J81" s="28">
        <f t="shared" si="24"/>
        <v>24564000</v>
      </c>
      <c r="K81" s="72">
        <f t="shared" si="25"/>
        <v>81.243591863734082</v>
      </c>
    </row>
    <row r="82" spans="1:11" ht="71.25" customHeight="1" x14ac:dyDescent="0.2">
      <c r="A82" s="29">
        <v>2492697</v>
      </c>
      <c r="B82" s="27" t="s">
        <v>230</v>
      </c>
      <c r="C82" s="108">
        <v>3915560</v>
      </c>
      <c r="D82" s="28">
        <v>0</v>
      </c>
      <c r="E82" s="28">
        <v>3915560</v>
      </c>
      <c r="F82" s="108">
        <v>3878106</v>
      </c>
      <c r="G82" s="108"/>
      <c r="H82" s="108">
        <f t="shared" si="19"/>
        <v>3878106</v>
      </c>
      <c r="I82" s="72">
        <f t="shared" ref="I82" si="26">H82/E82%</f>
        <v>99.043457385405929</v>
      </c>
      <c r="J82" s="28">
        <f t="shared" ref="J82" si="27">D82+H82</f>
        <v>3878106</v>
      </c>
      <c r="K82" s="72">
        <f t="shared" ref="K82" si="28">J82/C82%</f>
        <v>99.043457385405929</v>
      </c>
    </row>
    <row r="83" spans="1:11" ht="51" customHeight="1" x14ac:dyDescent="0.2">
      <c r="A83" s="29">
        <v>2501848</v>
      </c>
      <c r="B83" s="27" t="s">
        <v>253</v>
      </c>
      <c r="C83" s="108">
        <v>401264</v>
      </c>
      <c r="D83" s="108">
        <v>0</v>
      </c>
      <c r="E83" s="28">
        <v>401264</v>
      </c>
      <c r="F83" s="108">
        <v>0</v>
      </c>
      <c r="G83" s="108"/>
      <c r="H83" s="108">
        <f t="shared" si="19"/>
        <v>0</v>
      </c>
      <c r="I83" s="72">
        <f t="shared" ref="I83:I85" si="29">H83/E83%</f>
        <v>0</v>
      </c>
      <c r="J83" s="28">
        <f t="shared" ref="J83:J85" si="30">D83+H83</f>
        <v>0</v>
      </c>
      <c r="K83" s="72">
        <f t="shared" ref="K83:K85" si="31">J83/C83%</f>
        <v>0</v>
      </c>
    </row>
    <row r="84" spans="1:11" ht="91.5" customHeight="1" x14ac:dyDescent="0.2">
      <c r="A84" s="29">
        <v>2501868</v>
      </c>
      <c r="B84" s="27" t="s">
        <v>254</v>
      </c>
      <c r="C84" s="108">
        <v>740856</v>
      </c>
      <c r="D84" s="108">
        <v>0</v>
      </c>
      <c r="E84" s="28">
        <v>740856</v>
      </c>
      <c r="F84" s="108">
        <v>0</v>
      </c>
      <c r="G84" s="108"/>
      <c r="H84" s="108">
        <f t="shared" si="19"/>
        <v>0</v>
      </c>
      <c r="I84" s="72">
        <f t="shared" si="29"/>
        <v>0</v>
      </c>
      <c r="J84" s="28">
        <f t="shared" si="30"/>
        <v>0</v>
      </c>
      <c r="K84" s="72">
        <f t="shared" si="31"/>
        <v>0</v>
      </c>
    </row>
    <row r="85" spans="1:11" ht="99.75" customHeight="1" x14ac:dyDescent="0.2">
      <c r="A85" s="29">
        <v>2501880</v>
      </c>
      <c r="B85" s="27" t="s">
        <v>255</v>
      </c>
      <c r="C85" s="108">
        <v>1309964</v>
      </c>
      <c r="D85" s="108">
        <v>0</v>
      </c>
      <c r="E85" s="28">
        <v>888964</v>
      </c>
      <c r="F85" s="108">
        <v>0</v>
      </c>
      <c r="G85" s="108"/>
      <c r="H85" s="108">
        <f t="shared" si="19"/>
        <v>0</v>
      </c>
      <c r="I85" s="72">
        <f t="shared" si="29"/>
        <v>0</v>
      </c>
      <c r="J85" s="28">
        <f t="shared" si="30"/>
        <v>0</v>
      </c>
      <c r="K85" s="72">
        <f t="shared" si="31"/>
        <v>0</v>
      </c>
    </row>
    <row r="86" spans="1:11" ht="24" x14ac:dyDescent="0.2">
      <c r="A86" s="29"/>
      <c r="B86" s="87" t="s">
        <v>90</v>
      </c>
      <c r="C86" s="87"/>
      <c r="D86" s="61">
        <f>SUM(D87:D88)</f>
        <v>1768130</v>
      </c>
      <c r="E86" s="61">
        <f>SUM(E87:E88)</f>
        <v>4092984</v>
      </c>
      <c r="F86" s="61">
        <f>SUM(F87:F88)</f>
        <v>2233071.63</v>
      </c>
      <c r="G86" s="61">
        <f>SUM(G87:G88)</f>
        <v>160673</v>
      </c>
      <c r="H86" s="61">
        <f t="shared" si="19"/>
        <v>2393744.63</v>
      </c>
      <c r="I86" s="73">
        <f t="shared" si="7"/>
        <v>58.484094489497153</v>
      </c>
      <c r="J86" s="61">
        <f t="shared" si="8"/>
        <v>4161874.63</v>
      </c>
      <c r="K86" s="87"/>
    </row>
    <row r="87" spans="1:11" ht="111.75" customHeight="1" x14ac:dyDescent="0.2">
      <c r="A87" s="29">
        <v>2345252</v>
      </c>
      <c r="B87" s="27" t="s">
        <v>91</v>
      </c>
      <c r="C87" s="28">
        <v>6200468.7199999997</v>
      </c>
      <c r="D87" s="28">
        <v>1456160</v>
      </c>
      <c r="E87" s="28">
        <v>3443145</v>
      </c>
      <c r="F87" s="28">
        <v>1822984.63</v>
      </c>
      <c r="G87" s="28">
        <v>160673</v>
      </c>
      <c r="H87" s="28">
        <f t="shared" si="19"/>
        <v>1983657.63</v>
      </c>
      <c r="I87" s="72">
        <f t="shared" ref="I87:I92" si="32">H87/E87%</f>
        <v>57.61179473998336</v>
      </c>
      <c r="J87" s="28">
        <f t="shared" ref="J87:J92" si="33">D87+H87</f>
        <v>3439817.63</v>
      </c>
      <c r="K87" s="72">
        <f t="shared" ref="K87:K92" si="34">J87/C87%</f>
        <v>55.476735474927125</v>
      </c>
    </row>
    <row r="88" spans="1:11" ht="83.25" customHeight="1" x14ac:dyDescent="0.2">
      <c r="A88" s="29">
        <v>2432524</v>
      </c>
      <c r="B88" s="27" t="s">
        <v>92</v>
      </c>
      <c r="C88" s="28">
        <v>989129.9</v>
      </c>
      <c r="D88" s="28">
        <v>311970</v>
      </c>
      <c r="E88" s="28">
        <v>649839</v>
      </c>
      <c r="F88" s="28">
        <v>410087</v>
      </c>
      <c r="G88" s="28"/>
      <c r="H88" s="28">
        <f t="shared" si="19"/>
        <v>410087</v>
      </c>
      <c r="I88" s="72">
        <f t="shared" si="32"/>
        <v>63.105938547855693</v>
      </c>
      <c r="J88" s="28">
        <f t="shared" si="33"/>
        <v>722057</v>
      </c>
      <c r="K88" s="72">
        <f t="shared" si="34"/>
        <v>72.999208698473268</v>
      </c>
    </row>
    <row r="89" spans="1:11" ht="29.25" customHeight="1" x14ac:dyDescent="0.2">
      <c r="A89" s="29"/>
      <c r="B89" s="49" t="s">
        <v>219</v>
      </c>
      <c r="C89" s="49"/>
      <c r="D89" s="31">
        <f>SUM(D90:D92)</f>
        <v>3165929.0700000003</v>
      </c>
      <c r="E89" s="31">
        <f>SUM(E90:E92)</f>
        <v>667080</v>
      </c>
      <c r="F89" s="31">
        <f>SUM(F90:F92)</f>
        <v>637500</v>
      </c>
      <c r="G89" s="31">
        <f>SUM(G90:G92)</f>
        <v>0</v>
      </c>
      <c r="H89" s="31">
        <f t="shared" si="19"/>
        <v>637500</v>
      </c>
      <c r="I89" s="73">
        <f t="shared" si="32"/>
        <v>95.565749235474001</v>
      </c>
      <c r="J89" s="61">
        <f t="shared" si="33"/>
        <v>3803429.0700000003</v>
      </c>
      <c r="K89" s="49"/>
    </row>
    <row r="90" spans="1:11" ht="68.25" customHeight="1" x14ac:dyDescent="0.2">
      <c r="A90" s="29">
        <v>2108103</v>
      </c>
      <c r="B90" s="27" t="s">
        <v>220</v>
      </c>
      <c r="C90" s="28">
        <v>2308127.64</v>
      </c>
      <c r="D90" s="28">
        <v>1869579.07</v>
      </c>
      <c r="E90" s="28">
        <v>137500</v>
      </c>
      <c r="F90" s="28">
        <v>137500</v>
      </c>
      <c r="G90" s="28"/>
      <c r="H90" s="28">
        <f t="shared" si="19"/>
        <v>137500</v>
      </c>
      <c r="I90" s="72">
        <f t="shared" si="32"/>
        <v>100</v>
      </c>
      <c r="J90" s="28">
        <f t="shared" si="33"/>
        <v>2007079.07</v>
      </c>
      <c r="K90" s="72">
        <f t="shared" si="34"/>
        <v>86.957022446124327</v>
      </c>
    </row>
    <row r="91" spans="1:11" ht="88.5" customHeight="1" x14ac:dyDescent="0.2">
      <c r="A91" s="29">
        <v>2437706</v>
      </c>
      <c r="B91" s="27" t="s">
        <v>221</v>
      </c>
      <c r="C91" s="28">
        <v>1500000</v>
      </c>
      <c r="D91" s="28">
        <v>0</v>
      </c>
      <c r="E91" s="28">
        <v>29580</v>
      </c>
      <c r="F91" s="28">
        <v>0</v>
      </c>
      <c r="G91" s="28"/>
      <c r="H91" s="28">
        <f t="shared" si="19"/>
        <v>0</v>
      </c>
      <c r="I91" s="72">
        <f t="shared" si="32"/>
        <v>0</v>
      </c>
      <c r="J91" s="28">
        <f t="shared" si="33"/>
        <v>0</v>
      </c>
      <c r="K91" s="72">
        <f t="shared" si="34"/>
        <v>0</v>
      </c>
    </row>
    <row r="92" spans="1:11" ht="186.75" customHeight="1" x14ac:dyDescent="0.2">
      <c r="A92" s="29">
        <v>2440145</v>
      </c>
      <c r="B92" s="27" t="s">
        <v>222</v>
      </c>
      <c r="C92" s="28">
        <v>1974500</v>
      </c>
      <c r="D92" s="28">
        <v>1296350</v>
      </c>
      <c r="E92" s="28">
        <v>500000</v>
      </c>
      <c r="F92" s="28">
        <v>500000</v>
      </c>
      <c r="G92" s="28"/>
      <c r="H92" s="28">
        <f t="shared" si="19"/>
        <v>500000</v>
      </c>
      <c r="I92" s="72">
        <f t="shared" si="32"/>
        <v>100</v>
      </c>
      <c r="J92" s="28">
        <f t="shared" si="33"/>
        <v>1796350</v>
      </c>
      <c r="K92" s="72">
        <f t="shared" si="34"/>
        <v>90.977462648771848</v>
      </c>
    </row>
    <row r="93" spans="1:11" ht="24" x14ac:dyDescent="0.2">
      <c r="A93" s="29"/>
      <c r="B93" s="49" t="s">
        <v>93</v>
      </c>
      <c r="C93" s="87"/>
      <c r="D93" s="61">
        <f>SUM(D94:D98)</f>
        <v>87495061.870000005</v>
      </c>
      <c r="E93" s="61">
        <f>SUM(E94:E98)</f>
        <v>1325970</v>
      </c>
      <c r="F93" s="61">
        <f>SUM(F94:F98)</f>
        <v>585635</v>
      </c>
      <c r="G93" s="61">
        <f t="shared" ref="F93:H93" si="35">SUM(G94:G98)</f>
        <v>30000</v>
      </c>
      <c r="H93" s="61">
        <f t="shared" si="19"/>
        <v>615635</v>
      </c>
      <c r="I93" s="50">
        <f t="shared" ref="I93:I96" si="36">H93/E93%</f>
        <v>46.429029314388707</v>
      </c>
      <c r="J93" s="31">
        <f t="shared" ref="J93:J96" si="37">D93+H93</f>
        <v>88110696.870000005</v>
      </c>
      <c r="K93" s="49"/>
    </row>
    <row r="94" spans="1:11" ht="84" customHeight="1" x14ac:dyDescent="0.2">
      <c r="A94" s="29">
        <v>2056337</v>
      </c>
      <c r="B94" s="27" t="s">
        <v>256</v>
      </c>
      <c r="C94" s="28">
        <v>131826707.23999999</v>
      </c>
      <c r="D94" s="28">
        <v>87469901.870000005</v>
      </c>
      <c r="E94" s="28">
        <v>700335</v>
      </c>
      <c r="F94" s="28">
        <v>0</v>
      </c>
      <c r="G94" s="28">
        <v>30000</v>
      </c>
      <c r="H94" s="28">
        <f t="shared" si="19"/>
        <v>30000</v>
      </c>
      <c r="I94" s="72">
        <f t="shared" ref="I94" si="38">H94/E94%</f>
        <v>4.2836642463963672</v>
      </c>
      <c r="J94" s="28">
        <f t="shared" ref="J94" si="39">D94+H94</f>
        <v>87499901.870000005</v>
      </c>
      <c r="K94" s="72">
        <f t="shared" ref="K94" si="40">J94/C94%</f>
        <v>66.374943061196348</v>
      </c>
    </row>
    <row r="95" spans="1:11" ht="103.5" customHeight="1" x14ac:dyDescent="0.2">
      <c r="A95" s="29">
        <v>2438340</v>
      </c>
      <c r="B95" s="27" t="s">
        <v>94</v>
      </c>
      <c r="C95" s="28">
        <v>417225.7</v>
      </c>
      <c r="D95" s="28">
        <v>14160</v>
      </c>
      <c r="E95" s="28">
        <v>403066</v>
      </c>
      <c r="F95" s="28">
        <v>403066</v>
      </c>
      <c r="G95" s="28"/>
      <c r="H95" s="28">
        <f t="shared" si="19"/>
        <v>403066</v>
      </c>
      <c r="I95" s="72">
        <f t="shared" si="36"/>
        <v>100</v>
      </c>
      <c r="J95" s="28">
        <f t="shared" si="37"/>
        <v>417226</v>
      </c>
      <c r="K95" s="72">
        <f t="shared" ref="K95:K96" si="41">J95/C95%</f>
        <v>100.00007190352846</v>
      </c>
    </row>
    <row r="96" spans="1:11" ht="92.25" customHeight="1" x14ac:dyDescent="0.2">
      <c r="A96" s="29">
        <v>2439135</v>
      </c>
      <c r="B96" s="27" t="s">
        <v>95</v>
      </c>
      <c r="C96" s="28">
        <v>193568.84</v>
      </c>
      <c r="D96" s="28">
        <v>11000</v>
      </c>
      <c r="E96" s="28">
        <v>182569</v>
      </c>
      <c r="F96" s="28">
        <v>182569</v>
      </c>
      <c r="G96" s="28"/>
      <c r="H96" s="28">
        <f t="shared" si="19"/>
        <v>182569</v>
      </c>
      <c r="I96" s="72">
        <f t="shared" si="36"/>
        <v>100</v>
      </c>
      <c r="J96" s="28">
        <f t="shared" si="37"/>
        <v>193569</v>
      </c>
      <c r="K96" s="72">
        <f t="shared" si="41"/>
        <v>100.00008265793193</v>
      </c>
    </row>
    <row r="97" spans="1:11" ht="106.5" customHeight="1" x14ac:dyDescent="0.2">
      <c r="A97" s="29">
        <v>2462605</v>
      </c>
      <c r="B97" s="27" t="s">
        <v>257</v>
      </c>
      <c r="C97" s="28">
        <v>299122</v>
      </c>
      <c r="D97" s="28">
        <v>0</v>
      </c>
      <c r="E97" s="28">
        <v>20000</v>
      </c>
      <c r="F97" s="28">
        <v>0</v>
      </c>
      <c r="G97" s="28"/>
      <c r="H97" s="28">
        <f t="shared" si="19"/>
        <v>0</v>
      </c>
      <c r="I97" s="72">
        <f t="shared" ref="I97:I98" si="42">H97/E97%</f>
        <v>0</v>
      </c>
      <c r="J97" s="28">
        <f t="shared" ref="J97:J98" si="43">D97+H97</f>
        <v>0</v>
      </c>
      <c r="K97" s="72">
        <f t="shared" ref="K97:K98" si="44">J97/C97%</f>
        <v>0</v>
      </c>
    </row>
    <row r="98" spans="1:11" ht="103.5" customHeight="1" x14ac:dyDescent="0.2">
      <c r="A98" s="29">
        <v>2462677</v>
      </c>
      <c r="B98" s="27" t="s">
        <v>258</v>
      </c>
      <c r="C98" s="28">
        <v>250000</v>
      </c>
      <c r="D98" s="28">
        <v>0</v>
      </c>
      <c r="E98" s="28">
        <v>20000</v>
      </c>
      <c r="F98" s="28">
        <v>0</v>
      </c>
      <c r="G98" s="28"/>
      <c r="H98" s="28">
        <f t="shared" si="19"/>
        <v>0</v>
      </c>
      <c r="I98" s="72">
        <f t="shared" si="42"/>
        <v>0</v>
      </c>
      <c r="J98" s="28">
        <f t="shared" si="43"/>
        <v>0</v>
      </c>
      <c r="K98" s="72">
        <f t="shared" si="44"/>
        <v>0</v>
      </c>
    </row>
    <row r="99" spans="1:11" ht="39.75" customHeight="1" x14ac:dyDescent="0.2">
      <c r="A99" s="29"/>
      <c r="B99" s="87" t="s">
        <v>184</v>
      </c>
      <c r="C99" s="165"/>
      <c r="D99" s="166">
        <f>D100</f>
        <v>607308</v>
      </c>
      <c r="E99" s="106">
        <f t="shared" ref="E99:H99" si="45">E100</f>
        <v>36000</v>
      </c>
      <c r="F99" s="106">
        <f t="shared" si="45"/>
        <v>36000</v>
      </c>
      <c r="G99" s="167">
        <f t="shared" si="45"/>
        <v>0</v>
      </c>
      <c r="H99" s="167">
        <f t="shared" si="19"/>
        <v>36000</v>
      </c>
      <c r="I99" s="73">
        <f t="shared" ref="I99:I100" si="46">H99/E99%</f>
        <v>100</v>
      </c>
      <c r="J99" s="61">
        <f t="shared" ref="J99:J100" si="47">D99+H99</f>
        <v>643308</v>
      </c>
      <c r="K99" s="87"/>
    </row>
    <row r="100" spans="1:11" ht="92.25" customHeight="1" x14ac:dyDescent="0.2">
      <c r="A100" s="29">
        <v>2414546</v>
      </c>
      <c r="B100" s="27" t="s">
        <v>185</v>
      </c>
      <c r="C100" s="108">
        <v>1605053.67</v>
      </c>
      <c r="D100" s="122">
        <v>607308</v>
      </c>
      <c r="E100" s="28">
        <v>36000</v>
      </c>
      <c r="F100" s="108">
        <v>36000</v>
      </c>
      <c r="G100" s="108"/>
      <c r="H100" s="108">
        <f t="shared" si="19"/>
        <v>36000</v>
      </c>
      <c r="I100" s="72">
        <f t="shared" si="46"/>
        <v>100</v>
      </c>
      <c r="J100" s="28">
        <f t="shared" si="47"/>
        <v>643308</v>
      </c>
      <c r="K100" s="72">
        <f t="shared" ref="K100" si="48">J100/C100%</f>
        <v>40.080155076683511</v>
      </c>
    </row>
    <row r="101" spans="1:11" ht="39.75" customHeight="1" x14ac:dyDescent="0.2">
      <c r="A101" s="29"/>
      <c r="B101" s="87" t="s">
        <v>259</v>
      </c>
      <c r="C101" s="87"/>
      <c r="D101" s="121">
        <f>SUM(D102:D104)</f>
        <v>2654359.2999999998</v>
      </c>
      <c r="E101" s="121">
        <f t="shared" ref="E101:G101" si="49">SUM(E102:E104)</f>
        <v>905180</v>
      </c>
      <c r="F101" s="121">
        <f t="shared" si="49"/>
        <v>0</v>
      </c>
      <c r="G101" s="121">
        <f t="shared" si="49"/>
        <v>529360</v>
      </c>
      <c r="H101" s="121">
        <f t="shared" si="19"/>
        <v>529360</v>
      </c>
      <c r="I101" s="73">
        <f t="shared" ref="I101:I104" si="50">H101/E101%</f>
        <v>58.481186062440621</v>
      </c>
      <c r="J101" s="61">
        <f t="shared" ref="J101:J104" si="51">D101+H101</f>
        <v>3183719.3</v>
      </c>
      <c r="K101" s="87"/>
    </row>
    <row r="102" spans="1:11" ht="177" customHeight="1" x14ac:dyDescent="0.2">
      <c r="A102" s="29">
        <v>2426388</v>
      </c>
      <c r="B102" s="27" t="s">
        <v>260</v>
      </c>
      <c r="C102" s="108">
        <v>2693871.5</v>
      </c>
      <c r="D102" s="28">
        <v>2276410.5</v>
      </c>
      <c r="E102" s="28">
        <v>279800</v>
      </c>
      <c r="F102" s="28">
        <v>0</v>
      </c>
      <c r="G102" s="28">
        <v>279800</v>
      </c>
      <c r="H102" s="28">
        <f t="shared" si="19"/>
        <v>279800</v>
      </c>
      <c r="I102" s="72">
        <f t="shared" si="50"/>
        <v>100</v>
      </c>
      <c r="J102" s="28">
        <f t="shared" si="51"/>
        <v>2556210.5</v>
      </c>
      <c r="K102" s="72">
        <f t="shared" ref="K102:K104" si="52">J102/C102%</f>
        <v>94.889845339690481</v>
      </c>
    </row>
    <row r="103" spans="1:11" ht="180" x14ac:dyDescent="0.2">
      <c r="A103" s="29">
        <v>2467269</v>
      </c>
      <c r="B103" s="27" t="s">
        <v>261</v>
      </c>
      <c r="C103" s="108">
        <v>1004604</v>
      </c>
      <c r="D103" s="28">
        <v>230348.79999999999</v>
      </c>
      <c r="E103" s="28">
        <v>550280</v>
      </c>
      <c r="F103" s="28">
        <v>0</v>
      </c>
      <c r="G103" s="28">
        <v>249560</v>
      </c>
      <c r="H103" s="28">
        <f t="shared" si="19"/>
        <v>249560</v>
      </c>
      <c r="I103" s="72">
        <f t="shared" si="50"/>
        <v>45.351457439848801</v>
      </c>
      <c r="J103" s="28">
        <f t="shared" si="51"/>
        <v>479908.8</v>
      </c>
      <c r="K103" s="72">
        <f t="shared" si="52"/>
        <v>47.770942580360014</v>
      </c>
    </row>
    <row r="104" spans="1:11" ht="94.5" customHeight="1" x14ac:dyDescent="0.2">
      <c r="A104" s="29">
        <v>2470392</v>
      </c>
      <c r="B104" s="27" t="s">
        <v>262</v>
      </c>
      <c r="C104" s="108">
        <v>222700</v>
      </c>
      <c r="D104" s="28">
        <v>147600</v>
      </c>
      <c r="E104" s="28">
        <v>75100</v>
      </c>
      <c r="F104" s="28">
        <v>0</v>
      </c>
      <c r="G104" s="28"/>
      <c r="H104" s="28">
        <f t="shared" si="19"/>
        <v>0</v>
      </c>
      <c r="I104" s="72">
        <f t="shared" si="50"/>
        <v>0</v>
      </c>
      <c r="J104" s="28">
        <f t="shared" si="51"/>
        <v>147600</v>
      </c>
      <c r="K104" s="72">
        <f t="shared" si="52"/>
        <v>66.277503367759323</v>
      </c>
    </row>
    <row r="105" spans="1:11" ht="34.5" customHeight="1" x14ac:dyDescent="0.2">
      <c r="A105" s="29"/>
      <c r="B105" s="87" t="s">
        <v>186</v>
      </c>
      <c r="C105" s="87"/>
      <c r="D105" s="31">
        <f>SUM(D106:D108)</f>
        <v>303210.8</v>
      </c>
      <c r="E105" s="31">
        <f>SUM(E106:E108)</f>
        <v>4953138</v>
      </c>
      <c r="F105" s="31">
        <f>SUM(F106:F108)</f>
        <v>12106</v>
      </c>
      <c r="G105" s="31">
        <f t="shared" ref="F105:H105" si="53">SUM(G106:G108)</f>
        <v>49692</v>
      </c>
      <c r="H105" s="31">
        <f t="shared" si="19"/>
        <v>61798</v>
      </c>
      <c r="I105" s="73">
        <f t="shared" ref="I105:I107" si="54">H105/E105%</f>
        <v>1.2476535077359041</v>
      </c>
      <c r="J105" s="61">
        <f t="shared" ref="J105:J107" si="55">D105+H105</f>
        <v>365008.8</v>
      </c>
      <c r="K105" s="87"/>
    </row>
    <row r="106" spans="1:11" ht="179.25" customHeight="1" x14ac:dyDescent="0.2">
      <c r="A106" s="29">
        <v>2467262</v>
      </c>
      <c r="B106" s="27" t="s">
        <v>231</v>
      </c>
      <c r="C106" s="108">
        <v>356935.8</v>
      </c>
      <c r="D106" s="28">
        <v>303210.8</v>
      </c>
      <c r="E106" s="28">
        <v>53725</v>
      </c>
      <c r="F106" s="28">
        <v>12106</v>
      </c>
      <c r="G106" s="28">
        <v>32592</v>
      </c>
      <c r="H106" s="28">
        <f t="shared" si="19"/>
        <v>44698</v>
      </c>
      <c r="I106" s="72">
        <f t="shared" ref="I106" si="56">H106/E106%</f>
        <v>83.197766402978132</v>
      </c>
      <c r="J106" s="28">
        <f t="shared" ref="J106" si="57">D106+H106</f>
        <v>347908.8</v>
      </c>
      <c r="K106" s="72">
        <f t="shared" ref="K106" si="58">J106/C106%</f>
        <v>97.470973771753918</v>
      </c>
    </row>
    <row r="107" spans="1:11" ht="80.25" customHeight="1" x14ac:dyDescent="0.2">
      <c r="A107" s="29">
        <v>2477661</v>
      </c>
      <c r="B107" s="27" t="s">
        <v>187</v>
      </c>
      <c r="C107" s="108">
        <v>416562.12</v>
      </c>
      <c r="D107" s="28">
        <v>0</v>
      </c>
      <c r="E107" s="28">
        <v>416563</v>
      </c>
      <c r="F107" s="28">
        <v>0</v>
      </c>
      <c r="G107" s="28">
        <v>17100</v>
      </c>
      <c r="H107" s="28">
        <f t="shared" si="19"/>
        <v>17100</v>
      </c>
      <c r="I107" s="72">
        <f t="shared" si="54"/>
        <v>4.105021329306731</v>
      </c>
      <c r="J107" s="28">
        <f t="shared" si="55"/>
        <v>17100</v>
      </c>
      <c r="K107" s="72">
        <f t="shared" ref="K107" si="59">J107/C107%</f>
        <v>4.1050300012876839</v>
      </c>
    </row>
    <row r="108" spans="1:11" ht="107.25" customHeight="1" x14ac:dyDescent="0.2">
      <c r="A108" s="29">
        <v>2491431</v>
      </c>
      <c r="B108" s="27" t="s">
        <v>263</v>
      </c>
      <c r="C108" s="108">
        <v>3935905</v>
      </c>
      <c r="D108" s="28">
        <v>0</v>
      </c>
      <c r="E108" s="28">
        <v>4482850</v>
      </c>
      <c r="F108" s="28">
        <v>0</v>
      </c>
      <c r="G108" s="28"/>
      <c r="H108" s="28">
        <f t="shared" si="19"/>
        <v>0</v>
      </c>
      <c r="I108" s="72">
        <f t="shared" ref="I108:I109" si="60">H108/E108%</f>
        <v>0</v>
      </c>
      <c r="J108" s="28">
        <f t="shared" ref="J108:J109" si="61">D108+H108</f>
        <v>0</v>
      </c>
      <c r="K108" s="72">
        <f t="shared" ref="K108" si="62">J108/C108%</f>
        <v>0</v>
      </c>
    </row>
    <row r="109" spans="1:11" ht="34.5" customHeight="1" x14ac:dyDescent="0.2">
      <c r="A109" s="29"/>
      <c r="B109" s="87" t="s">
        <v>264</v>
      </c>
      <c r="C109" s="87"/>
      <c r="D109" s="31">
        <f>SUM(D110:D111)</f>
        <v>0</v>
      </c>
      <c r="E109" s="31">
        <f>SUM(E110:E111)</f>
        <v>5700776</v>
      </c>
      <c r="F109" s="31">
        <f>SUM(F110:F111)</f>
        <v>0</v>
      </c>
      <c r="G109" s="31">
        <f t="shared" ref="F109:H109" si="63">SUM(G110:G111)</f>
        <v>0</v>
      </c>
      <c r="H109" s="31">
        <f t="shared" si="19"/>
        <v>0</v>
      </c>
      <c r="I109" s="73">
        <f t="shared" si="60"/>
        <v>0</v>
      </c>
      <c r="J109" s="61">
        <f t="shared" si="61"/>
        <v>0</v>
      </c>
      <c r="K109" s="87"/>
    </row>
    <row r="110" spans="1:11" ht="80.25" customHeight="1" x14ac:dyDescent="0.2">
      <c r="A110" s="29">
        <v>2461197</v>
      </c>
      <c r="B110" s="27" t="s">
        <v>265</v>
      </c>
      <c r="C110" s="108">
        <v>700776.18</v>
      </c>
      <c r="D110" s="28">
        <v>0</v>
      </c>
      <c r="E110" s="28">
        <v>700776</v>
      </c>
      <c r="F110" s="28">
        <v>0</v>
      </c>
      <c r="G110" s="28"/>
      <c r="H110" s="28">
        <f t="shared" si="19"/>
        <v>0</v>
      </c>
      <c r="I110" s="72">
        <f t="shared" ref="I110:I112" si="64">H110/E110%</f>
        <v>0</v>
      </c>
      <c r="J110" s="28">
        <f t="shared" ref="J110:J112" si="65">D110+H110</f>
        <v>0</v>
      </c>
      <c r="K110" s="72">
        <f t="shared" ref="K110:K111" si="66">J110/C110%</f>
        <v>0</v>
      </c>
    </row>
    <row r="111" spans="1:11" ht="80.25" customHeight="1" x14ac:dyDescent="0.2">
      <c r="A111" s="29">
        <v>2479704</v>
      </c>
      <c r="B111" s="27" t="s">
        <v>266</v>
      </c>
      <c r="C111" s="108">
        <v>5000000</v>
      </c>
      <c r="D111" s="28">
        <v>0</v>
      </c>
      <c r="E111" s="28">
        <v>5000000</v>
      </c>
      <c r="F111" s="28">
        <v>0</v>
      </c>
      <c r="G111" s="28"/>
      <c r="H111" s="28">
        <f t="shared" si="19"/>
        <v>0</v>
      </c>
      <c r="I111" s="72">
        <f t="shared" si="64"/>
        <v>0</v>
      </c>
      <c r="J111" s="28">
        <f t="shared" si="65"/>
        <v>0</v>
      </c>
      <c r="K111" s="72">
        <f t="shared" si="66"/>
        <v>0</v>
      </c>
    </row>
    <row r="112" spans="1:11" ht="34.5" customHeight="1" x14ac:dyDescent="0.2">
      <c r="A112" s="29"/>
      <c r="B112" s="87" t="s">
        <v>267</v>
      </c>
      <c r="C112" s="87"/>
      <c r="D112" s="31">
        <f>D113</f>
        <v>0</v>
      </c>
      <c r="E112" s="31">
        <f>E113</f>
        <v>260000</v>
      </c>
      <c r="F112" s="31">
        <f>F113</f>
        <v>0</v>
      </c>
      <c r="G112" s="31">
        <f t="shared" ref="F112:H112" si="67">G113</f>
        <v>0</v>
      </c>
      <c r="H112" s="31">
        <f t="shared" si="19"/>
        <v>0</v>
      </c>
      <c r="I112" s="73">
        <f t="shared" si="64"/>
        <v>0</v>
      </c>
      <c r="J112" s="61">
        <f t="shared" si="65"/>
        <v>0</v>
      </c>
      <c r="K112" s="87"/>
    </row>
    <row r="113" spans="1:11" ht="92.25" customHeight="1" x14ac:dyDescent="0.2">
      <c r="A113" s="29">
        <v>2493578</v>
      </c>
      <c r="B113" s="27" t="s">
        <v>268</v>
      </c>
      <c r="C113" s="108">
        <v>18440000</v>
      </c>
      <c r="D113" s="28">
        <v>0</v>
      </c>
      <c r="E113" s="28">
        <v>260000</v>
      </c>
      <c r="F113" s="28">
        <v>0</v>
      </c>
      <c r="G113" s="28"/>
      <c r="H113" s="28">
        <f t="shared" si="19"/>
        <v>0</v>
      </c>
      <c r="I113" s="72">
        <f t="shared" ref="I113" si="68">H113/E113%</f>
        <v>0</v>
      </c>
      <c r="J113" s="28">
        <f t="shared" ref="J113" si="69">D113+H113</f>
        <v>0</v>
      </c>
      <c r="K113" s="72">
        <f t="shared" ref="K113" si="70">J113/C113%</f>
        <v>0</v>
      </c>
    </row>
    <row r="114" spans="1:11" ht="24" x14ac:dyDescent="0.2">
      <c r="A114" s="29"/>
      <c r="B114" s="87" t="s">
        <v>96</v>
      </c>
      <c r="C114" s="87"/>
      <c r="D114" s="31">
        <f>SUM(D115:D116)</f>
        <v>1980695.94</v>
      </c>
      <c r="E114" s="31">
        <f>SUM(E115:E116)</f>
        <v>587000</v>
      </c>
      <c r="F114" s="31">
        <f>SUM(F115:F116)</f>
        <v>397000</v>
      </c>
      <c r="G114" s="31">
        <f t="shared" ref="G114:H114" si="71">SUM(G115:G116)</f>
        <v>0</v>
      </c>
      <c r="H114" s="31">
        <f t="shared" si="19"/>
        <v>397000</v>
      </c>
      <c r="I114" s="73">
        <f t="shared" ref="I114:I116" si="72">H114/E114%</f>
        <v>67.63202725724021</v>
      </c>
      <c r="J114" s="61">
        <f t="shared" ref="J114:J116" si="73">D114+H114</f>
        <v>2377695.94</v>
      </c>
      <c r="K114" s="87"/>
    </row>
    <row r="115" spans="1:11" ht="196.5" customHeight="1" x14ac:dyDescent="0.2">
      <c r="A115" s="29">
        <v>2466215</v>
      </c>
      <c r="B115" s="27" t="s">
        <v>97</v>
      </c>
      <c r="C115" s="28">
        <v>1480000</v>
      </c>
      <c r="D115" s="28">
        <v>1197388.5</v>
      </c>
      <c r="E115" s="28">
        <v>250000</v>
      </c>
      <c r="F115" s="28">
        <v>60000</v>
      </c>
      <c r="G115" s="28"/>
      <c r="H115" s="28">
        <f t="shared" si="19"/>
        <v>60000</v>
      </c>
      <c r="I115" s="72">
        <f t="shared" si="72"/>
        <v>24</v>
      </c>
      <c r="J115" s="28">
        <f t="shared" si="73"/>
        <v>1257388.5</v>
      </c>
      <c r="K115" s="72">
        <f t="shared" ref="K115:K116" si="74">J115/C115%</f>
        <v>84.958682432432425</v>
      </c>
    </row>
    <row r="116" spans="1:11" ht="135" customHeight="1" x14ac:dyDescent="0.2">
      <c r="A116" s="29">
        <v>2467162</v>
      </c>
      <c r="B116" s="27" t="s">
        <v>98</v>
      </c>
      <c r="C116" s="28">
        <v>1792500</v>
      </c>
      <c r="D116" s="28">
        <v>783307.44</v>
      </c>
      <c r="E116" s="28">
        <v>337000</v>
      </c>
      <c r="F116" s="28">
        <v>337000</v>
      </c>
      <c r="G116" s="28"/>
      <c r="H116" s="28">
        <f t="shared" si="19"/>
        <v>337000</v>
      </c>
      <c r="I116" s="72">
        <f t="shared" si="72"/>
        <v>100</v>
      </c>
      <c r="J116" s="28">
        <f t="shared" si="73"/>
        <v>1120307.44</v>
      </c>
      <c r="K116" s="72">
        <f t="shared" si="74"/>
        <v>62.499717712691769</v>
      </c>
    </row>
    <row r="117" spans="1:11" ht="26.25" customHeight="1" x14ac:dyDescent="0.2">
      <c r="A117" s="27"/>
      <c r="B117" s="49" t="s">
        <v>52</v>
      </c>
      <c r="C117" s="31"/>
      <c r="D117" s="31">
        <f>SUM(D118:D120)</f>
        <v>10848286.890000001</v>
      </c>
      <c r="E117" s="31">
        <f t="shared" ref="E117:G117" si="75">SUM(E118:E120)</f>
        <v>13006654</v>
      </c>
      <c r="F117" s="31">
        <f t="shared" si="75"/>
        <v>1416000</v>
      </c>
      <c r="G117" s="31">
        <f t="shared" si="75"/>
        <v>8318217</v>
      </c>
      <c r="H117" s="31">
        <f t="shared" si="19"/>
        <v>9734217</v>
      </c>
      <c r="I117" s="50">
        <f t="shared" ref="I117:I144" si="76">H117/E117%</f>
        <v>74.840285595357585</v>
      </c>
      <c r="J117" s="31">
        <f t="shared" ref="J117:J144" si="77">D117+H117</f>
        <v>20582503.890000001</v>
      </c>
      <c r="K117" s="31"/>
    </row>
    <row r="118" spans="1:11" ht="54" customHeight="1" x14ac:dyDescent="0.2">
      <c r="A118" s="29">
        <v>2178583</v>
      </c>
      <c r="B118" s="27" t="s">
        <v>32</v>
      </c>
      <c r="C118" s="28">
        <v>19578672.120000001</v>
      </c>
      <c r="D118" s="28">
        <v>8175183.9500000002</v>
      </c>
      <c r="E118" s="28">
        <v>10496282</v>
      </c>
      <c r="F118" s="28">
        <v>1141000</v>
      </c>
      <c r="G118" s="28">
        <v>7995017</v>
      </c>
      <c r="H118" s="28">
        <f t="shared" si="19"/>
        <v>9136017</v>
      </c>
      <c r="I118" s="72">
        <f t="shared" si="76"/>
        <v>87.040506343103203</v>
      </c>
      <c r="J118" s="28">
        <f t="shared" si="77"/>
        <v>17311200.949999999</v>
      </c>
      <c r="K118" s="72">
        <f>J118/C118%</f>
        <v>88.418667230839759</v>
      </c>
    </row>
    <row r="119" spans="1:11" ht="198" customHeight="1" x14ac:dyDescent="0.2">
      <c r="A119" s="29">
        <v>2440042</v>
      </c>
      <c r="B119" s="27" t="s">
        <v>269</v>
      </c>
      <c r="C119" s="28">
        <v>2970778</v>
      </c>
      <c r="D119" s="28">
        <v>2673102.94</v>
      </c>
      <c r="E119" s="28">
        <v>289800</v>
      </c>
      <c r="F119" s="28">
        <v>0</v>
      </c>
      <c r="G119" s="28">
        <v>289800</v>
      </c>
      <c r="H119" s="28">
        <f t="shared" si="19"/>
        <v>289800</v>
      </c>
      <c r="I119" s="72">
        <f t="shared" ref="I119" si="78">H119/E119%</f>
        <v>100</v>
      </c>
      <c r="J119" s="28">
        <f t="shared" ref="J119" si="79">D119+H119</f>
        <v>2962902.94</v>
      </c>
      <c r="K119" s="72">
        <f>J119/C119%</f>
        <v>99.734915904184021</v>
      </c>
    </row>
    <row r="120" spans="1:11" ht="176.25" customHeight="1" x14ac:dyDescent="0.2">
      <c r="A120" s="29">
        <v>2459101</v>
      </c>
      <c r="B120" s="27" t="s">
        <v>188</v>
      </c>
      <c r="C120" s="28">
        <v>2220572.0299999998</v>
      </c>
      <c r="D120" s="28">
        <v>0</v>
      </c>
      <c r="E120" s="28">
        <v>2220572</v>
      </c>
      <c r="F120" s="28">
        <v>275000</v>
      </c>
      <c r="G120" s="28">
        <v>33400</v>
      </c>
      <c r="H120" s="28">
        <f t="shared" si="19"/>
        <v>308400</v>
      </c>
      <c r="I120" s="72">
        <f t="shared" ref="I120:I121" si="80">H120/E120%</f>
        <v>13.888313461576566</v>
      </c>
      <c r="J120" s="28">
        <f t="shared" ref="J120:J121" si="81">D120+H120</f>
        <v>308400</v>
      </c>
      <c r="K120" s="72">
        <f>J120/C120%</f>
        <v>13.888313273945004</v>
      </c>
    </row>
    <row r="121" spans="1:11" ht="24" x14ac:dyDescent="0.2">
      <c r="A121" s="27"/>
      <c r="B121" s="49" t="s">
        <v>206</v>
      </c>
      <c r="C121" s="31"/>
      <c r="D121" s="31">
        <f>SUM(D122:D125)</f>
        <v>0</v>
      </c>
      <c r="E121" s="31">
        <f>SUM(E122:E125)</f>
        <v>258060</v>
      </c>
      <c r="F121" s="31">
        <f>SUM(F122:F125)</f>
        <v>258059</v>
      </c>
      <c r="G121" s="31">
        <f t="shared" ref="G121:H121" si="82">SUM(G122:G125)</f>
        <v>0</v>
      </c>
      <c r="H121" s="31">
        <f t="shared" si="19"/>
        <v>258059</v>
      </c>
      <c r="I121" s="50">
        <f t="shared" si="80"/>
        <v>99.999612493218635</v>
      </c>
      <c r="J121" s="31">
        <f t="shared" si="81"/>
        <v>258059</v>
      </c>
      <c r="K121" s="31"/>
    </row>
    <row r="122" spans="1:11" ht="72.75" customHeight="1" x14ac:dyDescent="0.2">
      <c r="A122" s="29">
        <v>2486764</v>
      </c>
      <c r="B122" s="27" t="s">
        <v>223</v>
      </c>
      <c r="C122" s="28">
        <v>30000</v>
      </c>
      <c r="D122" s="28">
        <v>0</v>
      </c>
      <c r="E122" s="28">
        <v>30000</v>
      </c>
      <c r="F122" s="28">
        <v>30000</v>
      </c>
      <c r="G122" s="28"/>
      <c r="H122" s="28">
        <f t="shared" si="19"/>
        <v>30000</v>
      </c>
      <c r="I122" s="72">
        <f t="shared" ref="I122" si="83">H122/E122%</f>
        <v>100</v>
      </c>
      <c r="J122" s="28">
        <f t="shared" ref="J122" si="84">D122+H122</f>
        <v>30000</v>
      </c>
      <c r="K122" s="72">
        <f>J122/C122%</f>
        <v>100</v>
      </c>
    </row>
    <row r="123" spans="1:11" ht="71.25" customHeight="1" x14ac:dyDescent="0.2">
      <c r="A123" s="29">
        <v>2487882</v>
      </c>
      <c r="B123" s="27" t="s">
        <v>207</v>
      </c>
      <c r="C123" s="28">
        <v>166500</v>
      </c>
      <c r="D123" s="28">
        <v>0</v>
      </c>
      <c r="E123" s="28">
        <v>166500</v>
      </c>
      <c r="F123" s="28">
        <v>166500</v>
      </c>
      <c r="G123" s="28"/>
      <c r="H123" s="28">
        <f t="shared" si="19"/>
        <v>166500</v>
      </c>
      <c r="I123" s="72">
        <f t="shared" ref="I123:I131" si="85">H123/E123%</f>
        <v>100</v>
      </c>
      <c r="J123" s="28">
        <f t="shared" ref="J123:J131" si="86">D123+H123</f>
        <v>166500</v>
      </c>
      <c r="K123" s="72">
        <f t="shared" ref="K123" si="87">J123/C123%</f>
        <v>100</v>
      </c>
    </row>
    <row r="124" spans="1:11" ht="81.75" customHeight="1" x14ac:dyDescent="0.2">
      <c r="A124" s="29">
        <v>2490217</v>
      </c>
      <c r="B124" s="27" t="s">
        <v>245</v>
      </c>
      <c r="C124" s="28">
        <v>29059.3</v>
      </c>
      <c r="D124" s="28">
        <v>0</v>
      </c>
      <c r="E124" s="28">
        <v>29060</v>
      </c>
      <c r="F124" s="28">
        <v>29059</v>
      </c>
      <c r="G124" s="28"/>
      <c r="H124" s="28">
        <f t="shared" si="19"/>
        <v>29059</v>
      </c>
      <c r="I124" s="72">
        <f t="shared" ref="I124:I125" si="88">H124/E124%</f>
        <v>99.996558843771496</v>
      </c>
      <c r="J124" s="28">
        <f t="shared" ref="J124:J125" si="89">D124+H124</f>
        <v>29059</v>
      </c>
      <c r="K124" s="72">
        <f t="shared" ref="K124:K125" si="90">J124/C124%</f>
        <v>99.998967628263586</v>
      </c>
    </row>
    <row r="125" spans="1:11" ht="81.75" customHeight="1" x14ac:dyDescent="0.2">
      <c r="A125" s="29">
        <v>2490878</v>
      </c>
      <c r="B125" s="27" t="s">
        <v>246</v>
      </c>
      <c r="C125" s="28">
        <v>32500</v>
      </c>
      <c r="D125" s="28">
        <v>0</v>
      </c>
      <c r="E125" s="28">
        <v>32500</v>
      </c>
      <c r="F125" s="28">
        <v>32500</v>
      </c>
      <c r="G125" s="28"/>
      <c r="H125" s="28">
        <f t="shared" si="19"/>
        <v>32500</v>
      </c>
      <c r="I125" s="72">
        <f t="shared" si="88"/>
        <v>100</v>
      </c>
      <c r="J125" s="28">
        <f t="shared" si="89"/>
        <v>32500</v>
      </c>
      <c r="K125" s="72">
        <f t="shared" si="90"/>
        <v>100</v>
      </c>
    </row>
    <row r="126" spans="1:11" ht="24" x14ac:dyDescent="0.2">
      <c r="A126" s="27"/>
      <c r="B126" s="49" t="s">
        <v>247</v>
      </c>
      <c r="C126" s="31"/>
      <c r="D126" s="31">
        <f>D127</f>
        <v>0</v>
      </c>
      <c r="E126" s="31">
        <f>E127</f>
        <v>16000</v>
      </c>
      <c r="F126" s="31">
        <f>F127</f>
        <v>9280</v>
      </c>
      <c r="G126" s="31">
        <f t="shared" ref="G126:H126" si="91">G127</f>
        <v>0</v>
      </c>
      <c r="H126" s="31">
        <f t="shared" si="19"/>
        <v>9280</v>
      </c>
      <c r="I126" s="50">
        <f t="shared" ref="I126:I128" si="92">H126/E126%</f>
        <v>58</v>
      </c>
      <c r="J126" s="31">
        <f t="shared" ref="J126:J128" si="93">D126+H126</f>
        <v>9280</v>
      </c>
      <c r="K126" s="31"/>
    </row>
    <row r="127" spans="1:11" ht="106.5" customHeight="1" x14ac:dyDescent="0.2">
      <c r="A127" s="29">
        <v>2486058</v>
      </c>
      <c r="B127" s="27" t="s">
        <v>248</v>
      </c>
      <c r="C127" s="28">
        <v>9280</v>
      </c>
      <c r="D127" s="28">
        <v>0</v>
      </c>
      <c r="E127" s="28">
        <v>16000</v>
      </c>
      <c r="F127" s="28">
        <v>9280</v>
      </c>
      <c r="G127" s="28"/>
      <c r="H127" s="28">
        <f t="shared" si="19"/>
        <v>9280</v>
      </c>
      <c r="I127" s="72">
        <f t="shared" si="92"/>
        <v>58</v>
      </c>
      <c r="J127" s="28">
        <f t="shared" si="93"/>
        <v>9280</v>
      </c>
      <c r="K127" s="72">
        <f t="shared" ref="K127" si="94">J127/C127%</f>
        <v>100</v>
      </c>
    </row>
    <row r="128" spans="1:11" ht="34.5" customHeight="1" x14ac:dyDescent="0.2">
      <c r="A128" s="29"/>
      <c r="B128" s="87" t="s">
        <v>270</v>
      </c>
      <c r="C128" s="87"/>
      <c r="D128" s="31">
        <f>SUM(D129:D130)</f>
        <v>1839703.54</v>
      </c>
      <c r="E128" s="31">
        <f>SUM(E129:E130)</f>
        <v>2104085</v>
      </c>
      <c r="F128" s="31">
        <f>SUM(F129:F130)</f>
        <v>0</v>
      </c>
      <c r="G128" s="31">
        <f t="shared" ref="F128:H128" si="95">SUM(G129:G130)</f>
        <v>0</v>
      </c>
      <c r="H128" s="31">
        <f t="shared" si="19"/>
        <v>0</v>
      </c>
      <c r="I128" s="50">
        <f t="shared" si="92"/>
        <v>0</v>
      </c>
      <c r="J128" s="31">
        <f t="shared" si="93"/>
        <v>1839703.54</v>
      </c>
      <c r="K128" s="87"/>
    </row>
    <row r="129" spans="1:11" ht="123" customHeight="1" x14ac:dyDescent="0.2">
      <c r="A129" s="29">
        <v>2426380</v>
      </c>
      <c r="B129" s="27" t="s">
        <v>271</v>
      </c>
      <c r="C129" s="28">
        <v>2098709.92</v>
      </c>
      <c r="D129" s="28">
        <v>1329550</v>
      </c>
      <c r="E129" s="28">
        <v>639260</v>
      </c>
      <c r="F129" s="28">
        <v>0</v>
      </c>
      <c r="G129" s="28"/>
      <c r="H129" s="28">
        <f t="shared" si="19"/>
        <v>0</v>
      </c>
      <c r="I129" s="72">
        <f t="shared" ref="I129" si="96">H129/E129%</f>
        <v>0</v>
      </c>
      <c r="J129" s="28">
        <f t="shared" ref="J129" si="97">D129+H129</f>
        <v>1329550</v>
      </c>
      <c r="K129" s="72">
        <f t="shared" ref="K129" si="98">J129/C129%</f>
        <v>63.350822680630394</v>
      </c>
    </row>
    <row r="130" spans="1:11" ht="175.5" customHeight="1" x14ac:dyDescent="0.2">
      <c r="A130" s="29">
        <v>2440129</v>
      </c>
      <c r="B130" s="27" t="s">
        <v>272</v>
      </c>
      <c r="C130" s="28" t="s">
        <v>288</v>
      </c>
      <c r="D130" s="28">
        <v>510153.54</v>
      </c>
      <c r="E130" s="28">
        <v>1464825</v>
      </c>
      <c r="F130" s="28">
        <v>0</v>
      </c>
      <c r="G130" s="28"/>
      <c r="H130" s="28">
        <f t="shared" si="19"/>
        <v>0</v>
      </c>
      <c r="I130" s="72">
        <f t="shared" ref="I130" si="99">H130/E130%</f>
        <v>0</v>
      </c>
      <c r="J130" s="28">
        <f t="shared" ref="J130" si="100">D130+H130</f>
        <v>510153.54</v>
      </c>
      <c r="K130" s="72" t="e">
        <f t="shared" ref="K130" si="101">J130/C130%</f>
        <v>#VALUE!</v>
      </c>
    </row>
    <row r="131" spans="1:11" ht="24" x14ac:dyDescent="0.2">
      <c r="A131" s="27"/>
      <c r="B131" s="49" t="s">
        <v>208</v>
      </c>
      <c r="C131" s="31"/>
      <c r="D131" s="31">
        <f>SUM(D132:D134)</f>
        <v>201899</v>
      </c>
      <c r="E131" s="31">
        <f>SUM(E132:E134)</f>
        <v>1934195</v>
      </c>
      <c r="F131" s="31">
        <f>SUM(F132:F134)</f>
        <v>0</v>
      </c>
      <c r="G131" s="31">
        <f t="shared" ref="F131:H131" si="102">SUM(G132:G134)</f>
        <v>0</v>
      </c>
      <c r="H131" s="31">
        <f t="shared" si="19"/>
        <v>0</v>
      </c>
      <c r="I131" s="50">
        <f t="shared" si="85"/>
        <v>0</v>
      </c>
      <c r="J131" s="31">
        <f t="shared" si="86"/>
        <v>201899</v>
      </c>
      <c r="K131" s="31"/>
    </row>
    <row r="132" spans="1:11" ht="120.75" customHeight="1" x14ac:dyDescent="0.2">
      <c r="A132" s="29">
        <v>2432480</v>
      </c>
      <c r="B132" s="27" t="s">
        <v>209</v>
      </c>
      <c r="C132" s="28">
        <v>308999</v>
      </c>
      <c r="D132" s="28">
        <v>201899</v>
      </c>
      <c r="E132" s="28">
        <v>107100</v>
      </c>
      <c r="F132" s="28">
        <v>0</v>
      </c>
      <c r="G132" s="28"/>
      <c r="H132" s="28">
        <f t="shared" si="19"/>
        <v>0</v>
      </c>
      <c r="I132" s="72">
        <f t="shared" ref="I132" si="103">H132/E132%</f>
        <v>0</v>
      </c>
      <c r="J132" s="28">
        <f t="shared" ref="J132" si="104">D132+H132</f>
        <v>201899</v>
      </c>
      <c r="K132" s="72">
        <f t="shared" ref="K132" si="105">J132/C132%</f>
        <v>65.339693655966528</v>
      </c>
    </row>
    <row r="133" spans="1:11" ht="110.25" customHeight="1" x14ac:dyDescent="0.2">
      <c r="A133" s="29">
        <v>2482101</v>
      </c>
      <c r="B133" s="27" t="s">
        <v>273</v>
      </c>
      <c r="C133" s="28">
        <v>411000</v>
      </c>
      <c r="D133" s="28">
        <v>0</v>
      </c>
      <c r="E133" s="28">
        <v>411000</v>
      </c>
      <c r="F133" s="28">
        <v>0</v>
      </c>
      <c r="G133" s="28"/>
      <c r="H133" s="28">
        <f t="shared" si="19"/>
        <v>0</v>
      </c>
      <c r="I133" s="72">
        <f t="shared" ref="I133:I135" si="106">H133/E133%</f>
        <v>0</v>
      </c>
      <c r="J133" s="28">
        <f t="shared" ref="J133:J135" si="107">D133+H133</f>
        <v>0</v>
      </c>
      <c r="K133" s="72">
        <f t="shared" ref="K133:K134" si="108">J133/C133%</f>
        <v>0</v>
      </c>
    </row>
    <row r="134" spans="1:11" ht="114" customHeight="1" x14ac:dyDescent="0.2">
      <c r="A134" s="29">
        <v>2494847</v>
      </c>
      <c r="B134" s="27" t="s">
        <v>274</v>
      </c>
      <c r="C134" s="28">
        <v>4651995</v>
      </c>
      <c r="D134" s="28">
        <v>0</v>
      </c>
      <c r="E134" s="28">
        <v>1416095</v>
      </c>
      <c r="F134" s="28">
        <v>0</v>
      </c>
      <c r="G134" s="28"/>
      <c r="H134" s="28">
        <f t="shared" si="19"/>
        <v>0</v>
      </c>
      <c r="I134" s="72">
        <f t="shared" si="106"/>
        <v>0</v>
      </c>
      <c r="J134" s="28">
        <f t="shared" si="107"/>
        <v>0</v>
      </c>
      <c r="K134" s="72">
        <f t="shared" si="108"/>
        <v>0</v>
      </c>
    </row>
    <row r="135" spans="1:11" ht="34.5" customHeight="1" x14ac:dyDescent="0.2">
      <c r="A135" s="29"/>
      <c r="B135" s="87" t="s">
        <v>275</v>
      </c>
      <c r="C135" s="87"/>
      <c r="D135" s="31">
        <f>D136</f>
        <v>0</v>
      </c>
      <c r="E135" s="31">
        <f>E136</f>
        <v>826200</v>
      </c>
      <c r="F135" s="31">
        <f>F136</f>
        <v>0</v>
      </c>
      <c r="G135" s="31">
        <f t="shared" ref="F135:H135" si="109">G136</f>
        <v>0</v>
      </c>
      <c r="H135" s="31">
        <f t="shared" si="19"/>
        <v>0</v>
      </c>
      <c r="I135" s="50">
        <f t="shared" si="106"/>
        <v>0</v>
      </c>
      <c r="J135" s="31">
        <f t="shared" si="107"/>
        <v>0</v>
      </c>
      <c r="K135" s="87"/>
    </row>
    <row r="136" spans="1:11" ht="141" customHeight="1" x14ac:dyDescent="0.2">
      <c r="A136" s="29">
        <v>2481787</v>
      </c>
      <c r="B136" s="27" t="s">
        <v>276</v>
      </c>
      <c r="C136" s="28">
        <v>826200</v>
      </c>
      <c r="D136" s="28">
        <v>0</v>
      </c>
      <c r="E136" s="28">
        <v>826200</v>
      </c>
      <c r="F136" s="28">
        <v>0</v>
      </c>
      <c r="G136" s="28"/>
      <c r="H136" s="28">
        <f t="shared" ref="H136:H199" si="110">SUM(F136:G136)</f>
        <v>0</v>
      </c>
      <c r="I136" s="72">
        <f t="shared" ref="I136" si="111">H136/E136%</f>
        <v>0</v>
      </c>
      <c r="J136" s="28">
        <f t="shared" ref="J136" si="112">D136+H136</f>
        <v>0</v>
      </c>
      <c r="K136" s="72">
        <f t="shared" ref="K136" si="113">J136/C136%</f>
        <v>0</v>
      </c>
    </row>
    <row r="137" spans="1:11" ht="29.25" customHeight="1" x14ac:dyDescent="0.2">
      <c r="A137" s="32"/>
      <c r="B137" s="88" t="s">
        <v>53</v>
      </c>
      <c r="C137" s="30"/>
      <c r="D137" s="31">
        <f>SUM(D138:D201)</f>
        <v>320630715.07000005</v>
      </c>
      <c r="E137" s="31">
        <f>SUM(E138:E201)</f>
        <v>602558785</v>
      </c>
      <c r="F137" s="31">
        <f>SUM(F138:F201)</f>
        <v>122393202.36</v>
      </c>
      <c r="G137" s="31">
        <f t="shared" ref="F137:H137" si="114">SUM(G138:G201)</f>
        <v>12552338.73</v>
      </c>
      <c r="H137" s="31">
        <f t="shared" si="110"/>
        <v>134945541.09</v>
      </c>
      <c r="I137" s="50">
        <f t="shared" si="76"/>
        <v>22.395415094645085</v>
      </c>
      <c r="J137" s="31">
        <f t="shared" si="77"/>
        <v>455576256.16000009</v>
      </c>
      <c r="K137" s="68"/>
    </row>
    <row r="138" spans="1:11" ht="29.25" customHeight="1" x14ac:dyDescent="0.2">
      <c r="A138" s="29"/>
      <c r="B138" s="27" t="s">
        <v>33</v>
      </c>
      <c r="C138" s="28"/>
      <c r="D138" s="28">
        <v>3457012</v>
      </c>
      <c r="E138" s="28">
        <v>2859369</v>
      </c>
      <c r="F138" s="28">
        <v>2598299.0099999998</v>
      </c>
      <c r="G138" s="28">
        <v>65726</v>
      </c>
      <c r="H138" s="28">
        <f t="shared" si="110"/>
        <v>2664025.0099999998</v>
      </c>
      <c r="I138" s="72">
        <f t="shared" si="76"/>
        <v>93.168283282080765</v>
      </c>
      <c r="J138" s="28">
        <f t="shared" si="77"/>
        <v>6121037.0099999998</v>
      </c>
      <c r="K138" s="72"/>
    </row>
    <row r="139" spans="1:11" ht="69" customHeight="1" x14ac:dyDescent="0.2">
      <c r="A139" s="29">
        <v>2089754</v>
      </c>
      <c r="B139" s="27" t="s">
        <v>99</v>
      </c>
      <c r="C139" s="107"/>
      <c r="D139" s="28">
        <v>4388749</v>
      </c>
      <c r="E139" s="28">
        <v>27742477</v>
      </c>
      <c r="F139" s="28">
        <v>1179507</v>
      </c>
      <c r="G139" s="28">
        <v>332421</v>
      </c>
      <c r="H139" s="28">
        <f t="shared" si="110"/>
        <v>1511928</v>
      </c>
      <c r="I139" s="72">
        <f t="shared" si="76"/>
        <v>5.4498666431263505</v>
      </c>
      <c r="J139" s="28">
        <f t="shared" si="77"/>
        <v>5900677</v>
      </c>
      <c r="K139" s="72"/>
    </row>
    <row r="140" spans="1:11" ht="69" customHeight="1" x14ac:dyDescent="0.2">
      <c r="A140" s="29">
        <v>2094808</v>
      </c>
      <c r="B140" s="27" t="s">
        <v>236</v>
      </c>
      <c r="C140" s="107"/>
      <c r="D140" s="28"/>
      <c r="E140" s="28">
        <v>134003723</v>
      </c>
      <c r="F140" s="28">
        <v>0</v>
      </c>
      <c r="G140" s="28">
        <v>120480</v>
      </c>
      <c r="H140" s="28">
        <f t="shared" si="110"/>
        <v>120480</v>
      </c>
      <c r="I140" s="72">
        <f t="shared" ref="I140" si="115">H140/E140%</f>
        <v>8.9907949796290368E-2</v>
      </c>
      <c r="J140" s="28">
        <f t="shared" ref="J140" si="116">D140+H140</f>
        <v>120480</v>
      </c>
      <c r="K140" s="72"/>
    </row>
    <row r="141" spans="1:11" ht="69" customHeight="1" x14ac:dyDescent="0.2">
      <c r="A141" s="29">
        <v>2183907</v>
      </c>
      <c r="B141" s="27" t="s">
        <v>34</v>
      </c>
      <c r="C141" s="107">
        <v>147383183.22999999</v>
      </c>
      <c r="D141" s="28">
        <v>63590852.289999999</v>
      </c>
      <c r="E141" s="28">
        <v>1298051</v>
      </c>
      <c r="F141" s="28">
        <v>1233264.52</v>
      </c>
      <c r="G141" s="28">
        <v>9460</v>
      </c>
      <c r="H141" s="28">
        <f t="shared" si="110"/>
        <v>1242724.52</v>
      </c>
      <c r="I141" s="72">
        <f t="shared" si="76"/>
        <v>95.737726791936524</v>
      </c>
      <c r="J141" s="28">
        <f t="shared" si="77"/>
        <v>64833576.810000002</v>
      </c>
      <c r="K141" s="72">
        <f>J141/C141%</f>
        <v>43.989806292094705</v>
      </c>
    </row>
    <row r="142" spans="1:11" ht="69" customHeight="1" x14ac:dyDescent="0.2">
      <c r="A142" s="29">
        <v>2250037</v>
      </c>
      <c r="B142" s="126" t="s">
        <v>189</v>
      </c>
      <c r="C142" s="28">
        <v>40368052.479999997</v>
      </c>
      <c r="D142" s="28">
        <v>31993607.969999999</v>
      </c>
      <c r="E142" s="28">
        <v>6089885</v>
      </c>
      <c r="F142" s="28">
        <v>569140</v>
      </c>
      <c r="G142" s="28">
        <v>100353.2</v>
      </c>
      <c r="H142" s="28">
        <f t="shared" si="110"/>
        <v>669493.19999999995</v>
      </c>
      <c r="I142" s="72">
        <f t="shared" ref="I142" si="117">H142/E142%</f>
        <v>10.993527792396737</v>
      </c>
      <c r="J142" s="28">
        <f t="shared" ref="J142" si="118">D142+H142</f>
        <v>32663101.169999998</v>
      </c>
      <c r="K142" s="72">
        <f>J142/C142%</f>
        <v>80.91324491361739</v>
      </c>
    </row>
    <row r="143" spans="1:11" ht="53.25" customHeight="1" x14ac:dyDescent="0.2">
      <c r="A143" s="29">
        <v>2284722</v>
      </c>
      <c r="B143" s="126" t="s">
        <v>14</v>
      </c>
      <c r="C143" s="28">
        <v>72598026.150000006</v>
      </c>
      <c r="D143" s="28">
        <v>56172171.090000004</v>
      </c>
      <c r="E143" s="28">
        <v>16089397</v>
      </c>
      <c r="F143" s="28">
        <v>5351781.62</v>
      </c>
      <c r="G143" s="28">
        <v>325204</v>
      </c>
      <c r="H143" s="28">
        <f t="shared" si="110"/>
        <v>5676985.6200000001</v>
      </c>
      <c r="I143" s="72">
        <f t="shared" si="76"/>
        <v>35.284017294122336</v>
      </c>
      <c r="J143" s="28">
        <f t="shared" si="77"/>
        <v>61849156.710000001</v>
      </c>
      <c r="K143" s="72">
        <f>J143/C143%</f>
        <v>85.193992164758043</v>
      </c>
    </row>
    <row r="144" spans="1:11" ht="63" customHeight="1" x14ac:dyDescent="0.2">
      <c r="A144" s="29">
        <v>2285573</v>
      </c>
      <c r="B144" s="27" t="s">
        <v>13</v>
      </c>
      <c r="C144" s="107">
        <v>73875184.930000007</v>
      </c>
      <c r="D144" s="28">
        <v>5577760.0600000005</v>
      </c>
      <c r="E144" s="28">
        <v>1094998</v>
      </c>
      <c r="F144" s="129">
        <v>809093.3</v>
      </c>
      <c r="G144" s="129">
        <v>62962.25</v>
      </c>
      <c r="H144" s="129">
        <f t="shared" si="110"/>
        <v>872055.55</v>
      </c>
      <c r="I144" s="72">
        <f t="shared" si="76"/>
        <v>79.639921716751999</v>
      </c>
      <c r="J144" s="28">
        <f t="shared" si="77"/>
        <v>6449815.6100000003</v>
      </c>
      <c r="K144" s="72">
        <f>J144/C144%</f>
        <v>8.7306930143206873</v>
      </c>
    </row>
    <row r="145" spans="1:11" ht="68.25" customHeight="1" x14ac:dyDescent="0.2">
      <c r="A145" s="29">
        <v>2285839</v>
      </c>
      <c r="B145" s="27" t="s">
        <v>63</v>
      </c>
      <c r="C145" s="107">
        <v>147930731.13</v>
      </c>
      <c r="D145" s="28">
        <v>0</v>
      </c>
      <c r="E145" s="28">
        <v>7025915</v>
      </c>
      <c r="F145" s="28">
        <v>5317423.17</v>
      </c>
      <c r="G145" s="28">
        <v>1603439</v>
      </c>
      <c r="H145" s="28">
        <f t="shared" si="110"/>
        <v>6920862.1699999999</v>
      </c>
      <c r="I145" s="72">
        <f t="shared" ref="I145:I147" si="119">H145/E145%</f>
        <v>98.504780800792503</v>
      </c>
      <c r="J145" s="28">
        <f t="shared" ref="J145:J147" si="120">D145+H145</f>
        <v>6920862.1699999999</v>
      </c>
      <c r="K145" s="72">
        <f t="shared" ref="K145:K147" si="121">J145/C145%</f>
        <v>4.6784478905319666</v>
      </c>
    </row>
    <row r="146" spans="1:11" ht="65.25" customHeight="1" x14ac:dyDescent="0.2">
      <c r="A146" s="29">
        <v>2303995</v>
      </c>
      <c r="B146" s="27" t="s">
        <v>17</v>
      </c>
      <c r="C146" s="107">
        <v>299767271</v>
      </c>
      <c r="D146" s="28">
        <v>1244301.42</v>
      </c>
      <c r="E146" s="28">
        <v>1901109</v>
      </c>
      <c r="F146" s="28">
        <v>180110</v>
      </c>
      <c r="G146" s="28"/>
      <c r="H146" s="28">
        <f t="shared" si="110"/>
        <v>180110</v>
      </c>
      <c r="I146" s="72">
        <f t="shared" si="119"/>
        <v>9.4739438927489168</v>
      </c>
      <c r="J146" s="28">
        <f t="shared" si="120"/>
        <v>1424411.42</v>
      </c>
      <c r="K146" s="72">
        <f t="shared" si="121"/>
        <v>0.47517242801333037</v>
      </c>
    </row>
    <row r="147" spans="1:11" ht="66.75" customHeight="1" x14ac:dyDescent="0.2">
      <c r="A147" s="29">
        <v>2321591</v>
      </c>
      <c r="B147" s="27" t="s">
        <v>100</v>
      </c>
      <c r="C147" s="107">
        <v>141534611.44999999</v>
      </c>
      <c r="D147" s="28">
        <v>1161854.46</v>
      </c>
      <c r="E147" s="28">
        <v>1383539</v>
      </c>
      <c r="F147" s="28">
        <v>1084893.28</v>
      </c>
      <c r="G147" s="28">
        <v>52500</v>
      </c>
      <c r="H147" s="28">
        <f t="shared" si="110"/>
        <v>1137393.28</v>
      </c>
      <c r="I147" s="72">
        <f t="shared" si="119"/>
        <v>82.208978568728469</v>
      </c>
      <c r="J147" s="28">
        <f t="shared" si="120"/>
        <v>2299247.7400000002</v>
      </c>
      <c r="K147" s="72">
        <f t="shared" si="121"/>
        <v>1.6245127014830976</v>
      </c>
    </row>
    <row r="148" spans="1:11" ht="54.75" customHeight="1" x14ac:dyDescent="0.2">
      <c r="A148" s="29">
        <v>2335179</v>
      </c>
      <c r="B148" s="27" t="s">
        <v>15</v>
      </c>
      <c r="C148" s="107">
        <v>130711204.76000001</v>
      </c>
      <c r="D148" s="28">
        <v>2307541.17</v>
      </c>
      <c r="E148" s="28">
        <v>27173033</v>
      </c>
      <c r="F148" s="28">
        <v>21000</v>
      </c>
      <c r="G148" s="28">
        <v>55500</v>
      </c>
      <c r="H148" s="28">
        <f t="shared" si="110"/>
        <v>76500</v>
      </c>
      <c r="I148" s="72">
        <f>H148/E148%</f>
        <v>0.28152911748938736</v>
      </c>
      <c r="J148" s="28">
        <f>D148+H148</f>
        <v>2384041.17</v>
      </c>
      <c r="K148" s="72">
        <f>J148/C148%</f>
        <v>1.8238996223601172</v>
      </c>
    </row>
    <row r="149" spans="1:11" ht="60.75" customHeight="1" x14ac:dyDescent="0.2">
      <c r="A149" s="29">
        <v>2335476</v>
      </c>
      <c r="B149" s="27" t="s">
        <v>101</v>
      </c>
      <c r="C149" s="107">
        <v>31572595.120000001</v>
      </c>
      <c r="D149" s="28">
        <v>1112936.1599999999</v>
      </c>
      <c r="E149" s="108">
        <v>16098288</v>
      </c>
      <c r="F149" s="108">
        <v>0</v>
      </c>
      <c r="G149" s="108"/>
      <c r="H149" s="108">
        <f t="shared" si="110"/>
        <v>0</v>
      </c>
      <c r="I149" s="72">
        <f>H149/E149%</f>
        <v>0</v>
      </c>
      <c r="J149" s="28">
        <f>D149+H149</f>
        <v>1112936.1599999999</v>
      </c>
      <c r="K149" s="72">
        <f>J149/C149%</f>
        <v>3.5250069111202027</v>
      </c>
    </row>
    <row r="150" spans="1:11" ht="68.25" customHeight="1" x14ac:dyDescent="0.2">
      <c r="A150" s="29">
        <v>2335905</v>
      </c>
      <c r="B150" s="128" t="s">
        <v>199</v>
      </c>
      <c r="C150" s="107">
        <v>163353003.59999999</v>
      </c>
      <c r="D150" s="28">
        <v>1647373.64</v>
      </c>
      <c r="E150" s="28">
        <v>658209</v>
      </c>
      <c r="F150" s="28">
        <v>656054</v>
      </c>
      <c r="G150" s="28"/>
      <c r="H150" s="28">
        <f t="shared" si="110"/>
        <v>656054</v>
      </c>
      <c r="I150" s="72"/>
      <c r="J150" s="28">
        <f>D150+H150</f>
        <v>2303427.6399999997</v>
      </c>
      <c r="K150" s="72">
        <f>J150/C150%</f>
        <v>1.4100920027404993</v>
      </c>
    </row>
    <row r="151" spans="1:11" ht="54.75" customHeight="1" x14ac:dyDescent="0.2">
      <c r="A151" s="29">
        <v>2343118</v>
      </c>
      <c r="B151" s="128" t="s">
        <v>200</v>
      </c>
      <c r="C151" s="107">
        <v>18989050</v>
      </c>
      <c r="D151" s="28">
        <v>1101765.8</v>
      </c>
      <c r="E151" s="28">
        <v>86915</v>
      </c>
      <c r="F151" s="28">
        <v>0</v>
      </c>
      <c r="G151" s="28"/>
      <c r="H151" s="28">
        <f t="shared" si="110"/>
        <v>0</v>
      </c>
      <c r="I151" s="72"/>
      <c r="J151" s="28">
        <f>D151+H151</f>
        <v>1101765.8</v>
      </c>
      <c r="K151" s="72">
        <f>J151/C151%</f>
        <v>5.8021112167275355</v>
      </c>
    </row>
    <row r="152" spans="1:11" ht="59.25" customHeight="1" x14ac:dyDescent="0.2">
      <c r="A152" s="29">
        <v>2343128</v>
      </c>
      <c r="B152" s="27" t="s">
        <v>16</v>
      </c>
      <c r="C152" s="107">
        <v>29469013.25</v>
      </c>
      <c r="D152" s="28">
        <v>2341285.02</v>
      </c>
      <c r="E152" s="28">
        <v>3070864</v>
      </c>
      <c r="F152" s="28">
        <v>926471.81</v>
      </c>
      <c r="G152" s="28">
        <v>680247.33</v>
      </c>
      <c r="H152" s="28">
        <f t="shared" si="110"/>
        <v>1606719.1400000001</v>
      </c>
      <c r="I152" s="72">
        <f t="shared" ref="I152:I161" si="122">H152/E152%</f>
        <v>52.321403357491576</v>
      </c>
      <c r="J152" s="28">
        <f t="shared" ref="J152:J163" si="123">D152+H152</f>
        <v>3948004.16</v>
      </c>
      <c r="K152" s="72">
        <f t="shared" ref="K152:K163" si="124">J152/C152%</f>
        <v>13.397137279443857</v>
      </c>
    </row>
    <row r="153" spans="1:11" ht="81.75" customHeight="1" x14ac:dyDescent="0.2">
      <c r="A153" s="29">
        <v>2343407</v>
      </c>
      <c r="B153" s="27" t="s">
        <v>35</v>
      </c>
      <c r="C153" s="107">
        <v>78786088.370000005</v>
      </c>
      <c r="D153" s="28">
        <v>40572522.020000003</v>
      </c>
      <c r="E153" s="28">
        <v>14166305</v>
      </c>
      <c r="F153" s="28">
        <v>10939749.07</v>
      </c>
      <c r="G153" s="28">
        <v>1907655.21</v>
      </c>
      <c r="H153" s="28">
        <f t="shared" si="110"/>
        <v>12847404.280000001</v>
      </c>
      <c r="I153" s="72">
        <f t="shared" si="122"/>
        <v>90.689874882688201</v>
      </c>
      <c r="J153" s="28">
        <f t="shared" si="123"/>
        <v>53419926.300000004</v>
      </c>
      <c r="K153" s="72">
        <f t="shared" si="124"/>
        <v>67.803754958776622</v>
      </c>
    </row>
    <row r="154" spans="1:11" ht="54.75" customHeight="1" x14ac:dyDescent="0.2">
      <c r="A154" s="29">
        <v>2344420</v>
      </c>
      <c r="B154" s="27" t="s">
        <v>36</v>
      </c>
      <c r="C154" s="107">
        <v>41378154.68</v>
      </c>
      <c r="D154" s="28">
        <v>7359812.6299999999</v>
      </c>
      <c r="E154" s="28">
        <v>10713961</v>
      </c>
      <c r="F154" s="28">
        <v>6634481.3600000003</v>
      </c>
      <c r="G154" s="28">
        <v>481925</v>
      </c>
      <c r="H154" s="28">
        <f t="shared" si="110"/>
        <v>7116406.3600000003</v>
      </c>
      <c r="I154" s="72">
        <f t="shared" si="122"/>
        <v>66.4218057168586</v>
      </c>
      <c r="J154" s="28">
        <f t="shared" si="123"/>
        <v>14476218.99</v>
      </c>
      <c r="K154" s="72">
        <f t="shared" si="124"/>
        <v>34.985172978235866</v>
      </c>
    </row>
    <row r="155" spans="1:11" ht="53.25" customHeight="1" x14ac:dyDescent="0.2">
      <c r="A155" s="130">
        <v>2344621</v>
      </c>
      <c r="B155" s="131" t="s">
        <v>37</v>
      </c>
      <c r="C155" s="107">
        <v>105821483.58</v>
      </c>
      <c r="D155" s="28">
        <v>1850729.86</v>
      </c>
      <c r="E155" s="28">
        <v>25001</v>
      </c>
      <c r="F155" s="28">
        <v>0</v>
      </c>
      <c r="G155" s="28">
        <v>24615.38</v>
      </c>
      <c r="H155" s="28">
        <f t="shared" si="110"/>
        <v>24615.38</v>
      </c>
      <c r="I155" s="72">
        <f t="shared" si="122"/>
        <v>98.457581696732134</v>
      </c>
      <c r="J155" s="28">
        <f t="shared" si="123"/>
        <v>1875345.24</v>
      </c>
      <c r="K155" s="72">
        <f t="shared" si="124"/>
        <v>1.7721781783396162</v>
      </c>
    </row>
    <row r="156" spans="1:11" ht="87.75" customHeight="1" x14ac:dyDescent="0.2">
      <c r="A156" s="29">
        <v>2346338</v>
      </c>
      <c r="B156" s="27" t="s">
        <v>224</v>
      </c>
      <c r="C156" s="107">
        <v>29466137.600000001</v>
      </c>
      <c r="D156" s="28">
        <v>0</v>
      </c>
      <c r="E156" s="28">
        <v>829429</v>
      </c>
      <c r="F156" s="28">
        <v>195966.65</v>
      </c>
      <c r="G156" s="28">
        <v>54650.75</v>
      </c>
      <c r="H156" s="28">
        <f t="shared" si="110"/>
        <v>250617.4</v>
      </c>
      <c r="I156" s="72">
        <f t="shared" ref="I156" si="125">H156/E156%</f>
        <v>30.215654383919535</v>
      </c>
      <c r="J156" s="28">
        <f t="shared" ref="J156" si="126">D156+H156</f>
        <v>250617.4</v>
      </c>
      <c r="K156" s="72">
        <f t="shared" ref="K156" si="127">J156/C156%</f>
        <v>0.85052680945873271</v>
      </c>
    </row>
    <row r="157" spans="1:11" ht="70.5" customHeight="1" x14ac:dyDescent="0.2">
      <c r="A157" s="29">
        <v>2346750</v>
      </c>
      <c r="B157" s="27" t="s">
        <v>38</v>
      </c>
      <c r="C157" s="107">
        <v>113121299.98</v>
      </c>
      <c r="D157" s="28">
        <v>893677.04</v>
      </c>
      <c r="E157" s="28">
        <v>1147497</v>
      </c>
      <c r="F157" s="28">
        <v>344100</v>
      </c>
      <c r="G157" s="28">
        <v>113400</v>
      </c>
      <c r="H157" s="28">
        <f t="shared" si="110"/>
        <v>457500</v>
      </c>
      <c r="I157" s="72">
        <f t="shared" si="122"/>
        <v>39.869385279438639</v>
      </c>
      <c r="J157" s="28">
        <f t="shared" si="123"/>
        <v>1351177.04</v>
      </c>
      <c r="K157" s="72">
        <f t="shared" si="124"/>
        <v>1.1944497103895464</v>
      </c>
    </row>
    <row r="158" spans="1:11" ht="89.25" customHeight="1" x14ac:dyDescent="0.2">
      <c r="A158" s="29">
        <v>2347056</v>
      </c>
      <c r="B158" s="27" t="s">
        <v>39</v>
      </c>
      <c r="C158" s="107">
        <v>37113116.539999999</v>
      </c>
      <c r="D158" s="28">
        <v>3841429.87</v>
      </c>
      <c r="E158" s="28">
        <v>4048961</v>
      </c>
      <c r="F158" s="28">
        <v>130764.24</v>
      </c>
      <c r="G158" s="28">
        <v>41035</v>
      </c>
      <c r="H158" s="28">
        <f t="shared" si="110"/>
        <v>171799.24</v>
      </c>
      <c r="I158" s="72">
        <f t="shared" si="122"/>
        <v>4.2430450676111722</v>
      </c>
      <c r="J158" s="28">
        <f t="shared" si="123"/>
        <v>4013229.1100000003</v>
      </c>
      <c r="K158" s="72">
        <f t="shared" si="124"/>
        <v>10.813506070487501</v>
      </c>
    </row>
    <row r="159" spans="1:11" ht="69" customHeight="1" x14ac:dyDescent="0.2">
      <c r="A159" s="29">
        <v>2354781</v>
      </c>
      <c r="B159" s="27" t="s">
        <v>40</v>
      </c>
      <c r="C159" s="107">
        <v>342912239.07999998</v>
      </c>
      <c r="D159" s="28">
        <v>66116725.260000005</v>
      </c>
      <c r="E159" s="28">
        <v>61788438</v>
      </c>
      <c r="F159" s="28">
        <v>54038542</v>
      </c>
      <c r="G159" s="28">
        <v>1390700</v>
      </c>
      <c r="H159" s="28">
        <f t="shared" si="110"/>
        <v>55429242</v>
      </c>
      <c r="I159" s="72">
        <f t="shared" si="122"/>
        <v>89.708113352857367</v>
      </c>
      <c r="J159" s="28">
        <f t="shared" si="123"/>
        <v>121545967.26000001</v>
      </c>
      <c r="K159" s="72">
        <f t="shared" si="124"/>
        <v>35.445211167176758</v>
      </c>
    </row>
    <row r="160" spans="1:11" ht="79.5" customHeight="1" x14ac:dyDescent="0.2">
      <c r="A160" s="29">
        <v>2362485</v>
      </c>
      <c r="B160" s="27" t="s">
        <v>41</v>
      </c>
      <c r="C160" s="107">
        <v>142786859.22999999</v>
      </c>
      <c r="D160" s="28">
        <v>656172.78</v>
      </c>
      <c r="E160" s="28">
        <v>48747997</v>
      </c>
      <c r="F160" s="28">
        <v>0</v>
      </c>
      <c r="G160" s="28"/>
      <c r="H160" s="28">
        <f t="shared" si="110"/>
        <v>0</v>
      </c>
      <c r="I160" s="72">
        <f t="shared" si="122"/>
        <v>0</v>
      </c>
      <c r="J160" s="28">
        <f t="shared" si="123"/>
        <v>656172.78</v>
      </c>
      <c r="K160" s="72">
        <f t="shared" si="124"/>
        <v>0.45954703642794037</v>
      </c>
    </row>
    <row r="161" spans="1:11" ht="57.75" customHeight="1" x14ac:dyDescent="0.2">
      <c r="A161" s="29">
        <v>2372478</v>
      </c>
      <c r="B161" s="27" t="s">
        <v>42</v>
      </c>
      <c r="C161" s="107">
        <v>39138430.5</v>
      </c>
      <c r="D161" s="28">
        <v>15386292.68</v>
      </c>
      <c r="E161" s="108">
        <v>8018725</v>
      </c>
      <c r="F161" s="108">
        <v>4586632.66</v>
      </c>
      <c r="G161" s="108">
        <v>1648360</v>
      </c>
      <c r="H161" s="108">
        <f t="shared" si="110"/>
        <v>6234992.6600000001</v>
      </c>
      <c r="I161" s="72">
        <f t="shared" si="122"/>
        <v>77.755411988813691</v>
      </c>
      <c r="J161" s="28">
        <f t="shared" si="123"/>
        <v>21621285.34</v>
      </c>
      <c r="K161" s="72">
        <f t="shared" si="124"/>
        <v>55.24310776846302</v>
      </c>
    </row>
    <row r="162" spans="1:11" ht="48" x14ac:dyDescent="0.2">
      <c r="A162" s="29">
        <v>2380648</v>
      </c>
      <c r="B162" s="27" t="s">
        <v>201</v>
      </c>
      <c r="C162" s="107">
        <v>11076344.310000001</v>
      </c>
      <c r="D162" s="28">
        <v>4919.04</v>
      </c>
      <c r="E162" s="28">
        <v>465081</v>
      </c>
      <c r="F162" s="108">
        <v>99100</v>
      </c>
      <c r="G162" s="108">
        <v>12462</v>
      </c>
      <c r="H162" s="108">
        <f t="shared" si="110"/>
        <v>111562</v>
      </c>
      <c r="I162" s="72"/>
      <c r="J162" s="28">
        <f t="shared" si="123"/>
        <v>116481.04</v>
      </c>
      <c r="K162" s="72">
        <f t="shared" si="124"/>
        <v>1.0516198913646806</v>
      </c>
    </row>
    <row r="163" spans="1:11" ht="60" x14ac:dyDescent="0.2">
      <c r="A163" s="29">
        <v>2381374</v>
      </c>
      <c r="B163" s="27" t="s">
        <v>202</v>
      </c>
      <c r="C163" s="107">
        <v>104721901.97</v>
      </c>
      <c r="D163" s="28">
        <v>1212617.1100000001</v>
      </c>
      <c r="E163" s="28">
        <v>289772</v>
      </c>
      <c r="F163" s="108">
        <v>7000</v>
      </c>
      <c r="G163" s="108">
        <v>3500</v>
      </c>
      <c r="H163" s="108">
        <f t="shared" si="110"/>
        <v>10500</v>
      </c>
      <c r="I163" s="72"/>
      <c r="J163" s="28">
        <f t="shared" si="123"/>
        <v>1223117.1100000001</v>
      </c>
      <c r="K163" s="72">
        <f t="shared" si="124"/>
        <v>1.1679668598364363</v>
      </c>
    </row>
    <row r="164" spans="1:11" ht="57.75" customHeight="1" x14ac:dyDescent="0.2">
      <c r="A164" s="29">
        <v>2386498</v>
      </c>
      <c r="B164" s="27" t="s">
        <v>102</v>
      </c>
      <c r="C164" s="107">
        <v>97397247.409999996</v>
      </c>
      <c r="D164" s="28">
        <v>1117532.98</v>
      </c>
      <c r="E164" s="28">
        <v>919062</v>
      </c>
      <c r="F164" s="28">
        <v>0</v>
      </c>
      <c r="G164" s="28"/>
      <c r="H164" s="28">
        <f t="shared" si="110"/>
        <v>0</v>
      </c>
      <c r="I164" s="72">
        <f t="shared" ref="I164" si="128">H164/E164%</f>
        <v>0</v>
      </c>
      <c r="J164" s="28">
        <f t="shared" ref="J164" si="129">D164+H164</f>
        <v>1117532.98</v>
      </c>
      <c r="K164" s="72">
        <f t="shared" ref="K164" si="130">J164/C164%</f>
        <v>1.14739688206554</v>
      </c>
    </row>
    <row r="165" spans="1:11" ht="75" customHeight="1" x14ac:dyDescent="0.2">
      <c r="A165" s="29">
        <v>2386533</v>
      </c>
      <c r="B165" s="27" t="s">
        <v>43</v>
      </c>
      <c r="C165" s="107">
        <v>140532084.34</v>
      </c>
      <c r="D165" s="28">
        <v>1103795.43</v>
      </c>
      <c r="E165" s="28">
        <v>37345220</v>
      </c>
      <c r="F165" s="28">
        <v>1329910</v>
      </c>
      <c r="G165" s="28">
        <v>21000</v>
      </c>
      <c r="H165" s="28">
        <f t="shared" si="110"/>
        <v>1350910</v>
      </c>
      <c r="I165" s="72">
        <f t="shared" ref="I165:I170" si="131">H165/E165%</f>
        <v>3.6173571878810726</v>
      </c>
      <c r="J165" s="28">
        <f t="shared" ref="J165:J170" si="132">D165+H165</f>
        <v>2454705.4299999997</v>
      </c>
      <c r="K165" s="72">
        <f t="shared" ref="K165:K170" si="133">J165/C165%</f>
        <v>1.7467224239420966</v>
      </c>
    </row>
    <row r="166" spans="1:11" ht="53.25" customHeight="1" x14ac:dyDescent="0.2">
      <c r="A166" s="29">
        <v>2386577</v>
      </c>
      <c r="B166" s="27" t="s">
        <v>19</v>
      </c>
      <c r="C166" s="107">
        <v>104754198.22</v>
      </c>
      <c r="D166" s="28">
        <v>1386171.01</v>
      </c>
      <c r="E166" s="28">
        <v>34238720</v>
      </c>
      <c r="F166" s="28">
        <v>1180837.58</v>
      </c>
      <c r="G166" s="28">
        <v>66753</v>
      </c>
      <c r="H166" s="28">
        <f t="shared" si="110"/>
        <v>1247590.58</v>
      </c>
      <c r="I166" s="72">
        <f t="shared" si="131"/>
        <v>3.6438002939362222</v>
      </c>
      <c r="J166" s="28">
        <f t="shared" si="132"/>
        <v>2633761.59</v>
      </c>
      <c r="K166" s="72">
        <f t="shared" si="133"/>
        <v>2.514230107006016</v>
      </c>
    </row>
    <row r="167" spans="1:11" ht="53.25" customHeight="1" x14ac:dyDescent="0.2">
      <c r="A167" s="29">
        <v>2409087</v>
      </c>
      <c r="B167" s="27" t="s">
        <v>103</v>
      </c>
      <c r="C167" s="107">
        <v>6026581.2699999996</v>
      </c>
      <c r="D167" s="28">
        <v>324156.15999999997</v>
      </c>
      <c r="E167" s="28">
        <v>5399650</v>
      </c>
      <c r="F167" s="28">
        <v>0</v>
      </c>
      <c r="G167" s="28"/>
      <c r="H167" s="28">
        <f t="shared" si="110"/>
        <v>0</v>
      </c>
      <c r="I167" s="72">
        <f t="shared" si="131"/>
        <v>0</v>
      </c>
      <c r="J167" s="28">
        <f t="shared" si="132"/>
        <v>324156.15999999997</v>
      </c>
      <c r="K167" s="72">
        <f t="shared" si="133"/>
        <v>5.3787735612831122</v>
      </c>
    </row>
    <row r="168" spans="1:11" ht="54.75" customHeight="1" x14ac:dyDescent="0.2">
      <c r="A168" s="29">
        <v>2412981</v>
      </c>
      <c r="B168" s="27" t="s">
        <v>54</v>
      </c>
      <c r="C168" s="107">
        <v>6929065.5800000001</v>
      </c>
      <c r="D168" s="28">
        <v>0</v>
      </c>
      <c r="E168" s="28">
        <v>6507323</v>
      </c>
      <c r="F168" s="28">
        <v>0</v>
      </c>
      <c r="G168" s="28">
        <v>536216</v>
      </c>
      <c r="H168" s="28">
        <f t="shared" si="110"/>
        <v>536216</v>
      </c>
      <c r="I168" s="72">
        <f t="shared" si="131"/>
        <v>8.2401933944265551</v>
      </c>
      <c r="J168" s="28">
        <f t="shared" si="132"/>
        <v>536216</v>
      </c>
      <c r="K168" s="72">
        <f t="shared" si="133"/>
        <v>7.7386480732370257</v>
      </c>
    </row>
    <row r="169" spans="1:11" ht="79.5" customHeight="1" x14ac:dyDescent="0.2">
      <c r="A169" s="29">
        <v>2414624</v>
      </c>
      <c r="B169" s="27" t="s">
        <v>64</v>
      </c>
      <c r="C169" s="107">
        <v>723799056.39999998</v>
      </c>
      <c r="D169" s="28">
        <v>0</v>
      </c>
      <c r="E169" s="28">
        <v>13991044</v>
      </c>
      <c r="F169" s="28">
        <v>13951858.35</v>
      </c>
      <c r="G169" s="28">
        <v>5000</v>
      </c>
      <c r="H169" s="28">
        <f t="shared" si="110"/>
        <v>13956858.35</v>
      </c>
      <c r="I169" s="72">
        <f t="shared" si="131"/>
        <v>99.755660478231647</v>
      </c>
      <c r="J169" s="28">
        <f t="shared" si="132"/>
        <v>13956858.35</v>
      </c>
      <c r="K169" s="72">
        <f t="shared" si="133"/>
        <v>1.9282780526708629</v>
      </c>
    </row>
    <row r="170" spans="1:11" ht="30" customHeight="1" x14ac:dyDescent="0.2">
      <c r="A170" s="29">
        <v>2416127</v>
      </c>
      <c r="B170" s="27" t="s">
        <v>55</v>
      </c>
      <c r="C170" s="107">
        <v>69177499</v>
      </c>
      <c r="D170" s="28">
        <v>1882123.03</v>
      </c>
      <c r="E170" s="28">
        <v>5089521</v>
      </c>
      <c r="F170" s="28">
        <v>2901310.31</v>
      </c>
      <c r="G170" s="28">
        <v>463078</v>
      </c>
      <c r="H170" s="28">
        <f t="shared" si="110"/>
        <v>3364388.31</v>
      </c>
      <c r="I170" s="72">
        <f t="shared" si="131"/>
        <v>66.104222971081171</v>
      </c>
      <c r="J170" s="28">
        <f t="shared" si="132"/>
        <v>5246511.34</v>
      </c>
      <c r="K170" s="72">
        <f t="shared" si="133"/>
        <v>7.5841298338929537</v>
      </c>
    </row>
    <row r="171" spans="1:11" ht="68.25" customHeight="1" x14ac:dyDescent="0.2">
      <c r="A171" s="29">
        <v>2426613</v>
      </c>
      <c r="B171" s="27" t="s">
        <v>104</v>
      </c>
      <c r="C171" s="107">
        <v>704573.7</v>
      </c>
      <c r="D171" s="28">
        <v>0</v>
      </c>
      <c r="E171" s="28">
        <v>704574</v>
      </c>
      <c r="F171" s="28">
        <v>11066</v>
      </c>
      <c r="G171" s="28">
        <v>37955</v>
      </c>
      <c r="H171" s="28">
        <f t="shared" si="110"/>
        <v>49021</v>
      </c>
      <c r="I171" s="72">
        <f t="shared" ref="I171:I185" si="134">H171/E171%</f>
        <v>6.9575374623531383</v>
      </c>
      <c r="J171" s="28">
        <f t="shared" ref="J171:J185" si="135">D171+H171</f>
        <v>49021</v>
      </c>
      <c r="K171" s="72">
        <f t="shared" ref="K171:K185" si="136">J171/C171%</f>
        <v>6.9575404247987125</v>
      </c>
    </row>
    <row r="172" spans="1:11" ht="60" x14ac:dyDescent="0.2">
      <c r="A172" s="29">
        <v>2426624</v>
      </c>
      <c r="B172" s="27" t="s">
        <v>105</v>
      </c>
      <c r="C172" s="107">
        <v>1203397.99</v>
      </c>
      <c r="D172" s="28">
        <v>0</v>
      </c>
      <c r="E172" s="28">
        <v>1203398</v>
      </c>
      <c r="F172" s="28">
        <v>6491</v>
      </c>
      <c r="G172" s="28">
        <v>38469</v>
      </c>
      <c r="H172" s="28">
        <f t="shared" si="110"/>
        <v>44960</v>
      </c>
      <c r="I172" s="72">
        <f t="shared" si="134"/>
        <v>3.7360873127593699</v>
      </c>
      <c r="J172" s="28">
        <f t="shared" si="135"/>
        <v>44960</v>
      </c>
      <c r="K172" s="72">
        <f t="shared" si="136"/>
        <v>3.7360873438055187</v>
      </c>
    </row>
    <row r="173" spans="1:11" ht="52.5" customHeight="1" x14ac:dyDescent="0.2">
      <c r="A173" s="29">
        <v>2426626</v>
      </c>
      <c r="B173" s="27" t="s">
        <v>106</v>
      </c>
      <c r="C173" s="107">
        <v>1115946.9099999999</v>
      </c>
      <c r="D173" s="28">
        <v>0</v>
      </c>
      <c r="E173" s="28">
        <v>1115947</v>
      </c>
      <c r="F173" s="28">
        <v>0</v>
      </c>
      <c r="G173" s="28"/>
      <c r="H173" s="28">
        <f t="shared" si="110"/>
        <v>0</v>
      </c>
      <c r="I173" s="72">
        <f t="shared" si="134"/>
        <v>0</v>
      </c>
      <c r="J173" s="28">
        <f t="shared" si="135"/>
        <v>0</v>
      </c>
      <c r="K173" s="72">
        <f t="shared" si="136"/>
        <v>0</v>
      </c>
    </row>
    <row r="174" spans="1:11" ht="52.5" customHeight="1" x14ac:dyDescent="0.2">
      <c r="A174" s="29">
        <v>2426641</v>
      </c>
      <c r="B174" s="27" t="s">
        <v>107</v>
      </c>
      <c r="C174" s="107">
        <v>680011.7</v>
      </c>
      <c r="D174" s="28">
        <v>30722.6</v>
      </c>
      <c r="E174" s="28">
        <v>649289</v>
      </c>
      <c r="F174" s="28">
        <v>5550</v>
      </c>
      <c r="G174" s="28">
        <v>10750</v>
      </c>
      <c r="H174" s="28">
        <f t="shared" si="110"/>
        <v>16300</v>
      </c>
      <c r="I174" s="72">
        <f t="shared" si="134"/>
        <v>2.510438341016096</v>
      </c>
      <c r="J174" s="28">
        <f t="shared" si="135"/>
        <v>47022.6</v>
      </c>
      <c r="K174" s="72">
        <f t="shared" si="136"/>
        <v>6.9149692571466055</v>
      </c>
    </row>
    <row r="175" spans="1:11" ht="52.5" customHeight="1" x14ac:dyDescent="0.2">
      <c r="A175" s="29">
        <v>2426642</v>
      </c>
      <c r="B175" s="27" t="s">
        <v>108</v>
      </c>
      <c r="C175" s="107">
        <v>2311285.27</v>
      </c>
      <c r="D175" s="28">
        <v>2032.77</v>
      </c>
      <c r="E175" s="28">
        <v>2309252</v>
      </c>
      <c r="F175" s="28">
        <v>10966</v>
      </c>
      <c r="G175" s="28">
        <v>40105</v>
      </c>
      <c r="H175" s="28">
        <f t="shared" si="110"/>
        <v>51071</v>
      </c>
      <c r="I175" s="72">
        <f t="shared" si="134"/>
        <v>2.2115819321581185</v>
      </c>
      <c r="J175" s="28">
        <f t="shared" si="135"/>
        <v>53103.77</v>
      </c>
      <c r="K175" s="72">
        <f t="shared" si="136"/>
        <v>2.2975861391614369</v>
      </c>
    </row>
    <row r="176" spans="1:11" ht="66" customHeight="1" x14ac:dyDescent="0.2">
      <c r="A176" s="29">
        <v>2426646</v>
      </c>
      <c r="B176" s="27" t="s">
        <v>109</v>
      </c>
      <c r="C176" s="107">
        <v>2204980.04</v>
      </c>
      <c r="D176" s="28">
        <v>0</v>
      </c>
      <c r="E176" s="28">
        <v>2204980</v>
      </c>
      <c r="F176" s="28">
        <v>10435</v>
      </c>
      <c r="G176" s="28">
        <v>39591</v>
      </c>
      <c r="H176" s="28">
        <f t="shared" si="110"/>
        <v>50026</v>
      </c>
      <c r="I176" s="72">
        <f t="shared" si="134"/>
        <v>2.2687734129107748</v>
      </c>
      <c r="J176" s="28">
        <f t="shared" si="135"/>
        <v>50026</v>
      </c>
      <c r="K176" s="72">
        <f t="shared" si="136"/>
        <v>2.268773371753515</v>
      </c>
    </row>
    <row r="177" spans="1:11" ht="48" x14ac:dyDescent="0.2">
      <c r="A177" s="29">
        <v>2426659</v>
      </c>
      <c r="B177" s="27" t="s">
        <v>110</v>
      </c>
      <c r="C177" s="107">
        <v>1447445.35</v>
      </c>
      <c r="D177" s="28">
        <v>0</v>
      </c>
      <c r="E177" s="28">
        <v>1447445</v>
      </c>
      <c r="F177" s="28">
        <v>0</v>
      </c>
      <c r="G177" s="28"/>
      <c r="H177" s="28">
        <f t="shared" si="110"/>
        <v>0</v>
      </c>
      <c r="I177" s="72">
        <f t="shared" si="134"/>
        <v>0</v>
      </c>
      <c r="J177" s="28">
        <f t="shared" si="135"/>
        <v>0</v>
      </c>
      <c r="K177" s="72">
        <f t="shared" si="136"/>
        <v>0</v>
      </c>
    </row>
    <row r="178" spans="1:11" ht="72" x14ac:dyDescent="0.2">
      <c r="A178" s="29">
        <v>2426758</v>
      </c>
      <c r="B178" s="27" t="s">
        <v>111</v>
      </c>
      <c r="C178" s="107">
        <v>2031451</v>
      </c>
      <c r="D178" s="28">
        <v>37018.5</v>
      </c>
      <c r="E178" s="28">
        <v>1988009</v>
      </c>
      <c r="F178" s="28">
        <v>3550</v>
      </c>
      <c r="G178" s="28">
        <v>750</v>
      </c>
      <c r="H178" s="28">
        <f t="shared" si="110"/>
        <v>4300</v>
      </c>
      <c r="I178" s="72">
        <f t="shared" si="134"/>
        <v>0.21629680750942273</v>
      </c>
      <c r="J178" s="28">
        <f t="shared" si="135"/>
        <v>41318.5</v>
      </c>
      <c r="K178" s="72">
        <f t="shared" si="136"/>
        <v>2.0339402722487523</v>
      </c>
    </row>
    <row r="179" spans="1:11" ht="55.5" customHeight="1" x14ac:dyDescent="0.2">
      <c r="A179" s="29">
        <v>2426771</v>
      </c>
      <c r="B179" s="27" t="s">
        <v>112</v>
      </c>
      <c r="C179" s="107">
        <v>2737986</v>
      </c>
      <c r="D179" s="28">
        <v>50000</v>
      </c>
      <c r="E179" s="28">
        <v>2687986</v>
      </c>
      <c r="F179" s="28">
        <v>0</v>
      </c>
      <c r="G179" s="28"/>
      <c r="H179" s="28">
        <f t="shared" si="110"/>
        <v>0</v>
      </c>
      <c r="I179" s="72">
        <f t="shared" si="134"/>
        <v>0</v>
      </c>
      <c r="J179" s="28">
        <f t="shared" si="135"/>
        <v>50000</v>
      </c>
      <c r="K179" s="72">
        <f t="shared" si="136"/>
        <v>1.8261598123584268</v>
      </c>
    </row>
    <row r="180" spans="1:11" ht="48" x14ac:dyDescent="0.2">
      <c r="A180" s="29">
        <v>2426772</v>
      </c>
      <c r="B180" s="27" t="s">
        <v>113</v>
      </c>
      <c r="C180" s="107">
        <v>828524</v>
      </c>
      <c r="D180" s="28">
        <v>0</v>
      </c>
      <c r="E180" s="28">
        <v>828524</v>
      </c>
      <c r="F180" s="28">
        <v>0</v>
      </c>
      <c r="G180" s="28"/>
      <c r="H180" s="28">
        <f t="shared" si="110"/>
        <v>0</v>
      </c>
      <c r="I180" s="72">
        <f t="shared" si="134"/>
        <v>0</v>
      </c>
      <c r="J180" s="28">
        <f t="shared" si="135"/>
        <v>0</v>
      </c>
      <c r="K180" s="72">
        <f t="shared" si="136"/>
        <v>0</v>
      </c>
    </row>
    <row r="181" spans="1:11" ht="51" customHeight="1" x14ac:dyDescent="0.2">
      <c r="A181" s="29">
        <v>2426774</v>
      </c>
      <c r="B181" s="27" t="s">
        <v>114</v>
      </c>
      <c r="C181" s="107">
        <v>3388944</v>
      </c>
      <c r="D181" s="28">
        <v>50000</v>
      </c>
      <c r="E181" s="28">
        <v>3338944</v>
      </c>
      <c r="F181" s="28">
        <v>0</v>
      </c>
      <c r="G181" s="28"/>
      <c r="H181" s="28">
        <f t="shared" si="110"/>
        <v>0</v>
      </c>
      <c r="I181" s="72">
        <f t="shared" si="134"/>
        <v>0</v>
      </c>
      <c r="J181" s="28">
        <f t="shared" si="135"/>
        <v>50000</v>
      </c>
      <c r="K181" s="72">
        <f t="shared" si="136"/>
        <v>1.4753858429056366</v>
      </c>
    </row>
    <row r="182" spans="1:11" ht="62.25" customHeight="1" x14ac:dyDescent="0.2">
      <c r="A182" s="29">
        <v>2426775</v>
      </c>
      <c r="B182" s="27" t="s">
        <v>115</v>
      </c>
      <c r="C182" s="28">
        <v>1206437</v>
      </c>
      <c r="D182" s="28">
        <v>0</v>
      </c>
      <c r="E182" s="108">
        <v>1206437</v>
      </c>
      <c r="F182" s="108">
        <v>0</v>
      </c>
      <c r="G182" s="108"/>
      <c r="H182" s="108">
        <f t="shared" si="110"/>
        <v>0</v>
      </c>
      <c r="I182" s="72">
        <f t="shared" si="134"/>
        <v>0</v>
      </c>
      <c r="J182" s="28">
        <f t="shared" si="135"/>
        <v>0</v>
      </c>
      <c r="K182" s="72">
        <f t="shared" si="136"/>
        <v>0</v>
      </c>
    </row>
    <row r="183" spans="1:11" ht="55.5" customHeight="1" x14ac:dyDescent="0.2">
      <c r="A183" s="29">
        <v>2427358</v>
      </c>
      <c r="B183" s="27" t="s">
        <v>203</v>
      </c>
      <c r="C183" s="28">
        <v>126479675.81999999</v>
      </c>
      <c r="D183" s="28">
        <v>655054.22</v>
      </c>
      <c r="E183" s="28">
        <v>1284546</v>
      </c>
      <c r="F183" s="28">
        <v>438817</v>
      </c>
      <c r="G183" s="28">
        <v>58390</v>
      </c>
      <c r="H183" s="28">
        <f t="shared" si="110"/>
        <v>497207</v>
      </c>
      <c r="I183" s="72">
        <f t="shared" ref="I183" si="137">H183/E183%</f>
        <v>38.706827159167524</v>
      </c>
      <c r="J183" s="28">
        <f t="shared" ref="J183" si="138">D183+H183</f>
        <v>1152261.22</v>
      </c>
      <c r="K183" s="72">
        <f t="shared" ref="K183" si="139">J183/C183%</f>
        <v>0.91102480499700567</v>
      </c>
    </row>
    <row r="184" spans="1:11" ht="83.25" customHeight="1" x14ac:dyDescent="0.2">
      <c r="A184" s="29">
        <v>2427376</v>
      </c>
      <c r="B184" s="27" t="s">
        <v>225</v>
      </c>
      <c r="C184" s="28">
        <v>163197445.93000001</v>
      </c>
      <c r="D184" s="28">
        <v>0</v>
      </c>
      <c r="E184" s="28">
        <v>2278000</v>
      </c>
      <c r="F184" s="28">
        <v>358418</v>
      </c>
      <c r="G184" s="28">
        <v>113669</v>
      </c>
      <c r="H184" s="28">
        <f t="shared" si="110"/>
        <v>472087</v>
      </c>
      <c r="I184" s="72">
        <f t="shared" ref="I184" si="140">H184/E184%</f>
        <v>20.723748902546092</v>
      </c>
      <c r="J184" s="28">
        <f t="shared" ref="J184" si="141">D184+H184</f>
        <v>472087</v>
      </c>
      <c r="K184" s="72">
        <f t="shared" ref="K184" si="142">J184/C184%</f>
        <v>0.28927352221093672</v>
      </c>
    </row>
    <row r="185" spans="1:11" ht="63.75" customHeight="1" x14ac:dyDescent="0.2">
      <c r="A185" s="29">
        <v>2428425</v>
      </c>
      <c r="B185" s="27" t="s">
        <v>116</v>
      </c>
      <c r="C185" s="108">
        <v>1410518.55</v>
      </c>
      <c r="D185" s="28">
        <v>0</v>
      </c>
      <c r="E185" s="28">
        <v>1410519</v>
      </c>
      <c r="F185" s="28">
        <v>841753.43</v>
      </c>
      <c r="G185" s="28">
        <v>264567.25</v>
      </c>
      <c r="H185" s="28">
        <f t="shared" si="110"/>
        <v>1106320.6800000002</v>
      </c>
      <c r="I185" s="72">
        <f t="shared" si="134"/>
        <v>78.43358933839248</v>
      </c>
      <c r="J185" s="28">
        <f t="shared" si="135"/>
        <v>1106320.6800000002</v>
      </c>
      <c r="K185" s="72">
        <f t="shared" si="136"/>
        <v>78.433614361186542</v>
      </c>
    </row>
    <row r="186" spans="1:11" ht="94.5" customHeight="1" x14ac:dyDescent="0.2">
      <c r="A186" s="29">
        <v>2430241</v>
      </c>
      <c r="B186" s="27" t="s">
        <v>65</v>
      </c>
      <c r="C186" s="108">
        <v>49093494</v>
      </c>
      <c r="D186" s="28">
        <v>0</v>
      </c>
      <c r="E186" s="28">
        <v>1309741</v>
      </c>
      <c r="F186" s="28">
        <v>0</v>
      </c>
      <c r="G186" s="28"/>
      <c r="H186" s="28">
        <f t="shared" si="110"/>
        <v>0</v>
      </c>
      <c r="I186" s="72">
        <f t="shared" ref="I186:I191" si="143">H186/E186%</f>
        <v>0</v>
      </c>
      <c r="J186" s="28">
        <f t="shared" ref="J186:J191" si="144">D186+H186</f>
        <v>0</v>
      </c>
      <c r="K186" s="72">
        <f t="shared" ref="K186:K191" si="145">J186/C186%</f>
        <v>0</v>
      </c>
    </row>
    <row r="187" spans="1:11" ht="39" customHeight="1" x14ac:dyDescent="0.2">
      <c r="A187" s="29">
        <v>2430242</v>
      </c>
      <c r="B187" s="27" t="s">
        <v>66</v>
      </c>
      <c r="C187" s="108">
        <v>235566130.66999999</v>
      </c>
      <c r="D187" s="28">
        <v>0</v>
      </c>
      <c r="E187" s="28">
        <v>5378771</v>
      </c>
      <c r="F187" s="28">
        <v>0</v>
      </c>
      <c r="G187" s="28"/>
      <c r="H187" s="28">
        <f t="shared" si="110"/>
        <v>0</v>
      </c>
      <c r="I187" s="72">
        <f t="shared" si="143"/>
        <v>0</v>
      </c>
      <c r="J187" s="28">
        <f t="shared" si="144"/>
        <v>0</v>
      </c>
      <c r="K187" s="72">
        <f t="shared" si="145"/>
        <v>0</v>
      </c>
    </row>
    <row r="188" spans="1:11" ht="55.5" customHeight="1" x14ac:dyDescent="0.2">
      <c r="A188" s="29">
        <v>2430246</v>
      </c>
      <c r="B188" s="27" t="s">
        <v>67</v>
      </c>
      <c r="C188" s="28">
        <v>230676144.09999999</v>
      </c>
      <c r="D188" s="28">
        <v>0</v>
      </c>
      <c r="E188" s="28">
        <v>19301986</v>
      </c>
      <c r="F188" s="28">
        <v>3226684</v>
      </c>
      <c r="G188" s="28"/>
      <c r="H188" s="28">
        <f t="shared" si="110"/>
        <v>3226684</v>
      </c>
      <c r="I188" s="72">
        <f t="shared" si="143"/>
        <v>16.716849758361654</v>
      </c>
      <c r="J188" s="28">
        <f t="shared" si="144"/>
        <v>3226684</v>
      </c>
      <c r="K188" s="72">
        <f t="shared" si="145"/>
        <v>1.3987939726446987</v>
      </c>
    </row>
    <row r="189" spans="1:11" ht="63.75" customHeight="1" x14ac:dyDescent="0.2">
      <c r="A189" s="29">
        <v>2430247</v>
      </c>
      <c r="B189" s="27" t="s">
        <v>68</v>
      </c>
      <c r="C189" s="28">
        <v>70717951</v>
      </c>
      <c r="D189" s="28">
        <v>0</v>
      </c>
      <c r="E189" s="28">
        <v>5188390</v>
      </c>
      <c r="F189" s="28">
        <v>0</v>
      </c>
      <c r="G189" s="28"/>
      <c r="H189" s="28">
        <f t="shared" si="110"/>
        <v>0</v>
      </c>
      <c r="I189" s="72">
        <f t="shared" si="143"/>
        <v>0</v>
      </c>
      <c r="J189" s="28">
        <f t="shared" si="144"/>
        <v>0</v>
      </c>
      <c r="K189" s="72">
        <f t="shared" si="145"/>
        <v>0</v>
      </c>
    </row>
    <row r="190" spans="1:11" ht="55.5" customHeight="1" x14ac:dyDescent="0.2">
      <c r="A190" s="29">
        <v>2447725</v>
      </c>
      <c r="B190" s="27" t="s">
        <v>117</v>
      </c>
      <c r="C190" s="28">
        <v>2041780.95</v>
      </c>
      <c r="D190" s="28">
        <v>0</v>
      </c>
      <c r="E190" s="28">
        <v>1988033</v>
      </c>
      <c r="F190" s="28">
        <v>1204982</v>
      </c>
      <c r="G190" s="28">
        <v>232701.36</v>
      </c>
      <c r="H190" s="28">
        <f t="shared" si="110"/>
        <v>1437683.3599999999</v>
      </c>
      <c r="I190" s="72">
        <f t="shared" si="143"/>
        <v>72.3168760277118</v>
      </c>
      <c r="J190" s="28">
        <f t="shared" si="144"/>
        <v>1437683.3599999999</v>
      </c>
      <c r="K190" s="72">
        <f t="shared" si="145"/>
        <v>70.413202748316365</v>
      </c>
    </row>
    <row r="191" spans="1:11" ht="51.75" customHeight="1" x14ac:dyDescent="0.2">
      <c r="A191" s="29">
        <v>2451748</v>
      </c>
      <c r="B191" s="27" t="s">
        <v>118</v>
      </c>
      <c r="C191" s="28">
        <v>6252287</v>
      </c>
      <c r="D191" s="28">
        <v>0</v>
      </c>
      <c r="E191" s="28">
        <v>5747947</v>
      </c>
      <c r="F191" s="28">
        <v>0</v>
      </c>
      <c r="G191" s="28">
        <v>1526068</v>
      </c>
      <c r="H191" s="28">
        <f t="shared" si="110"/>
        <v>1526068</v>
      </c>
      <c r="I191" s="72">
        <f t="shared" si="143"/>
        <v>26.549792473730186</v>
      </c>
      <c r="J191" s="28">
        <f t="shared" si="144"/>
        <v>1526068</v>
      </c>
      <c r="K191" s="72">
        <f t="shared" si="145"/>
        <v>24.408156567348875</v>
      </c>
    </row>
    <row r="192" spans="1:11" ht="60.75" customHeight="1" x14ac:dyDescent="0.2">
      <c r="A192" s="29">
        <v>2466074</v>
      </c>
      <c r="B192" s="27" t="s">
        <v>69</v>
      </c>
      <c r="C192" s="28">
        <v>53822537.07</v>
      </c>
      <c r="D192" s="28">
        <v>0</v>
      </c>
      <c r="E192" s="28">
        <v>1231130</v>
      </c>
      <c r="F192" s="28">
        <v>3600</v>
      </c>
      <c r="G192" s="28"/>
      <c r="H192" s="28">
        <f t="shared" si="110"/>
        <v>3600</v>
      </c>
      <c r="I192" s="72">
        <f t="shared" ref="I192:I212" si="146">H192/E192%</f>
        <v>0.292414286062398</v>
      </c>
      <c r="J192" s="28">
        <f t="shared" ref="J192:J212" si="147">D192+H192</f>
        <v>3600</v>
      </c>
      <c r="K192" s="72">
        <f t="shared" ref="K192:K197" si="148">J192/C192%</f>
        <v>6.6886479084364726E-3</v>
      </c>
    </row>
    <row r="193" spans="1:11" ht="62.25" customHeight="1" x14ac:dyDescent="0.2">
      <c r="A193" s="29">
        <v>2466086</v>
      </c>
      <c r="B193" s="27" t="s">
        <v>70</v>
      </c>
      <c r="C193" s="28">
        <v>86240917.75</v>
      </c>
      <c r="D193" s="28">
        <v>0</v>
      </c>
      <c r="E193" s="28">
        <v>1188356</v>
      </c>
      <c r="F193" s="28">
        <v>3600</v>
      </c>
      <c r="G193" s="28"/>
      <c r="H193" s="28">
        <f t="shared" si="110"/>
        <v>3600</v>
      </c>
      <c r="I193" s="72">
        <f t="shared" si="146"/>
        <v>0.30293952317319056</v>
      </c>
      <c r="J193" s="28">
        <f t="shared" si="147"/>
        <v>3600</v>
      </c>
      <c r="K193" s="72">
        <f t="shared" si="148"/>
        <v>4.1743526088577603E-3</v>
      </c>
    </row>
    <row r="194" spans="1:11" ht="77.25" customHeight="1" x14ac:dyDescent="0.2">
      <c r="A194" s="29">
        <v>2466354</v>
      </c>
      <c r="B194" s="27" t="s">
        <v>71</v>
      </c>
      <c r="C194" s="28">
        <v>62745378.259999998</v>
      </c>
      <c r="D194" s="28">
        <v>0</v>
      </c>
      <c r="E194" s="28">
        <v>216351</v>
      </c>
      <c r="F194" s="28">
        <v>0</v>
      </c>
      <c r="G194" s="28"/>
      <c r="H194" s="28">
        <f t="shared" si="110"/>
        <v>0</v>
      </c>
      <c r="I194" s="72">
        <f t="shared" si="146"/>
        <v>0</v>
      </c>
      <c r="J194" s="28">
        <f t="shared" si="147"/>
        <v>0</v>
      </c>
      <c r="K194" s="72">
        <f t="shared" si="148"/>
        <v>0</v>
      </c>
    </row>
    <row r="195" spans="1:11" ht="79.5" customHeight="1" x14ac:dyDescent="0.2">
      <c r="A195" s="29">
        <v>2466581</v>
      </c>
      <c r="B195" s="27" t="s">
        <v>72</v>
      </c>
      <c r="C195" s="28">
        <v>66140072.539999999</v>
      </c>
      <c r="D195" s="28">
        <v>0</v>
      </c>
      <c r="E195" s="28">
        <v>332594</v>
      </c>
      <c r="F195" s="28">
        <v>0</v>
      </c>
      <c r="G195" s="28">
        <v>3540</v>
      </c>
      <c r="H195" s="28">
        <f t="shared" si="110"/>
        <v>3540</v>
      </c>
      <c r="I195" s="72">
        <f t="shared" si="146"/>
        <v>1.0643607521482648</v>
      </c>
      <c r="J195" s="28">
        <f t="shared" si="147"/>
        <v>3540</v>
      </c>
      <c r="K195" s="72">
        <f t="shared" si="148"/>
        <v>5.3522771657970123E-3</v>
      </c>
    </row>
    <row r="196" spans="1:11" ht="76.5" customHeight="1" x14ac:dyDescent="0.2">
      <c r="A196" s="29">
        <v>2466669</v>
      </c>
      <c r="B196" s="27" t="s">
        <v>73</v>
      </c>
      <c r="C196" s="28">
        <v>54649465.189999998</v>
      </c>
      <c r="D196" s="28">
        <v>0</v>
      </c>
      <c r="E196" s="28">
        <v>301669</v>
      </c>
      <c r="F196" s="28">
        <v>0</v>
      </c>
      <c r="G196" s="28">
        <v>3540</v>
      </c>
      <c r="H196" s="28">
        <f t="shared" si="110"/>
        <v>3540</v>
      </c>
      <c r="I196" s="72">
        <f t="shared" si="146"/>
        <v>1.1734715864076188</v>
      </c>
      <c r="J196" s="28">
        <f t="shared" si="147"/>
        <v>3540</v>
      </c>
      <c r="K196" s="72">
        <f t="shared" si="148"/>
        <v>6.4776480203282303E-3</v>
      </c>
    </row>
    <row r="197" spans="1:11" ht="69.75" customHeight="1" x14ac:dyDescent="0.2">
      <c r="A197" s="29">
        <v>2466824</v>
      </c>
      <c r="B197" s="27" t="s">
        <v>74</v>
      </c>
      <c r="C197" s="28">
        <v>51440079.25</v>
      </c>
      <c r="D197" s="28">
        <v>0</v>
      </c>
      <c r="E197" s="28">
        <v>724380</v>
      </c>
      <c r="F197" s="28">
        <v>0</v>
      </c>
      <c r="G197" s="28">
        <v>3600</v>
      </c>
      <c r="H197" s="28">
        <f t="shared" si="110"/>
        <v>3600</v>
      </c>
      <c r="I197" s="72">
        <f t="shared" si="146"/>
        <v>0.49697672492338274</v>
      </c>
      <c r="J197" s="28">
        <f t="shared" si="147"/>
        <v>3600</v>
      </c>
      <c r="K197" s="72">
        <f t="shared" si="148"/>
        <v>6.9984340080502501E-3</v>
      </c>
    </row>
    <row r="198" spans="1:11" ht="69.75" customHeight="1" x14ac:dyDescent="0.2">
      <c r="A198" s="29">
        <v>2468105</v>
      </c>
      <c r="B198" s="27" t="s">
        <v>197</v>
      </c>
      <c r="C198" s="28">
        <v>3540000.52</v>
      </c>
      <c r="D198" s="127">
        <v>0</v>
      </c>
      <c r="E198" s="127">
        <v>3217407</v>
      </c>
      <c r="F198" s="127">
        <v>0</v>
      </c>
      <c r="G198" s="127"/>
      <c r="H198" s="127">
        <f t="shared" si="110"/>
        <v>0</v>
      </c>
      <c r="I198" s="72">
        <f t="shared" ref="I198" si="149">H198/E198%</f>
        <v>0</v>
      </c>
      <c r="J198" s="28">
        <f t="shared" ref="J198" si="150">D198+H198</f>
        <v>0</v>
      </c>
      <c r="K198" s="72">
        <f t="shared" ref="K198" si="151">J198/C198%</f>
        <v>0</v>
      </c>
    </row>
    <row r="199" spans="1:11" ht="69.75" customHeight="1" x14ac:dyDescent="0.2">
      <c r="A199" s="29">
        <v>2469055</v>
      </c>
      <c r="B199" s="27" t="s">
        <v>198</v>
      </c>
      <c r="C199" s="28">
        <v>15967651.539999999</v>
      </c>
      <c r="D199" s="28">
        <v>0</v>
      </c>
      <c r="E199" s="28">
        <v>14868154</v>
      </c>
      <c r="F199" s="28">
        <v>0</v>
      </c>
      <c r="G199" s="28"/>
      <c r="H199" s="28">
        <f t="shared" si="110"/>
        <v>0</v>
      </c>
      <c r="I199" s="72">
        <f t="shared" ref="I199" si="152">H199/E199%</f>
        <v>0</v>
      </c>
      <c r="J199" s="28">
        <f t="shared" ref="J199" si="153">D199+H199</f>
        <v>0</v>
      </c>
      <c r="K199" s="72">
        <f t="shared" ref="K199" si="154">J199/C199%</f>
        <v>0</v>
      </c>
    </row>
    <row r="200" spans="1:11" ht="69.75" customHeight="1" x14ac:dyDescent="0.2">
      <c r="A200" s="29">
        <v>2492499</v>
      </c>
      <c r="B200" s="27" t="s">
        <v>277</v>
      </c>
      <c r="C200" s="28">
        <v>28975012.66</v>
      </c>
      <c r="D200" s="28">
        <v>0</v>
      </c>
      <c r="E200" s="28">
        <v>9491069</v>
      </c>
      <c r="F200" s="28">
        <v>0</v>
      </c>
      <c r="G200" s="28"/>
      <c r="H200" s="28">
        <f t="shared" ref="H200:H214" si="155">SUM(F200:G200)</f>
        <v>0</v>
      </c>
      <c r="I200" s="72">
        <f t="shared" ref="I200:I206" si="156">H200/E200%</f>
        <v>0</v>
      </c>
      <c r="J200" s="28">
        <f t="shared" ref="J200:J206" si="157">D200+H200</f>
        <v>0</v>
      </c>
      <c r="K200" s="72">
        <f t="shared" ref="K200:K201" si="158">J200/C200%</f>
        <v>0</v>
      </c>
    </row>
    <row r="201" spans="1:11" ht="81" customHeight="1" x14ac:dyDescent="0.2">
      <c r="A201" s="29">
        <v>2498098</v>
      </c>
      <c r="B201" s="27" t="s">
        <v>278</v>
      </c>
      <c r="C201" s="28">
        <v>22592606.48</v>
      </c>
      <c r="D201" s="28">
        <v>0</v>
      </c>
      <c r="E201" s="28">
        <v>7107478</v>
      </c>
      <c r="F201" s="28">
        <v>0</v>
      </c>
      <c r="G201" s="28"/>
      <c r="H201" s="28">
        <f t="shared" si="155"/>
        <v>0</v>
      </c>
      <c r="I201" s="72">
        <f t="shared" si="156"/>
        <v>0</v>
      </c>
      <c r="J201" s="28">
        <f t="shared" si="157"/>
        <v>0</v>
      </c>
      <c r="K201" s="72">
        <f t="shared" si="158"/>
        <v>0</v>
      </c>
    </row>
    <row r="202" spans="1:11" ht="34.5" customHeight="1" x14ac:dyDescent="0.2">
      <c r="A202" s="29"/>
      <c r="B202" s="87" t="s">
        <v>279</v>
      </c>
      <c r="C202" s="87"/>
      <c r="D202" s="31">
        <f>SUM(D203:D206)</f>
        <v>30710</v>
      </c>
      <c r="E202" s="31">
        <f>SUM(E203:E206)</f>
        <v>1082850</v>
      </c>
      <c r="F202" s="31">
        <f>SUM(F203:F206)</f>
        <v>0</v>
      </c>
      <c r="G202" s="31">
        <f t="shared" ref="F202:H202" si="159">SUM(G203:G206)</f>
        <v>0</v>
      </c>
      <c r="H202" s="31">
        <f t="shared" si="155"/>
        <v>0</v>
      </c>
      <c r="I202" s="68">
        <f t="shared" si="156"/>
        <v>0</v>
      </c>
      <c r="J202" s="106">
        <f t="shared" si="157"/>
        <v>30710</v>
      </c>
      <c r="K202" s="87"/>
    </row>
    <row r="203" spans="1:11" ht="84" x14ac:dyDescent="0.2">
      <c r="A203" s="29">
        <v>2426621</v>
      </c>
      <c r="B203" s="27" t="s">
        <v>280</v>
      </c>
      <c r="C203" s="28">
        <v>517500</v>
      </c>
      <c r="D203" s="28">
        <v>30710</v>
      </c>
      <c r="E203" s="28">
        <v>399000</v>
      </c>
      <c r="F203" s="28">
        <v>0</v>
      </c>
      <c r="G203" s="28"/>
      <c r="H203" s="28">
        <f t="shared" si="155"/>
        <v>0</v>
      </c>
      <c r="I203" s="72">
        <f t="shared" si="156"/>
        <v>0</v>
      </c>
      <c r="J203" s="28">
        <f t="shared" si="157"/>
        <v>30710</v>
      </c>
      <c r="K203" s="72">
        <f t="shared" ref="K203:K206" si="160">J203/C203%</f>
        <v>5.9342995169082124</v>
      </c>
    </row>
    <row r="204" spans="1:11" ht="72" x14ac:dyDescent="0.2">
      <c r="A204" s="29">
        <v>2481808</v>
      </c>
      <c r="B204" s="27" t="s">
        <v>281</v>
      </c>
      <c r="C204" s="28">
        <v>568400</v>
      </c>
      <c r="D204" s="28">
        <v>0</v>
      </c>
      <c r="E204" s="28">
        <v>568400</v>
      </c>
      <c r="F204" s="28">
        <v>0</v>
      </c>
      <c r="G204" s="28"/>
      <c r="H204" s="28">
        <f t="shared" si="155"/>
        <v>0</v>
      </c>
      <c r="I204" s="72">
        <f t="shared" si="156"/>
        <v>0</v>
      </c>
      <c r="J204" s="28">
        <f t="shared" si="157"/>
        <v>0</v>
      </c>
      <c r="K204" s="72">
        <f t="shared" si="160"/>
        <v>0</v>
      </c>
    </row>
    <row r="205" spans="1:11" ht="69.75" customHeight="1" x14ac:dyDescent="0.2">
      <c r="A205" s="29">
        <v>2498318</v>
      </c>
      <c r="B205" s="27" t="s">
        <v>282</v>
      </c>
      <c r="C205" s="28">
        <v>90000</v>
      </c>
      <c r="D205" s="28">
        <v>0</v>
      </c>
      <c r="E205" s="28">
        <v>90000</v>
      </c>
      <c r="F205" s="28">
        <v>0</v>
      </c>
      <c r="G205" s="28"/>
      <c r="H205" s="28">
        <f t="shared" si="155"/>
        <v>0</v>
      </c>
      <c r="I205" s="72">
        <f t="shared" si="156"/>
        <v>0</v>
      </c>
      <c r="J205" s="28">
        <f t="shared" si="157"/>
        <v>0</v>
      </c>
      <c r="K205" s="72">
        <f t="shared" si="160"/>
        <v>0</v>
      </c>
    </row>
    <row r="206" spans="1:11" ht="69.75" customHeight="1" x14ac:dyDescent="0.2">
      <c r="A206" s="29">
        <v>2499805</v>
      </c>
      <c r="B206" s="27" t="s">
        <v>283</v>
      </c>
      <c r="C206" s="28">
        <v>25450</v>
      </c>
      <c r="D206" s="28">
        <v>0</v>
      </c>
      <c r="E206" s="28">
        <v>25450</v>
      </c>
      <c r="F206" s="28">
        <v>0</v>
      </c>
      <c r="G206" s="28"/>
      <c r="H206" s="28">
        <f t="shared" si="155"/>
        <v>0</v>
      </c>
      <c r="I206" s="72">
        <f t="shared" si="156"/>
        <v>0</v>
      </c>
      <c r="J206" s="28">
        <f t="shared" si="157"/>
        <v>0</v>
      </c>
      <c r="K206" s="72">
        <f t="shared" si="160"/>
        <v>0</v>
      </c>
    </row>
    <row r="207" spans="1:11" ht="30.75" customHeight="1" x14ac:dyDescent="0.2">
      <c r="A207" s="29"/>
      <c r="B207" s="49" t="s">
        <v>44</v>
      </c>
      <c r="C207" s="31"/>
      <c r="D207" s="31">
        <f>D208</f>
        <v>980943.65</v>
      </c>
      <c r="E207" s="31">
        <f>E208</f>
        <v>3035799</v>
      </c>
      <c r="F207" s="31">
        <f>F208</f>
        <v>0</v>
      </c>
      <c r="G207" s="31">
        <f t="shared" ref="G207:H207" si="161">G208</f>
        <v>0</v>
      </c>
      <c r="H207" s="31">
        <f t="shared" si="155"/>
        <v>0</v>
      </c>
      <c r="I207" s="68">
        <f t="shared" si="146"/>
        <v>0</v>
      </c>
      <c r="J207" s="106">
        <f t="shared" si="147"/>
        <v>980943.65</v>
      </c>
      <c r="K207" s="31"/>
    </row>
    <row r="208" spans="1:11" ht="53.25" customHeight="1" x14ac:dyDescent="0.2">
      <c r="A208" s="29">
        <v>2251577</v>
      </c>
      <c r="B208" s="27" t="s">
        <v>45</v>
      </c>
      <c r="C208" s="28">
        <v>7215712.7999999998</v>
      </c>
      <c r="D208" s="28">
        <v>980943.65</v>
      </c>
      <c r="E208" s="28">
        <v>3035799</v>
      </c>
      <c r="F208" s="28">
        <v>0</v>
      </c>
      <c r="G208" s="28"/>
      <c r="H208" s="28">
        <f t="shared" si="155"/>
        <v>0</v>
      </c>
      <c r="I208" s="72">
        <f t="shared" si="146"/>
        <v>0</v>
      </c>
      <c r="J208" s="28">
        <f t="shared" si="147"/>
        <v>980943.65</v>
      </c>
      <c r="K208" s="72">
        <f>J208/C208%</f>
        <v>13.594549522536431</v>
      </c>
    </row>
    <row r="209" spans="1:11" ht="24" x14ac:dyDescent="0.2">
      <c r="A209" s="29"/>
      <c r="B209" s="49" t="s">
        <v>46</v>
      </c>
      <c r="C209" s="31"/>
      <c r="D209" s="31">
        <f>SUM(D210:D212)</f>
        <v>33526847.869999997</v>
      </c>
      <c r="E209" s="31">
        <f>SUM(E210:E212)</f>
        <v>1608968</v>
      </c>
      <c r="F209" s="31">
        <f>SUM(F210:F212)</f>
        <v>13357</v>
      </c>
      <c r="G209" s="31">
        <f>SUM(G210:G212)</f>
        <v>258236</v>
      </c>
      <c r="H209" s="31">
        <f t="shared" si="155"/>
        <v>271593</v>
      </c>
      <c r="I209" s="68">
        <f t="shared" si="146"/>
        <v>16.879950378130577</v>
      </c>
      <c r="J209" s="31">
        <f t="shared" si="147"/>
        <v>33798440.869999997</v>
      </c>
      <c r="K209" s="31"/>
    </row>
    <row r="210" spans="1:11" ht="66" customHeight="1" x14ac:dyDescent="0.2">
      <c r="A210" s="29">
        <v>2057397</v>
      </c>
      <c r="B210" s="27" t="s">
        <v>210</v>
      </c>
      <c r="C210" s="28">
        <v>15078978.33</v>
      </c>
      <c r="D210" s="28">
        <v>13269647.49</v>
      </c>
      <c r="E210" s="28">
        <v>760644</v>
      </c>
      <c r="F210" s="28">
        <v>0</v>
      </c>
      <c r="G210" s="28"/>
      <c r="H210" s="28">
        <f t="shared" si="155"/>
        <v>0</v>
      </c>
      <c r="I210" s="72">
        <f t="shared" ref="I210" si="162">H210/E210%</f>
        <v>0</v>
      </c>
      <c r="J210" s="28">
        <f t="shared" ref="J210" si="163">D210+H210</f>
        <v>13269647.49</v>
      </c>
      <c r="K210" s="72">
        <f>J210/C210%</f>
        <v>88.000971946485976</v>
      </c>
    </row>
    <row r="211" spans="1:11" ht="51.75" customHeight="1" x14ac:dyDescent="0.2">
      <c r="A211" s="29">
        <v>2112841</v>
      </c>
      <c r="B211" s="27" t="s">
        <v>47</v>
      </c>
      <c r="C211" s="28">
        <v>21413189.73</v>
      </c>
      <c r="D211" s="28">
        <v>9306096.5299999993</v>
      </c>
      <c r="E211" s="28">
        <v>420683</v>
      </c>
      <c r="F211" s="28">
        <v>13357</v>
      </c>
      <c r="G211" s="28"/>
      <c r="H211" s="28">
        <f t="shared" si="155"/>
        <v>13357</v>
      </c>
      <c r="I211" s="72">
        <f t="shared" si="146"/>
        <v>3.1750748188065598</v>
      </c>
      <c r="J211" s="28">
        <f t="shared" si="147"/>
        <v>9319453.5299999993</v>
      </c>
      <c r="K211" s="72">
        <f>J211/C211%</f>
        <v>43.52202379705902</v>
      </c>
    </row>
    <row r="212" spans="1:11" ht="81.75" customHeight="1" x14ac:dyDescent="0.2">
      <c r="A212" s="29">
        <v>2131911</v>
      </c>
      <c r="B212" s="27" t="s">
        <v>211</v>
      </c>
      <c r="C212" s="28">
        <v>13168445</v>
      </c>
      <c r="D212" s="28">
        <v>10951103.85</v>
      </c>
      <c r="E212" s="28">
        <v>427641</v>
      </c>
      <c r="F212" s="28">
        <v>0</v>
      </c>
      <c r="G212" s="28">
        <v>258236</v>
      </c>
      <c r="H212" s="28">
        <f t="shared" si="155"/>
        <v>258236</v>
      </c>
      <c r="I212" s="72">
        <f t="shared" si="146"/>
        <v>60.38616503094886</v>
      </c>
      <c r="J212" s="28">
        <f t="shared" si="147"/>
        <v>11209339.85</v>
      </c>
      <c r="K212" s="72">
        <f>J212/C212%</f>
        <v>85.122729752829571</v>
      </c>
    </row>
    <row r="213" spans="1:11" ht="34.5" customHeight="1" x14ac:dyDescent="0.2">
      <c r="A213" s="29" t="s">
        <v>232</v>
      </c>
      <c r="B213" s="49" t="s">
        <v>233</v>
      </c>
      <c r="C213" s="31"/>
      <c r="D213" s="31">
        <f>D214</f>
        <v>380582.87</v>
      </c>
      <c r="E213" s="31">
        <f>E214</f>
        <v>60674</v>
      </c>
      <c r="F213" s="31">
        <f>F214</f>
        <v>60673</v>
      </c>
      <c r="G213" s="31">
        <f>G214</f>
        <v>0</v>
      </c>
      <c r="H213" s="31">
        <f t="shared" si="155"/>
        <v>60673</v>
      </c>
      <c r="I213" s="68">
        <f t="shared" ref="I213:I214" si="164">H213/E213%</f>
        <v>99.99835184757886</v>
      </c>
      <c r="J213" s="31">
        <f t="shared" ref="J213:J214" si="165">D213+H213</f>
        <v>441255.87</v>
      </c>
      <c r="K213" s="31"/>
    </row>
    <row r="214" spans="1:11" ht="81.75" customHeight="1" x14ac:dyDescent="0.2">
      <c r="A214" s="29">
        <v>2424545</v>
      </c>
      <c r="B214" s="27" t="s">
        <v>234</v>
      </c>
      <c r="C214" s="28">
        <v>441256.07</v>
      </c>
      <c r="D214" s="28">
        <v>380582.87</v>
      </c>
      <c r="E214" s="28">
        <v>60674</v>
      </c>
      <c r="F214" s="28">
        <v>60673</v>
      </c>
      <c r="G214" s="28"/>
      <c r="H214" s="28">
        <f t="shared" si="155"/>
        <v>60673</v>
      </c>
      <c r="I214" s="72">
        <f t="shared" si="164"/>
        <v>99.99835184757886</v>
      </c>
      <c r="J214" s="28">
        <f t="shared" si="165"/>
        <v>441255.87</v>
      </c>
      <c r="K214" s="72">
        <f>J214/C214%</f>
        <v>99.999954674844474</v>
      </c>
    </row>
    <row r="215" spans="1:11" s="35" customFormat="1" ht="12" x14ac:dyDescent="0.2">
      <c r="A215" s="97" t="s">
        <v>284</v>
      </c>
      <c r="B215" s="98"/>
      <c r="C215" s="99"/>
      <c r="D215" s="99"/>
      <c r="E215" s="24"/>
      <c r="F215" s="42"/>
      <c r="G215" s="42"/>
      <c r="H215" s="110"/>
      <c r="I215" s="41"/>
      <c r="J215" s="114"/>
      <c r="K215" s="41"/>
    </row>
    <row r="216" spans="1:11" s="35" customFormat="1" ht="12" x14ac:dyDescent="0.2">
      <c r="A216" s="100" t="s">
        <v>6</v>
      </c>
      <c r="B216" s="101"/>
      <c r="C216" s="99"/>
      <c r="D216" s="99"/>
      <c r="E216" s="48"/>
      <c r="F216" s="42"/>
      <c r="G216" s="42"/>
      <c r="H216" s="110"/>
      <c r="I216" s="41"/>
      <c r="J216" s="114"/>
      <c r="K216" s="41"/>
    </row>
    <row r="217" spans="1:11" ht="20.25" customHeight="1" x14ac:dyDescent="0.2">
      <c r="A217" s="102"/>
      <c r="B217" s="145" t="s">
        <v>11</v>
      </c>
      <c r="C217" s="146"/>
      <c r="D217" s="146"/>
      <c r="H217" s="110"/>
    </row>
    <row r="218" spans="1:11" ht="86.25" customHeight="1" x14ac:dyDescent="0.2">
      <c r="A218" s="84"/>
      <c r="B218" s="84" t="s">
        <v>301</v>
      </c>
      <c r="H218" s="110"/>
    </row>
    <row r="219" spans="1:11" ht="20.25" customHeight="1" x14ac:dyDescent="0.2"/>
    <row r="220" spans="1:11" ht="20.25" customHeight="1" x14ac:dyDescent="0.2"/>
    <row r="221" spans="1:11" ht="20.25" customHeight="1" x14ac:dyDescent="0.2"/>
    <row r="222" spans="1:11" ht="20.25" customHeight="1" x14ac:dyDescent="0.2"/>
    <row r="223" spans="1:11" ht="20.25" customHeight="1" x14ac:dyDescent="0.2"/>
    <row r="224" spans="1:11"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sheetData>
  <mergeCells count="10">
    <mergeCell ref="B217:D217"/>
    <mergeCell ref="E4:I4"/>
    <mergeCell ref="A4:A5"/>
    <mergeCell ref="B4:B5"/>
    <mergeCell ref="A1:K1"/>
    <mergeCell ref="A2:K2"/>
    <mergeCell ref="J4:J5"/>
    <mergeCell ref="K4:K5"/>
    <mergeCell ref="C4:C5"/>
    <mergeCell ref="D4:D5"/>
  </mergeCells>
  <phoneticPr fontId="6" type="noConversion"/>
  <hyperlinks>
    <hyperlink ref="B217"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FV1048576"/>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2.28515625" style="34" customWidth="1"/>
    <col min="11" max="11" width="9.85546875" style="33" customWidth="1"/>
    <col min="12" max="12" width="13.85546875" style="23" customWidth="1"/>
    <col min="13" max="16384" width="11.42578125" style="23"/>
  </cols>
  <sheetData>
    <row r="1" spans="1:11" ht="18" customHeight="1" x14ac:dyDescent="0.2">
      <c r="A1" s="159" t="s">
        <v>26</v>
      </c>
      <c r="B1" s="159"/>
      <c r="C1" s="159"/>
      <c r="D1" s="159"/>
      <c r="E1" s="159"/>
      <c r="F1" s="159"/>
      <c r="G1" s="159"/>
      <c r="H1" s="159"/>
      <c r="I1" s="159"/>
      <c r="J1" s="159"/>
      <c r="K1" s="159"/>
    </row>
    <row r="2" spans="1:11" ht="18" customHeight="1" x14ac:dyDescent="0.2">
      <c r="A2" s="151" t="s">
        <v>289</v>
      </c>
      <c r="B2" s="151"/>
      <c r="C2" s="151"/>
      <c r="D2" s="151"/>
      <c r="E2" s="151"/>
      <c r="F2" s="151"/>
      <c r="G2" s="151"/>
      <c r="H2" s="151"/>
      <c r="I2" s="151"/>
      <c r="J2" s="151"/>
      <c r="K2" s="151"/>
    </row>
    <row r="3" spans="1:11" ht="25.5" customHeight="1" x14ac:dyDescent="0.2">
      <c r="B3" s="22"/>
      <c r="C3" s="134"/>
      <c r="D3" s="134"/>
      <c r="E3" s="134"/>
      <c r="F3" s="170"/>
      <c r="G3" s="134"/>
      <c r="H3" s="134"/>
      <c r="I3" s="134"/>
      <c r="J3" s="170"/>
      <c r="K3" s="134"/>
    </row>
    <row r="4" spans="1:11" ht="20.25" customHeight="1" x14ac:dyDescent="0.2">
      <c r="A4" s="163" t="s">
        <v>60</v>
      </c>
      <c r="B4" s="161" t="s">
        <v>5</v>
      </c>
      <c r="C4" s="162" t="s">
        <v>24</v>
      </c>
      <c r="D4" s="168" t="s">
        <v>80</v>
      </c>
      <c r="E4" s="175" t="s">
        <v>81</v>
      </c>
      <c r="F4" s="176"/>
      <c r="G4" s="176"/>
      <c r="H4" s="176"/>
      <c r="I4" s="156"/>
      <c r="J4" s="157" t="s">
        <v>8</v>
      </c>
      <c r="K4" s="177" t="s">
        <v>25</v>
      </c>
    </row>
    <row r="5" spans="1:11" s="25" customFormat="1" ht="65.25" customHeight="1" thickBot="1" x14ac:dyDescent="0.25">
      <c r="A5" s="164"/>
      <c r="B5" s="162"/>
      <c r="C5" s="162"/>
      <c r="D5" s="156"/>
      <c r="E5" s="13" t="s">
        <v>83</v>
      </c>
      <c r="F5" s="15" t="s">
        <v>299</v>
      </c>
      <c r="G5" s="15" t="s">
        <v>300</v>
      </c>
      <c r="H5" s="14" t="s">
        <v>82</v>
      </c>
      <c r="I5" s="16" t="s">
        <v>7</v>
      </c>
      <c r="J5" s="158"/>
      <c r="K5" s="160"/>
    </row>
    <row r="6" spans="1:11" s="59" customFormat="1" ht="18.75" customHeight="1" x14ac:dyDescent="0.25">
      <c r="A6" s="57"/>
      <c r="B6" s="56" t="s">
        <v>10</v>
      </c>
      <c r="C6" s="58"/>
      <c r="D6" s="58">
        <f>D7+D20</f>
        <v>308574316.97999996</v>
      </c>
      <c r="E6" s="82">
        <f>E7+E20</f>
        <v>37489488.600000001</v>
      </c>
      <c r="F6" s="82">
        <f>F7+F20</f>
        <v>14119206.220000001</v>
      </c>
      <c r="G6" s="82">
        <f>G7+G20</f>
        <v>1710382</v>
      </c>
      <c r="H6" s="82">
        <f>SUM(F6:G6)</f>
        <v>15829588.220000001</v>
      </c>
      <c r="I6" s="83">
        <f>H6/E6%</f>
        <v>42.224070829283065</v>
      </c>
      <c r="J6" s="82">
        <f>D6+H6</f>
        <v>324403905.19999999</v>
      </c>
      <c r="K6" s="93"/>
    </row>
    <row r="7" spans="1:11" ht="21.75" customHeight="1" x14ac:dyDescent="0.2">
      <c r="A7" s="60"/>
      <c r="B7" s="49" t="s">
        <v>27</v>
      </c>
      <c r="C7" s="31"/>
      <c r="D7" s="31">
        <f>SUM(D8:D19)</f>
        <v>19190988.489999998</v>
      </c>
      <c r="E7" s="31">
        <f>SUM(E8:E19)</f>
        <v>6703856</v>
      </c>
      <c r="F7" s="31">
        <f>SUM(F8:F19)</f>
        <v>1643416</v>
      </c>
      <c r="G7" s="31">
        <f t="shared" ref="F7:G7" si="0">SUM(G8:G19)</f>
        <v>431069</v>
      </c>
      <c r="H7" s="31">
        <f t="shared" ref="H7:H38" si="1">SUM(F7:G7)</f>
        <v>2074485</v>
      </c>
      <c r="I7" s="50">
        <f>H7/E7%</f>
        <v>30.944653345775926</v>
      </c>
      <c r="J7" s="31">
        <f>D7+H7</f>
        <v>21265473.489999998</v>
      </c>
      <c r="K7" s="68"/>
    </row>
    <row r="8" spans="1:11" ht="34.5" customHeight="1" x14ac:dyDescent="0.2">
      <c r="A8" s="29"/>
      <c r="B8" s="27" t="s">
        <v>33</v>
      </c>
      <c r="C8" s="90"/>
      <c r="D8" s="90"/>
      <c r="E8" s="90">
        <v>236000</v>
      </c>
      <c r="F8" s="90">
        <v>0</v>
      </c>
      <c r="G8" s="90">
        <v>42000</v>
      </c>
      <c r="H8" s="90">
        <f t="shared" si="1"/>
        <v>42000</v>
      </c>
      <c r="I8" s="91">
        <f>H8/E8%</f>
        <v>17.796610169491526</v>
      </c>
      <c r="J8" s="90">
        <f>D8+H8</f>
        <v>42000</v>
      </c>
      <c r="K8" s="94"/>
    </row>
    <row r="9" spans="1:11" ht="52.5" customHeight="1" x14ac:dyDescent="0.2">
      <c r="A9" s="29">
        <v>2172722</v>
      </c>
      <c r="B9" s="27" t="s">
        <v>48</v>
      </c>
      <c r="C9" s="90">
        <v>8849100.3599999994</v>
      </c>
      <c r="D9" s="90">
        <v>7579001.8899999997</v>
      </c>
      <c r="E9" s="90">
        <v>43936</v>
      </c>
      <c r="F9" s="90">
        <v>0</v>
      </c>
      <c r="G9" s="90"/>
      <c r="H9" s="90">
        <f t="shared" si="1"/>
        <v>0</v>
      </c>
      <c r="I9" s="91">
        <f>H9/E9%</f>
        <v>0</v>
      </c>
      <c r="J9" s="90">
        <f>D9+H9</f>
        <v>7579001.8899999997</v>
      </c>
      <c r="K9" s="94">
        <f>J9/C9%</f>
        <v>85.647145830313534</v>
      </c>
    </row>
    <row r="10" spans="1:11" ht="66" customHeight="1" x14ac:dyDescent="0.2">
      <c r="A10" s="29">
        <v>2178584</v>
      </c>
      <c r="B10" s="27" t="s">
        <v>75</v>
      </c>
      <c r="C10" s="90">
        <v>13590587</v>
      </c>
      <c r="D10" s="90">
        <v>8013406.3799999999</v>
      </c>
      <c r="E10" s="90">
        <v>360563</v>
      </c>
      <c r="F10" s="90">
        <v>0</v>
      </c>
      <c r="G10" s="90"/>
      <c r="H10" s="90">
        <f t="shared" si="1"/>
        <v>0</v>
      </c>
      <c r="I10" s="91">
        <f t="shared" ref="I10:I15" si="2">H10/E10%</f>
        <v>0</v>
      </c>
      <c r="J10" s="90">
        <f t="shared" ref="J10:J15" si="3">D10+H10</f>
        <v>8013406.3799999999</v>
      </c>
      <c r="K10" s="94">
        <f t="shared" ref="K10:K15" si="4">J10/C10%</f>
        <v>58.962915876996334</v>
      </c>
    </row>
    <row r="11" spans="1:11" ht="45" customHeight="1" x14ac:dyDescent="0.2">
      <c r="A11" s="29">
        <v>2271925</v>
      </c>
      <c r="B11" s="27" t="s">
        <v>84</v>
      </c>
      <c r="C11" s="90"/>
      <c r="D11" s="90">
        <v>211047.7</v>
      </c>
      <c r="E11" s="90">
        <v>1286828</v>
      </c>
      <c r="F11" s="90">
        <v>2600</v>
      </c>
      <c r="G11" s="90">
        <v>7500</v>
      </c>
      <c r="H11" s="90">
        <f t="shared" si="1"/>
        <v>10100</v>
      </c>
      <c r="I11" s="91">
        <f t="shared" si="2"/>
        <v>0.78487567880089648</v>
      </c>
      <c r="J11" s="90">
        <f t="shared" si="3"/>
        <v>221147.7</v>
      </c>
      <c r="K11" s="94"/>
    </row>
    <row r="12" spans="1:11" ht="96" x14ac:dyDescent="0.2">
      <c r="A12" s="29">
        <v>2427710</v>
      </c>
      <c r="B12" s="27" t="s">
        <v>57</v>
      </c>
      <c r="C12" s="90">
        <v>6202228</v>
      </c>
      <c r="D12" s="90">
        <v>2620361.77</v>
      </c>
      <c r="E12" s="90">
        <v>59000</v>
      </c>
      <c r="F12" s="90">
        <v>0</v>
      </c>
      <c r="G12" s="90"/>
      <c r="H12" s="90">
        <f t="shared" si="1"/>
        <v>0</v>
      </c>
      <c r="I12" s="91">
        <f t="shared" si="2"/>
        <v>0</v>
      </c>
      <c r="J12" s="90">
        <f t="shared" si="3"/>
        <v>2620361.77</v>
      </c>
      <c r="K12" s="94">
        <f t="shared" si="4"/>
        <v>42.248717235161301</v>
      </c>
    </row>
    <row r="13" spans="1:11" ht="67.5" customHeight="1" x14ac:dyDescent="0.2">
      <c r="A13" s="29">
        <v>2432185</v>
      </c>
      <c r="B13" s="27" t="s">
        <v>49</v>
      </c>
      <c r="C13" s="90">
        <v>320000</v>
      </c>
      <c r="D13" s="90">
        <v>93000.3</v>
      </c>
      <c r="E13" s="90">
        <v>217000</v>
      </c>
      <c r="F13" s="90">
        <v>217000</v>
      </c>
      <c r="G13" s="90"/>
      <c r="H13" s="90">
        <f t="shared" si="1"/>
        <v>217000</v>
      </c>
      <c r="I13" s="91">
        <f t="shared" si="2"/>
        <v>100</v>
      </c>
      <c r="J13" s="90">
        <f t="shared" si="3"/>
        <v>310000.3</v>
      </c>
      <c r="K13" s="94">
        <f t="shared" si="4"/>
        <v>96.875093749999991</v>
      </c>
    </row>
    <row r="14" spans="1:11" ht="88.5" customHeight="1" x14ac:dyDescent="0.2">
      <c r="A14" s="29">
        <v>2443550</v>
      </c>
      <c r="B14" s="27" t="s">
        <v>56</v>
      </c>
      <c r="C14" s="90">
        <v>13511427.77</v>
      </c>
      <c r="D14" s="90">
        <v>674170.45</v>
      </c>
      <c r="E14" s="90">
        <v>1052441</v>
      </c>
      <c r="F14" s="90">
        <v>0</v>
      </c>
      <c r="G14" s="90">
        <v>381569</v>
      </c>
      <c r="H14" s="90">
        <f t="shared" si="1"/>
        <v>381569</v>
      </c>
      <c r="I14" s="91">
        <f t="shared" si="2"/>
        <v>36.255619079834403</v>
      </c>
      <c r="J14" s="90">
        <f t="shared" si="3"/>
        <v>1055739.45</v>
      </c>
      <c r="K14" s="94">
        <f t="shared" si="4"/>
        <v>7.8136779322767298</v>
      </c>
    </row>
    <row r="15" spans="1:11" ht="68.25" customHeight="1" x14ac:dyDescent="0.2">
      <c r="A15" s="29">
        <v>2461958</v>
      </c>
      <c r="B15" s="27" t="s">
        <v>76</v>
      </c>
      <c r="C15" s="90">
        <v>8960547.6300000008</v>
      </c>
      <c r="D15" s="90">
        <v>0</v>
      </c>
      <c r="E15" s="90">
        <v>37123</v>
      </c>
      <c r="F15" s="90">
        <v>0</v>
      </c>
      <c r="G15" s="90"/>
      <c r="H15" s="90">
        <f t="shared" si="1"/>
        <v>0</v>
      </c>
      <c r="I15" s="91">
        <f t="shared" si="2"/>
        <v>0</v>
      </c>
      <c r="J15" s="90">
        <f t="shared" si="3"/>
        <v>0</v>
      </c>
      <c r="K15" s="94">
        <f t="shared" si="4"/>
        <v>0</v>
      </c>
    </row>
    <row r="16" spans="1:11" ht="122.25" customHeight="1" x14ac:dyDescent="0.2">
      <c r="A16" s="29">
        <v>2484472</v>
      </c>
      <c r="B16" s="27" t="s">
        <v>190</v>
      </c>
      <c r="C16" s="90">
        <v>1492700</v>
      </c>
      <c r="D16" s="90">
        <v>0</v>
      </c>
      <c r="E16" s="90">
        <v>1459516</v>
      </c>
      <c r="F16" s="90">
        <v>1423816</v>
      </c>
      <c r="G16" s="90"/>
      <c r="H16" s="90">
        <f t="shared" si="1"/>
        <v>1423816</v>
      </c>
      <c r="I16" s="91">
        <f t="shared" ref="I16" si="5">H16/E16%</f>
        <v>97.553983649374175</v>
      </c>
      <c r="J16" s="90">
        <f t="shared" ref="J16" si="6">D16+H16</f>
        <v>1423816</v>
      </c>
      <c r="K16" s="94">
        <f t="shared" ref="K16" si="7">J16/C16%</f>
        <v>95.385275005024454</v>
      </c>
    </row>
    <row r="17" spans="1:11" ht="111" customHeight="1" x14ac:dyDescent="0.2">
      <c r="A17" s="29">
        <v>2492458</v>
      </c>
      <c r="B17" s="27" t="s">
        <v>226</v>
      </c>
      <c r="C17" s="90">
        <v>296234.64</v>
      </c>
      <c r="D17" s="90">
        <v>0</v>
      </c>
      <c r="E17" s="90">
        <v>296235</v>
      </c>
      <c r="F17" s="90">
        <v>0</v>
      </c>
      <c r="G17" s="90"/>
      <c r="H17" s="90">
        <f t="shared" si="1"/>
        <v>0</v>
      </c>
      <c r="I17" s="91">
        <f t="shared" ref="I17" si="8">H17/E17%</f>
        <v>0</v>
      </c>
      <c r="J17" s="90">
        <f t="shared" ref="J17" si="9">D17+H17</f>
        <v>0</v>
      </c>
      <c r="K17" s="94">
        <f t="shared" ref="K17" si="10">J17/C17%</f>
        <v>0</v>
      </c>
    </row>
    <row r="18" spans="1:11" ht="90.75" customHeight="1" x14ac:dyDescent="0.2">
      <c r="A18" s="29">
        <v>2493459</v>
      </c>
      <c r="B18" s="27" t="s">
        <v>285</v>
      </c>
      <c r="C18" s="90">
        <v>1304074.3999999999</v>
      </c>
      <c r="D18" s="90">
        <v>0</v>
      </c>
      <c r="E18" s="90">
        <v>728234</v>
      </c>
      <c r="F18" s="90">
        <v>0</v>
      </c>
      <c r="G18" s="90"/>
      <c r="H18" s="90">
        <f t="shared" si="1"/>
        <v>0</v>
      </c>
      <c r="I18" s="91">
        <f t="shared" ref="I18:I19" si="11">H18/E18%</f>
        <v>0</v>
      </c>
      <c r="J18" s="90">
        <f t="shared" ref="J18:J19" si="12">D18+H18</f>
        <v>0</v>
      </c>
      <c r="K18" s="94">
        <f t="shared" ref="K18:K19" si="13">J18/C18%</f>
        <v>0</v>
      </c>
    </row>
    <row r="19" spans="1:11" ht="68.25" customHeight="1" x14ac:dyDescent="0.2">
      <c r="A19" s="29">
        <v>2499234</v>
      </c>
      <c r="B19" s="27" t="s">
        <v>286</v>
      </c>
      <c r="C19" s="90">
        <v>926980</v>
      </c>
      <c r="D19" s="90">
        <v>0</v>
      </c>
      <c r="E19" s="90">
        <v>926980</v>
      </c>
      <c r="F19" s="90">
        <v>0</v>
      </c>
      <c r="G19" s="90"/>
      <c r="H19" s="90">
        <f t="shared" si="1"/>
        <v>0</v>
      </c>
      <c r="I19" s="91">
        <f t="shared" si="11"/>
        <v>0</v>
      </c>
      <c r="J19" s="90">
        <f t="shared" si="12"/>
        <v>0</v>
      </c>
      <c r="K19" s="94">
        <f t="shared" si="13"/>
        <v>0</v>
      </c>
    </row>
    <row r="20" spans="1:11" ht="28.5" customHeight="1" x14ac:dyDescent="0.2">
      <c r="A20" s="29"/>
      <c r="B20" s="49" t="s">
        <v>28</v>
      </c>
      <c r="C20" s="31"/>
      <c r="D20" s="31">
        <f>SUM(D21:D38)</f>
        <v>289383328.48999995</v>
      </c>
      <c r="E20" s="31">
        <f t="shared" ref="E20:G20" si="14">SUM(E21:E38)</f>
        <v>30785632.600000001</v>
      </c>
      <c r="F20" s="31">
        <f t="shared" si="14"/>
        <v>12475790.220000001</v>
      </c>
      <c r="G20" s="31">
        <f t="shared" si="14"/>
        <v>1279313</v>
      </c>
      <c r="H20" s="31">
        <f t="shared" si="1"/>
        <v>13755103.220000001</v>
      </c>
      <c r="I20" s="50">
        <f>H20/E20%</f>
        <v>44.680268223560887</v>
      </c>
      <c r="J20" s="31">
        <f>D20+H20</f>
        <v>303138431.70999998</v>
      </c>
      <c r="K20" s="68"/>
    </row>
    <row r="21" spans="1:11" ht="51.75" customHeight="1" x14ac:dyDescent="0.2">
      <c r="A21" s="29">
        <v>2193990</v>
      </c>
      <c r="B21" s="27" t="s">
        <v>50</v>
      </c>
      <c r="C21" s="90">
        <v>319765088.17000002</v>
      </c>
      <c r="D21" s="90">
        <v>286960976.85000002</v>
      </c>
      <c r="E21" s="90">
        <v>16663569</v>
      </c>
      <c r="F21" s="90">
        <v>10248237.5</v>
      </c>
      <c r="G21" s="90">
        <v>1264313</v>
      </c>
      <c r="H21" s="90">
        <f t="shared" si="1"/>
        <v>11512550.5</v>
      </c>
      <c r="I21" s="91">
        <f t="shared" ref="I21:I29" si="15">H21/E21%</f>
        <v>69.088143722392246</v>
      </c>
      <c r="J21" s="90">
        <f t="shared" ref="J21:J27" si="16">D21+H21</f>
        <v>298473527.35000002</v>
      </c>
      <c r="K21" s="94">
        <f t="shared" ref="K21:K29" si="17">J21/C21%</f>
        <v>93.341499241880797</v>
      </c>
    </row>
    <row r="22" spans="1:11" ht="42.75" customHeight="1" x14ac:dyDescent="0.2">
      <c r="A22" s="29">
        <v>2381303</v>
      </c>
      <c r="B22" s="27" t="s">
        <v>77</v>
      </c>
      <c r="C22" s="90">
        <v>4900000</v>
      </c>
      <c r="D22" s="90">
        <v>0</v>
      </c>
      <c r="E22" s="90">
        <v>804897</v>
      </c>
      <c r="F22" s="90">
        <v>0</v>
      </c>
      <c r="G22" s="90"/>
      <c r="H22" s="90">
        <f t="shared" si="1"/>
        <v>0</v>
      </c>
      <c r="I22" s="91">
        <f t="shared" si="15"/>
        <v>0</v>
      </c>
      <c r="J22" s="90">
        <f t="shared" si="16"/>
        <v>0</v>
      </c>
      <c r="K22" s="94">
        <f t="shared" si="17"/>
        <v>0</v>
      </c>
    </row>
    <row r="23" spans="1:11" ht="54" customHeight="1" x14ac:dyDescent="0.2">
      <c r="A23" s="29">
        <v>2381342</v>
      </c>
      <c r="B23" s="27" t="s">
        <v>212</v>
      </c>
      <c r="C23" s="90">
        <v>16310053.880000001</v>
      </c>
      <c r="D23" s="90">
        <v>96530.4</v>
      </c>
      <c r="E23" s="90">
        <v>144795.6</v>
      </c>
      <c r="F23" s="90">
        <v>144796</v>
      </c>
      <c r="G23" s="90"/>
      <c r="H23" s="90">
        <f t="shared" si="1"/>
        <v>144796</v>
      </c>
      <c r="I23" s="91">
        <f t="shared" ref="I23:I25" si="18">H23/E23%</f>
        <v>100.0002762514883</v>
      </c>
      <c r="J23" s="90">
        <f t="shared" ref="J23:J25" si="19">D23+H23</f>
        <v>241326.4</v>
      </c>
      <c r="K23" s="94">
        <f t="shared" ref="K23:K25" si="20">J23/C23%</f>
        <v>1.4796174296880984</v>
      </c>
    </row>
    <row r="24" spans="1:11" ht="96" customHeight="1" x14ac:dyDescent="0.2">
      <c r="A24" s="29">
        <v>2423756</v>
      </c>
      <c r="B24" s="27" t="s">
        <v>213</v>
      </c>
      <c r="C24" s="90">
        <v>11474050.91</v>
      </c>
      <c r="D24" s="90">
        <v>78623.13</v>
      </c>
      <c r="E24" s="90">
        <v>235870</v>
      </c>
      <c r="F24" s="90">
        <v>235869</v>
      </c>
      <c r="G24" s="90"/>
      <c r="H24" s="90">
        <f t="shared" si="1"/>
        <v>235869</v>
      </c>
      <c r="I24" s="91">
        <f t="shared" si="18"/>
        <v>99.99957603764787</v>
      </c>
      <c r="J24" s="90">
        <f t="shared" si="19"/>
        <v>314492.13</v>
      </c>
      <c r="K24" s="94">
        <f t="shared" si="20"/>
        <v>2.7408988548753093</v>
      </c>
    </row>
    <row r="25" spans="1:11" ht="76.5" customHeight="1" x14ac:dyDescent="0.2">
      <c r="A25" s="29">
        <v>2425167</v>
      </c>
      <c r="B25" s="27" t="s">
        <v>214</v>
      </c>
      <c r="C25" s="90">
        <v>8445288.0099999998</v>
      </c>
      <c r="D25" s="90">
        <v>20422.57</v>
      </c>
      <c r="E25" s="90">
        <v>126938</v>
      </c>
      <c r="F25" s="90">
        <v>126938</v>
      </c>
      <c r="G25" s="90"/>
      <c r="H25" s="90">
        <f t="shared" si="1"/>
        <v>126938</v>
      </c>
      <c r="I25" s="91">
        <f t="shared" si="18"/>
        <v>99.999999999999986</v>
      </c>
      <c r="J25" s="90">
        <f t="shared" si="19"/>
        <v>147360.57</v>
      </c>
      <c r="K25" s="94">
        <f t="shared" si="20"/>
        <v>1.7448850746772817</v>
      </c>
    </row>
    <row r="26" spans="1:11" ht="60" x14ac:dyDescent="0.2">
      <c r="A26" s="29">
        <v>2425169</v>
      </c>
      <c r="B26" s="27" t="s">
        <v>78</v>
      </c>
      <c r="C26" s="90">
        <v>4204395.2</v>
      </c>
      <c r="D26" s="90">
        <v>0</v>
      </c>
      <c r="E26" s="90">
        <v>193974</v>
      </c>
      <c r="F26" s="90">
        <v>48493</v>
      </c>
      <c r="G26" s="90"/>
      <c r="H26" s="90">
        <f t="shared" si="1"/>
        <v>48493</v>
      </c>
      <c r="I26" s="91">
        <f t="shared" si="15"/>
        <v>24.999742233495212</v>
      </c>
      <c r="J26" s="90">
        <f t="shared" si="16"/>
        <v>48493</v>
      </c>
      <c r="K26" s="94">
        <f t="shared" si="17"/>
        <v>1.1533882447587229</v>
      </c>
    </row>
    <row r="27" spans="1:11" ht="87" customHeight="1" x14ac:dyDescent="0.2">
      <c r="A27" s="29">
        <v>2426269</v>
      </c>
      <c r="B27" s="27" t="s">
        <v>61</v>
      </c>
      <c r="C27" s="90">
        <v>4065672</v>
      </c>
      <c r="D27" s="90">
        <v>0</v>
      </c>
      <c r="E27" s="90">
        <v>151482</v>
      </c>
      <c r="F27" s="90">
        <v>35337.94</v>
      </c>
      <c r="G27" s="90"/>
      <c r="H27" s="90">
        <f t="shared" si="1"/>
        <v>35337.94</v>
      </c>
      <c r="I27" s="91">
        <f t="shared" si="15"/>
        <v>23.328144598038055</v>
      </c>
      <c r="J27" s="90">
        <f t="shared" si="16"/>
        <v>35337.94</v>
      </c>
      <c r="K27" s="94">
        <f t="shared" si="17"/>
        <v>0.86917833017518387</v>
      </c>
    </row>
    <row r="28" spans="1:11" ht="96" x14ac:dyDescent="0.2">
      <c r="A28" s="29">
        <v>2426273</v>
      </c>
      <c r="B28" s="27" t="s">
        <v>119</v>
      </c>
      <c r="C28" s="90">
        <v>10185331.34</v>
      </c>
      <c r="D28" s="90">
        <v>343834.2</v>
      </c>
      <c r="E28" s="90">
        <v>9600045</v>
      </c>
      <c r="F28" s="90">
        <v>0</v>
      </c>
      <c r="G28" s="90"/>
      <c r="H28" s="90">
        <f t="shared" si="1"/>
        <v>0</v>
      </c>
      <c r="I28" s="91">
        <f t="shared" ref="I28" si="21">H28/E28%</f>
        <v>0</v>
      </c>
      <c r="J28" s="90">
        <f t="shared" ref="J28" si="22">D28+H28</f>
        <v>343834.2</v>
      </c>
      <c r="K28" s="94">
        <f t="shared" ref="K28" si="23">J28/C28%</f>
        <v>3.375778249350502</v>
      </c>
    </row>
    <row r="29" spans="1:11" ht="100.5" customHeight="1" x14ac:dyDescent="0.2">
      <c r="A29" s="92">
        <v>2438764</v>
      </c>
      <c r="B29" s="116" t="s">
        <v>58</v>
      </c>
      <c r="C29" s="117">
        <v>263700</v>
      </c>
      <c r="D29" s="117">
        <v>0</v>
      </c>
      <c r="E29" s="117">
        <v>156800</v>
      </c>
      <c r="F29" s="117">
        <v>156800</v>
      </c>
      <c r="G29" s="117"/>
      <c r="H29" s="117">
        <f t="shared" si="1"/>
        <v>156800</v>
      </c>
      <c r="I29" s="118">
        <f t="shared" si="15"/>
        <v>100</v>
      </c>
      <c r="J29" s="117">
        <f>D29+H29</f>
        <v>156800</v>
      </c>
      <c r="K29" s="119">
        <f t="shared" si="17"/>
        <v>59.461509290860825</v>
      </c>
    </row>
    <row r="30" spans="1:11" ht="100.5" customHeight="1" x14ac:dyDescent="0.2">
      <c r="A30" s="29">
        <v>2462000</v>
      </c>
      <c r="B30" s="27" t="s">
        <v>120</v>
      </c>
      <c r="C30" s="90">
        <v>2298601.63</v>
      </c>
      <c r="D30" s="90">
        <v>0</v>
      </c>
      <c r="E30" s="90">
        <v>1072050</v>
      </c>
      <c r="F30" s="90">
        <v>184268.3</v>
      </c>
      <c r="G30" s="90"/>
      <c r="H30" s="90">
        <f t="shared" si="1"/>
        <v>184268.3</v>
      </c>
      <c r="I30" s="118">
        <f t="shared" ref="I30:I31" si="24">H30/E30%</f>
        <v>17.188405391539572</v>
      </c>
      <c r="J30" s="117">
        <f t="shared" ref="J30:J31" si="25">D30+H30</f>
        <v>184268.3</v>
      </c>
      <c r="K30" s="119">
        <f t="shared" ref="K30:K31" si="26">J30/C30%</f>
        <v>8.016539168642284</v>
      </c>
    </row>
    <row r="31" spans="1:11" ht="100.5" customHeight="1" x14ac:dyDescent="0.2">
      <c r="A31" s="29">
        <v>2471135</v>
      </c>
      <c r="B31" s="27" t="s">
        <v>121</v>
      </c>
      <c r="C31" s="90">
        <v>2024353.4</v>
      </c>
      <c r="D31" s="90">
        <v>1882941.34</v>
      </c>
      <c r="E31" s="90">
        <v>141412</v>
      </c>
      <c r="F31" s="90">
        <v>0</v>
      </c>
      <c r="G31" s="90"/>
      <c r="H31" s="90">
        <f t="shared" si="1"/>
        <v>0</v>
      </c>
      <c r="I31" s="91">
        <f t="shared" si="24"/>
        <v>0</v>
      </c>
      <c r="J31" s="90">
        <f t="shared" si="25"/>
        <v>1882941.34</v>
      </c>
      <c r="K31" s="94">
        <f t="shared" si="26"/>
        <v>93.0144578510847</v>
      </c>
    </row>
    <row r="32" spans="1:11" ht="84" x14ac:dyDescent="0.2">
      <c r="A32" s="29">
        <v>2487148</v>
      </c>
      <c r="B32" s="27" t="s">
        <v>204</v>
      </c>
      <c r="C32" s="90">
        <v>1082500</v>
      </c>
      <c r="D32" s="90">
        <v>0</v>
      </c>
      <c r="E32" s="90">
        <v>1082500</v>
      </c>
      <c r="F32" s="90">
        <v>1082500</v>
      </c>
      <c r="G32" s="90"/>
      <c r="H32" s="90">
        <f t="shared" si="1"/>
        <v>1082500</v>
      </c>
      <c r="I32" s="91">
        <f t="shared" ref="I32:I33" si="27">H32/E32%</f>
        <v>100</v>
      </c>
      <c r="J32" s="90">
        <f t="shared" ref="J32:J33" si="28">D32+H32</f>
        <v>1082500</v>
      </c>
      <c r="K32" s="94">
        <f t="shared" ref="K32:K33" si="29">J32/C32%</f>
        <v>100</v>
      </c>
    </row>
    <row r="33" spans="1:178" ht="100.5" customHeight="1" x14ac:dyDescent="0.2">
      <c r="A33" s="29">
        <v>2488025</v>
      </c>
      <c r="B33" s="27" t="s">
        <v>205</v>
      </c>
      <c r="C33" s="90">
        <v>33250</v>
      </c>
      <c r="D33" s="90">
        <v>0</v>
      </c>
      <c r="E33" s="90">
        <v>33250</v>
      </c>
      <c r="F33" s="90">
        <v>33250</v>
      </c>
      <c r="G33" s="90"/>
      <c r="H33" s="90">
        <f t="shared" si="1"/>
        <v>33250</v>
      </c>
      <c r="I33" s="91">
        <f t="shared" si="27"/>
        <v>100</v>
      </c>
      <c r="J33" s="90">
        <f t="shared" si="28"/>
        <v>33250</v>
      </c>
      <c r="K33" s="94">
        <f t="shared" si="29"/>
        <v>100</v>
      </c>
    </row>
    <row r="34" spans="1:178" ht="99" customHeight="1" x14ac:dyDescent="0.2">
      <c r="A34" s="29">
        <v>2489510</v>
      </c>
      <c r="B34" s="27" t="s">
        <v>215</v>
      </c>
      <c r="C34" s="90">
        <v>53142.48</v>
      </c>
      <c r="D34" s="90">
        <v>0</v>
      </c>
      <c r="E34" s="90">
        <v>53143</v>
      </c>
      <c r="F34" s="90">
        <v>53142.48</v>
      </c>
      <c r="G34" s="90"/>
      <c r="H34" s="90">
        <f t="shared" si="1"/>
        <v>53142.48</v>
      </c>
      <c r="I34" s="91">
        <f t="shared" ref="I34" si="30">H34/E34%</f>
        <v>99.99902150800672</v>
      </c>
      <c r="J34" s="90">
        <f t="shared" ref="J34" si="31">D34+H34</f>
        <v>53142.48</v>
      </c>
      <c r="K34" s="94">
        <f t="shared" ref="K34" si="32">J34/C34%</f>
        <v>100</v>
      </c>
    </row>
    <row r="35" spans="1:178" ht="99" customHeight="1" x14ac:dyDescent="0.2">
      <c r="A35" s="29">
        <v>2491126</v>
      </c>
      <c r="B35" s="27" t="s">
        <v>227</v>
      </c>
      <c r="C35" s="90">
        <v>145148</v>
      </c>
      <c r="D35" s="90">
        <v>0</v>
      </c>
      <c r="E35" s="90">
        <v>141158</v>
      </c>
      <c r="F35" s="90">
        <v>126158</v>
      </c>
      <c r="G35" s="90">
        <v>15000</v>
      </c>
      <c r="H35" s="90">
        <f t="shared" si="1"/>
        <v>141158</v>
      </c>
      <c r="I35" s="91">
        <f t="shared" ref="I35:I36" si="33">H35/E35%</f>
        <v>100</v>
      </c>
      <c r="J35" s="90">
        <f t="shared" ref="J35:J36" si="34">D35+H35</f>
        <v>141158</v>
      </c>
      <c r="K35" s="94">
        <f t="shared" ref="K35:K36" si="35">J35/C35%</f>
        <v>97.25108165458704</v>
      </c>
    </row>
    <row r="36" spans="1:178" ht="99" customHeight="1" x14ac:dyDescent="0.2">
      <c r="A36" s="92">
        <v>2491258</v>
      </c>
      <c r="B36" s="116" t="s">
        <v>228</v>
      </c>
      <c r="C36" s="117">
        <v>32922</v>
      </c>
      <c r="D36" s="117">
        <v>0</v>
      </c>
      <c r="E36" s="117">
        <v>32922</v>
      </c>
      <c r="F36" s="117">
        <v>0</v>
      </c>
      <c r="G36" s="117"/>
      <c r="H36" s="117">
        <f t="shared" si="1"/>
        <v>0</v>
      </c>
      <c r="I36" s="118">
        <f t="shared" si="33"/>
        <v>0</v>
      </c>
      <c r="J36" s="117">
        <f t="shared" si="34"/>
        <v>0</v>
      </c>
      <c r="K36" s="119">
        <f t="shared" si="35"/>
        <v>0</v>
      </c>
    </row>
    <row r="37" spans="1:178" ht="80.25" customHeight="1" x14ac:dyDescent="0.2">
      <c r="A37" s="92">
        <v>2495555</v>
      </c>
      <c r="B37" s="116" t="s">
        <v>249</v>
      </c>
      <c r="C37" s="117">
        <v>972671.32</v>
      </c>
      <c r="D37" s="117">
        <v>0</v>
      </c>
      <c r="E37" s="117">
        <v>122943</v>
      </c>
      <c r="F37" s="117">
        <v>0</v>
      </c>
      <c r="G37" s="117"/>
      <c r="H37" s="117">
        <f t="shared" si="1"/>
        <v>0</v>
      </c>
      <c r="I37" s="118">
        <f t="shared" ref="I37" si="36">H37/E37%</f>
        <v>0</v>
      </c>
      <c r="J37" s="117">
        <f t="shared" ref="J37" si="37">D37+H37</f>
        <v>0</v>
      </c>
      <c r="K37" s="119">
        <f t="shared" ref="K37" si="38">J37/C37%</f>
        <v>0</v>
      </c>
    </row>
    <row r="38" spans="1:178" ht="80.25" customHeight="1" x14ac:dyDescent="0.2">
      <c r="A38" s="92">
        <v>2501029</v>
      </c>
      <c r="B38" s="27" t="s">
        <v>287</v>
      </c>
      <c r="C38" s="90">
        <v>27883.4</v>
      </c>
      <c r="D38" s="90">
        <v>0</v>
      </c>
      <c r="E38" s="90">
        <v>27884</v>
      </c>
      <c r="F38" s="90">
        <v>0</v>
      </c>
      <c r="G38" s="90"/>
      <c r="H38" s="90">
        <f t="shared" si="1"/>
        <v>0</v>
      </c>
      <c r="I38" s="91">
        <f t="shared" ref="I38" si="39">H38/E38%</f>
        <v>0</v>
      </c>
      <c r="J38" s="90">
        <f t="shared" ref="J38" si="40">D38+H38</f>
        <v>0</v>
      </c>
      <c r="K38" s="94">
        <f t="shared" ref="K38" si="41">J38/C38%</f>
        <v>0</v>
      </c>
    </row>
    <row r="40" spans="1:178" s="33" customFormat="1" ht="9.75" customHeight="1" x14ac:dyDescent="0.2">
      <c r="A40" s="62" t="s">
        <v>284</v>
      </c>
      <c r="B40" s="63"/>
      <c r="C40" s="64"/>
      <c r="D40" s="26"/>
      <c r="E40" s="84"/>
      <c r="F40" s="103"/>
      <c r="G40" s="103"/>
      <c r="H40" s="23"/>
      <c r="I40" s="23"/>
      <c r="J40" s="23"/>
      <c r="L40" s="26"/>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row>
    <row r="41" spans="1:178" s="33" customFormat="1" x14ac:dyDescent="0.2">
      <c r="A41" s="65" t="s">
        <v>6</v>
      </c>
      <c r="B41" s="66"/>
      <c r="C41" s="64"/>
      <c r="D41" s="26"/>
      <c r="E41" s="84"/>
      <c r="F41" s="103"/>
      <c r="G41" s="103"/>
      <c r="H41" s="23"/>
      <c r="I41" s="23"/>
      <c r="J41" s="23"/>
      <c r="L41" s="26"/>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row>
    <row r="42" spans="1:178" s="33" customFormat="1" x14ac:dyDescent="0.2">
      <c r="A42" s="67"/>
      <c r="B42" s="145" t="s">
        <v>11</v>
      </c>
      <c r="C42" s="140"/>
      <c r="D42" s="140"/>
      <c r="E42" s="104"/>
      <c r="F42" s="103"/>
      <c r="G42" s="103"/>
      <c r="H42" s="23"/>
      <c r="I42" s="23"/>
      <c r="J42" s="80"/>
      <c r="L42" s="81"/>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row>
    <row r="43" spans="1:178" ht="45" x14ac:dyDescent="0.2">
      <c r="A43" s="105"/>
      <c r="B43" s="84" t="s">
        <v>125</v>
      </c>
      <c r="C43" s="84"/>
      <c r="E43" s="84"/>
      <c r="F43" s="103"/>
      <c r="G43" s="103"/>
      <c r="L43" s="81"/>
    </row>
    <row r="44" spans="1:178" x14ac:dyDescent="0.2">
      <c r="B44" s="74"/>
      <c r="C44" s="74"/>
      <c r="F44" s="23"/>
      <c r="G44" s="23"/>
      <c r="L44" s="81"/>
    </row>
    <row r="45" spans="1:178" x14ac:dyDescent="0.2">
      <c r="B45" s="74"/>
      <c r="C45" s="74"/>
      <c r="F45" s="23"/>
      <c r="G45" s="23"/>
      <c r="L45" s="81"/>
    </row>
    <row r="46" spans="1:178" x14ac:dyDescent="0.2">
      <c r="B46" s="74"/>
      <c r="C46" s="74"/>
      <c r="F46" s="23"/>
      <c r="G46" s="23"/>
      <c r="L46" s="81"/>
    </row>
    <row r="47" spans="1:178" x14ac:dyDescent="0.2">
      <c r="B47" s="75"/>
      <c r="C47" s="74"/>
      <c r="F47" s="23"/>
      <c r="G47" s="23"/>
    </row>
    <row r="48" spans="1:178" x14ac:dyDescent="0.2">
      <c r="F48" s="23"/>
      <c r="G48" s="23"/>
    </row>
    <row r="49" spans="2:7" ht="15" x14ac:dyDescent="0.25">
      <c r="B49" s="76"/>
      <c r="F49" s="23"/>
      <c r="G49" s="23"/>
    </row>
    <row r="50" spans="2:7" ht="15" x14ac:dyDescent="0.25">
      <c r="B50" s="96"/>
      <c r="F50" s="23"/>
      <c r="G50" s="23"/>
    </row>
    <row r="51" spans="2:7" x14ac:dyDescent="0.2">
      <c r="B51" s="79"/>
      <c r="F51" s="23"/>
      <c r="G51" s="23"/>
    </row>
    <row r="52" spans="2:7" x14ac:dyDescent="0.2">
      <c r="F52" s="23"/>
      <c r="G52" s="23"/>
    </row>
    <row r="53" spans="2:7" x14ac:dyDescent="0.2">
      <c r="F53" s="23"/>
      <c r="G53" s="23"/>
    </row>
    <row r="54" spans="2:7" x14ac:dyDescent="0.2">
      <c r="F54" s="23"/>
      <c r="G54" s="23"/>
    </row>
    <row r="55" spans="2:7" x14ac:dyDescent="0.2">
      <c r="F55" s="23"/>
      <c r="G55" s="23"/>
    </row>
    <row r="56" spans="2:7" x14ac:dyDescent="0.2">
      <c r="F56" s="23"/>
      <c r="G56" s="23"/>
    </row>
    <row r="57" spans="2:7" x14ac:dyDescent="0.2">
      <c r="F57" s="23"/>
      <c r="G57" s="23"/>
    </row>
    <row r="58" spans="2:7" x14ac:dyDescent="0.2">
      <c r="F58" s="23"/>
      <c r="G58" s="23"/>
    </row>
    <row r="59" spans="2:7" x14ac:dyDescent="0.2">
      <c r="F59" s="23"/>
      <c r="G59" s="23"/>
    </row>
    <row r="60" spans="2:7" x14ac:dyDescent="0.2">
      <c r="F60" s="23"/>
      <c r="G60" s="23"/>
    </row>
    <row r="61" spans="2:7" x14ac:dyDescent="0.2">
      <c r="F61" s="23"/>
      <c r="G61" s="23"/>
    </row>
    <row r="62" spans="2:7" x14ac:dyDescent="0.2">
      <c r="F62" s="23"/>
      <c r="G62" s="23"/>
    </row>
    <row r="63" spans="2:7" x14ac:dyDescent="0.2">
      <c r="F63" s="23"/>
      <c r="G63" s="23"/>
    </row>
    <row r="64" spans="2:7" x14ac:dyDescent="0.2">
      <c r="F64" s="23"/>
      <c r="G64" s="23"/>
    </row>
    <row r="65" spans="6:7" x14ac:dyDescent="0.2">
      <c r="F65" s="23"/>
      <c r="G65" s="23"/>
    </row>
    <row r="66" spans="6:7" x14ac:dyDescent="0.2">
      <c r="F66" s="23"/>
      <c r="G66" s="23"/>
    </row>
    <row r="67" spans="6:7" x14ac:dyDescent="0.2">
      <c r="F67" s="23"/>
      <c r="G67" s="23"/>
    </row>
    <row r="68" spans="6:7" x14ac:dyDescent="0.2">
      <c r="F68" s="23"/>
      <c r="G68" s="23"/>
    </row>
    <row r="69" spans="6:7" x14ac:dyDescent="0.2">
      <c r="F69" s="23"/>
      <c r="G69" s="23"/>
    </row>
    <row r="70" spans="6:7" x14ac:dyDescent="0.2">
      <c r="F70" s="23"/>
      <c r="G70" s="23"/>
    </row>
    <row r="71" spans="6:7" x14ac:dyDescent="0.2">
      <c r="F71" s="23"/>
      <c r="G71" s="23"/>
    </row>
    <row r="72" spans="6:7" x14ac:dyDescent="0.2">
      <c r="F72" s="23"/>
      <c r="G72" s="23"/>
    </row>
    <row r="73" spans="6:7" x14ac:dyDescent="0.2">
      <c r="F73" s="23"/>
      <c r="G73" s="23"/>
    </row>
    <row r="74" spans="6:7" x14ac:dyDescent="0.2">
      <c r="F74" s="23"/>
      <c r="G74" s="23"/>
    </row>
    <row r="75" spans="6:7" x14ac:dyDescent="0.2">
      <c r="F75" s="23"/>
      <c r="G75" s="23"/>
    </row>
    <row r="76" spans="6:7" x14ac:dyDescent="0.2">
      <c r="F76" s="23"/>
      <c r="G76" s="23"/>
    </row>
    <row r="77" spans="6:7" x14ac:dyDescent="0.2">
      <c r="F77" s="23"/>
      <c r="G77" s="23"/>
    </row>
    <row r="78" spans="6:7" x14ac:dyDescent="0.2">
      <c r="F78" s="23"/>
      <c r="G78" s="23"/>
    </row>
    <row r="79" spans="6:7" x14ac:dyDescent="0.2">
      <c r="F79" s="23"/>
      <c r="G79" s="23"/>
    </row>
    <row r="80" spans="6:7" x14ac:dyDescent="0.2">
      <c r="F80" s="23"/>
      <c r="G80" s="23"/>
    </row>
    <row r="81" spans="3:7" x14ac:dyDescent="0.2">
      <c r="F81" s="23"/>
      <c r="G81" s="23"/>
    </row>
    <row r="82" spans="3:7" x14ac:dyDescent="0.2">
      <c r="F82" s="23"/>
      <c r="G82" s="23"/>
    </row>
    <row r="83" spans="3:7" x14ac:dyDescent="0.2">
      <c r="F83" s="23"/>
      <c r="G83" s="23"/>
    </row>
    <row r="84" spans="3:7" x14ac:dyDescent="0.2">
      <c r="F84" s="23"/>
      <c r="G84" s="23"/>
    </row>
    <row r="85" spans="3:7" x14ac:dyDescent="0.2">
      <c r="F85" s="23"/>
      <c r="G85" s="23"/>
    </row>
    <row r="86" spans="3:7" x14ac:dyDescent="0.2">
      <c r="F86" s="23"/>
      <c r="G86" s="23"/>
    </row>
    <row r="87" spans="3:7" x14ac:dyDescent="0.2">
      <c r="F87" s="23"/>
      <c r="G87" s="23"/>
    </row>
    <row r="88" spans="3:7" x14ac:dyDescent="0.2">
      <c r="F88" s="23"/>
      <c r="G88" s="23"/>
    </row>
    <row r="89" spans="3:7" x14ac:dyDescent="0.2">
      <c r="F89" s="23"/>
      <c r="G89" s="23"/>
    </row>
    <row r="90" spans="3:7" x14ac:dyDescent="0.2">
      <c r="F90" s="23"/>
      <c r="G90" s="23"/>
    </row>
    <row r="91" spans="3:7" x14ac:dyDescent="0.2">
      <c r="F91" s="23"/>
      <c r="G91" s="23"/>
    </row>
    <row r="92" spans="3:7" x14ac:dyDescent="0.2">
      <c r="F92" s="23"/>
      <c r="G92" s="23"/>
    </row>
    <row r="93" spans="3:7" x14ac:dyDescent="0.2">
      <c r="F93" s="23"/>
      <c r="G93" s="23"/>
    </row>
    <row r="94" spans="3:7" x14ac:dyDescent="0.2">
      <c r="C94" s="43"/>
      <c r="F94" s="23"/>
      <c r="G94" s="23"/>
    </row>
    <row r="95" spans="3:7" x14ac:dyDescent="0.2">
      <c r="F95" s="23"/>
      <c r="G95" s="23"/>
    </row>
    <row r="96" spans="3: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row r="170" spans="6:7" x14ac:dyDescent="0.2">
      <c r="F170" s="23"/>
      <c r="G170" s="23"/>
    </row>
    <row r="171" spans="6:7" x14ac:dyDescent="0.2">
      <c r="F171" s="23"/>
      <c r="G171" s="23"/>
    </row>
    <row r="172" spans="6:7" x14ac:dyDescent="0.2">
      <c r="F172" s="23"/>
      <c r="G172" s="23"/>
    </row>
    <row r="173" spans="6:7" x14ac:dyDescent="0.2">
      <c r="F173" s="23"/>
      <c r="G173" s="23"/>
    </row>
    <row r="174" spans="6:7" x14ac:dyDescent="0.2">
      <c r="F174" s="23"/>
      <c r="G174" s="23"/>
    </row>
    <row r="175" spans="6:7" x14ac:dyDescent="0.2">
      <c r="F175" s="23"/>
      <c r="G175" s="23"/>
    </row>
    <row r="176" spans="6:7" x14ac:dyDescent="0.2">
      <c r="F176" s="23"/>
      <c r="G176" s="23"/>
    </row>
    <row r="177" spans="6:7" x14ac:dyDescent="0.2">
      <c r="F177" s="23"/>
      <c r="G177" s="23"/>
    </row>
    <row r="178" spans="6:7" x14ac:dyDescent="0.2">
      <c r="F178" s="23"/>
      <c r="G178" s="23"/>
    </row>
    <row r="179" spans="6:7" x14ac:dyDescent="0.2">
      <c r="F179" s="23"/>
      <c r="G179" s="23"/>
    </row>
    <row r="180" spans="6:7" x14ac:dyDescent="0.2">
      <c r="F180" s="23"/>
      <c r="G180" s="23"/>
    </row>
    <row r="181" spans="6:7" x14ac:dyDescent="0.2">
      <c r="F181" s="23"/>
      <c r="G181" s="23"/>
    </row>
    <row r="182" spans="6:7" x14ac:dyDescent="0.2">
      <c r="F182" s="23"/>
      <c r="G182" s="23"/>
    </row>
    <row r="183" spans="6:7" x14ac:dyDescent="0.2">
      <c r="F183" s="23"/>
      <c r="G183" s="23"/>
    </row>
    <row r="184" spans="6:7" x14ac:dyDescent="0.2">
      <c r="F184" s="23"/>
      <c r="G184" s="23"/>
    </row>
    <row r="185" spans="6:7" x14ac:dyDescent="0.2">
      <c r="F185" s="23"/>
      <c r="G185" s="23"/>
    </row>
    <row r="186" spans="6:7" x14ac:dyDescent="0.2">
      <c r="F186" s="23"/>
      <c r="G186" s="23"/>
    </row>
    <row r="187" spans="6:7" x14ac:dyDescent="0.2">
      <c r="F187" s="23"/>
      <c r="G187" s="23"/>
    </row>
    <row r="1048557" spans="7:7" x14ac:dyDescent="0.2">
      <c r="G1048557" s="33"/>
    </row>
    <row r="1048570" spans="7:8" x14ac:dyDescent="0.2">
      <c r="G1048570" s="33"/>
    </row>
    <row r="1048576" spans="7:8" x14ac:dyDescent="0.2">
      <c r="H1048576" s="33"/>
    </row>
  </sheetData>
  <mergeCells count="10">
    <mergeCell ref="B42:D42"/>
    <mergeCell ref="J4:J5"/>
    <mergeCell ref="A1:K1"/>
    <mergeCell ref="K4:K5"/>
    <mergeCell ref="A2:K2"/>
    <mergeCell ref="C4:C5"/>
    <mergeCell ref="E4:I4"/>
    <mergeCell ref="D4:D5"/>
    <mergeCell ref="A4:A5"/>
    <mergeCell ref="B4:B5"/>
  </mergeCells>
  <hyperlinks>
    <hyperlink ref="B42"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2020-11-10T16:07:21Z</dcterms:modified>
</cp:coreProperties>
</file>