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MINSA casa x Emergencia 01.09.20\Portal\Dic. 2020\"/>
    </mc:Choice>
  </mc:AlternateContent>
  <bookViews>
    <workbookView xWindow="0" yWindow="0" windowWidth="28800" windowHeight="12435" activeTab="1"/>
  </bookViews>
  <sheets>
    <sheet name="CONSOLIDADO" sheetId="11" r:id="rId1"/>
    <sheet name="PLIEGO MINSA" sheetId="5" r:id="rId2"/>
    <sheet name="UE ADSCRITAS AL PLIEGO MINSA" sheetId="9" r:id="rId3"/>
  </sheets>
  <definedNames>
    <definedName name="_xlnm._FilterDatabase" localSheetId="1" hidden="1">'PLIEGO MINSA'!$A$5:$K$226</definedName>
    <definedName name="_xlnm._FilterDatabase" localSheetId="2" hidden="1">'UE ADSCRITAS AL PLIEGO MINSA'!#REF!</definedName>
    <definedName name="_xlnm.Print_Area" localSheetId="0">CONSOLIDADO!$B$2:$E$39</definedName>
    <definedName name="_xlnm.Print_Area" localSheetId="1">'PLIEGO MINSA'!$A$1:$K$226</definedName>
    <definedName name="_xlnm.Print_Area" localSheetId="2">'UE ADSCRITAS AL PLIEGO MINSA'!$A$1:$K$45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J20" i="9" l="1"/>
  <c r="K20" i="9" s="1"/>
  <c r="I20" i="9"/>
  <c r="H20" i="9"/>
  <c r="G7" i="9"/>
  <c r="F7" i="9"/>
  <c r="D7" i="9"/>
  <c r="E7" i="9"/>
  <c r="G212" i="5"/>
  <c r="D212" i="5"/>
  <c r="G206" i="5"/>
  <c r="D206" i="5"/>
  <c r="H142" i="5"/>
  <c r="G119" i="5"/>
  <c r="D119" i="5"/>
  <c r="G108" i="5"/>
  <c r="D108" i="5"/>
  <c r="J215" i="5"/>
  <c r="K215" i="5" s="1"/>
  <c r="I113" i="5"/>
  <c r="H41" i="9"/>
  <c r="H40" i="9"/>
  <c r="H39" i="9"/>
  <c r="H38" i="9"/>
  <c r="H37" i="9"/>
  <c r="H36" i="9"/>
  <c r="H35" i="9"/>
  <c r="H34" i="9"/>
  <c r="H33" i="9"/>
  <c r="H32" i="9"/>
  <c r="H31" i="9"/>
  <c r="H30" i="9"/>
  <c r="H29" i="9"/>
  <c r="H28" i="9"/>
  <c r="H27" i="9"/>
  <c r="H26" i="9"/>
  <c r="H25" i="9"/>
  <c r="H24" i="9"/>
  <c r="H23" i="9"/>
  <c r="H22" i="9"/>
  <c r="H19" i="9"/>
  <c r="H18" i="9"/>
  <c r="H17" i="9"/>
  <c r="H16" i="9"/>
  <c r="H15" i="9"/>
  <c r="H14" i="9"/>
  <c r="H13" i="9"/>
  <c r="H12" i="9"/>
  <c r="H11" i="9"/>
  <c r="H10" i="9"/>
  <c r="H9" i="9"/>
  <c r="H8" i="9"/>
  <c r="F21" i="9"/>
  <c r="H223" i="5"/>
  <c r="H222" i="5"/>
  <c r="H220" i="5"/>
  <c r="H219" i="5"/>
  <c r="H218" i="5"/>
  <c r="H216" i="5"/>
  <c r="J216" i="5" s="1"/>
  <c r="K216" i="5" s="1"/>
  <c r="H215" i="5"/>
  <c r="I215" i="5" s="1"/>
  <c r="H214" i="5"/>
  <c r="H213" i="5"/>
  <c r="I213" i="5" s="1"/>
  <c r="H211" i="5"/>
  <c r="H210" i="5"/>
  <c r="H209" i="5"/>
  <c r="H208" i="5"/>
  <c r="H207"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0" i="5"/>
  <c r="H139" i="5"/>
  <c r="H138" i="5"/>
  <c r="H136" i="5"/>
  <c r="H135" i="5"/>
  <c r="H133" i="5"/>
  <c r="H131" i="5"/>
  <c r="H130" i="5"/>
  <c r="H129" i="5"/>
  <c r="H128" i="5"/>
  <c r="H126" i="5"/>
  <c r="H125" i="5"/>
  <c r="H124" i="5"/>
  <c r="H122" i="5"/>
  <c r="H121" i="5"/>
  <c r="H120" i="5"/>
  <c r="H118" i="5"/>
  <c r="H116" i="5"/>
  <c r="H115" i="5"/>
  <c r="H113" i="5"/>
  <c r="J113" i="5" s="1"/>
  <c r="K113" i="5" s="1"/>
  <c r="H112" i="5"/>
  <c r="H111" i="5"/>
  <c r="H110" i="5"/>
  <c r="H109" i="5"/>
  <c r="J109" i="5" s="1"/>
  <c r="K109" i="5" s="1"/>
  <c r="H107" i="5"/>
  <c r="H106" i="5"/>
  <c r="H105" i="5"/>
  <c r="H103" i="5"/>
  <c r="H101" i="5"/>
  <c r="H100" i="5"/>
  <c r="H99" i="5"/>
  <c r="H98" i="5"/>
  <c r="H97" i="5"/>
  <c r="H95" i="5"/>
  <c r="H94" i="5"/>
  <c r="H93" i="5"/>
  <c r="H91" i="5"/>
  <c r="H90"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221" i="5"/>
  <c r="F217" i="5"/>
  <c r="F212" i="5"/>
  <c r="F206" i="5"/>
  <c r="F143" i="5"/>
  <c r="F141" i="5"/>
  <c r="F137" i="5"/>
  <c r="F134" i="5"/>
  <c r="F132" i="5"/>
  <c r="F127" i="5"/>
  <c r="F123" i="5"/>
  <c r="F119" i="5"/>
  <c r="F117" i="5"/>
  <c r="F114" i="5"/>
  <c r="F108" i="5"/>
  <c r="F104" i="5"/>
  <c r="F102" i="5"/>
  <c r="F96" i="5"/>
  <c r="F92" i="5"/>
  <c r="F89" i="5"/>
  <c r="F7" i="5"/>
  <c r="I216" i="5" l="1"/>
  <c r="J213" i="5"/>
  <c r="K213" i="5" s="1"/>
  <c r="I109" i="5"/>
  <c r="F6" i="9"/>
  <c r="F6" i="5"/>
  <c r="E212" i="5"/>
  <c r="E108" i="5"/>
  <c r="G21" i="9" l="1"/>
  <c r="H21" i="9" s="1"/>
  <c r="D21" i="9"/>
  <c r="J41" i="9"/>
  <c r="K41" i="9" s="1"/>
  <c r="J40" i="9"/>
  <c r="K40" i="9" s="1"/>
  <c r="I40" i="9"/>
  <c r="G221" i="5"/>
  <c r="H221" i="5" s="1"/>
  <c r="E221" i="5"/>
  <c r="D221" i="5"/>
  <c r="G217" i="5"/>
  <c r="H217" i="5" s="1"/>
  <c r="H212" i="5"/>
  <c r="G7" i="5"/>
  <c r="H7" i="5" s="1"/>
  <c r="E7" i="5"/>
  <c r="D7" i="5"/>
  <c r="I223" i="5"/>
  <c r="J211" i="5"/>
  <c r="K211" i="5" s="1"/>
  <c r="I203" i="5"/>
  <c r="J122" i="5"/>
  <c r="K122" i="5" s="1"/>
  <c r="I88" i="5"/>
  <c r="J87" i="5"/>
  <c r="K87" i="5" s="1"/>
  <c r="I86" i="5"/>
  <c r="J223" i="5"/>
  <c r="K223" i="5" s="1"/>
  <c r="E21" i="9"/>
  <c r="E206" i="5"/>
  <c r="E119" i="5"/>
  <c r="I122" i="5" l="1"/>
  <c r="J88" i="5"/>
  <c r="K88" i="5" s="1"/>
  <c r="J203" i="5"/>
  <c r="K203" i="5" s="1"/>
  <c r="I211" i="5"/>
  <c r="I87" i="5"/>
  <c r="I41" i="9"/>
  <c r="J86" i="5"/>
  <c r="K86" i="5" s="1"/>
  <c r="J83" i="5"/>
  <c r="K83" i="5" s="1"/>
  <c r="J84" i="5"/>
  <c r="K84" i="5" s="1"/>
  <c r="J85" i="5"/>
  <c r="K85" i="5" s="1"/>
  <c r="J97" i="5"/>
  <c r="K97" i="5" s="1"/>
  <c r="I100" i="5"/>
  <c r="J101" i="5"/>
  <c r="K101" i="5" s="1"/>
  <c r="J105" i="5"/>
  <c r="K105" i="5" s="1"/>
  <c r="I106" i="5"/>
  <c r="J107" i="5"/>
  <c r="K107" i="5" s="1"/>
  <c r="J112" i="5"/>
  <c r="K112" i="5" s="1"/>
  <c r="J115" i="5"/>
  <c r="K115" i="5" s="1"/>
  <c r="J116" i="5"/>
  <c r="K116" i="5" s="1"/>
  <c r="J118" i="5"/>
  <c r="K118" i="5" s="1"/>
  <c r="J125" i="5"/>
  <c r="K125" i="5" s="1"/>
  <c r="J135" i="5"/>
  <c r="K135" i="5" s="1"/>
  <c r="J136" i="5"/>
  <c r="K136" i="5" s="1"/>
  <c r="J139" i="5"/>
  <c r="K139" i="5" s="1"/>
  <c r="J140" i="5"/>
  <c r="K140" i="5" s="1"/>
  <c r="J142" i="5"/>
  <c r="K142" i="5" s="1"/>
  <c r="J204" i="5"/>
  <c r="K204" i="5" s="1"/>
  <c r="J205" i="5"/>
  <c r="K205" i="5" s="1"/>
  <c r="J207" i="5"/>
  <c r="K207" i="5" s="1"/>
  <c r="J208" i="5"/>
  <c r="K208" i="5" s="1"/>
  <c r="I209" i="5"/>
  <c r="J210" i="5"/>
  <c r="K210" i="5" s="1"/>
  <c r="H206" i="5"/>
  <c r="G143" i="5"/>
  <c r="D143" i="5"/>
  <c r="G141" i="5"/>
  <c r="H141" i="5" s="1"/>
  <c r="D141" i="5"/>
  <c r="E141" i="5"/>
  <c r="C28" i="11" s="1"/>
  <c r="G137" i="5"/>
  <c r="H137" i="5" s="1"/>
  <c r="D137" i="5"/>
  <c r="G134" i="5"/>
  <c r="H134" i="5" s="1"/>
  <c r="D134" i="5"/>
  <c r="G117" i="5"/>
  <c r="H117" i="5" s="1"/>
  <c r="D117" i="5"/>
  <c r="E117" i="5"/>
  <c r="C21" i="11" s="1"/>
  <c r="G114" i="5"/>
  <c r="H114" i="5" s="1"/>
  <c r="D114" i="5"/>
  <c r="E114" i="5"/>
  <c r="C20" i="11" s="1"/>
  <c r="H108" i="5"/>
  <c r="G104" i="5"/>
  <c r="H104" i="5" s="1"/>
  <c r="E104" i="5"/>
  <c r="C18" i="11" s="1"/>
  <c r="D104" i="5"/>
  <c r="G96" i="5"/>
  <c r="H96" i="5" s="1"/>
  <c r="D96" i="5"/>
  <c r="H143" i="5" l="1"/>
  <c r="G6" i="5"/>
  <c r="J100" i="5"/>
  <c r="K100" i="5" s="1"/>
  <c r="D28" i="11"/>
  <c r="I83" i="5"/>
  <c r="I139" i="5"/>
  <c r="I125" i="5"/>
  <c r="J134" i="5"/>
  <c r="I105" i="5"/>
  <c r="D30" i="11"/>
  <c r="J117" i="5"/>
  <c r="I208" i="5"/>
  <c r="D20" i="11"/>
  <c r="J104" i="5"/>
  <c r="I205" i="5"/>
  <c r="I135" i="5"/>
  <c r="I204" i="5"/>
  <c r="I207" i="5"/>
  <c r="I210" i="5"/>
  <c r="J209" i="5"/>
  <c r="K209" i="5" s="1"/>
  <c r="I142" i="5"/>
  <c r="I140" i="5"/>
  <c r="I136" i="5"/>
  <c r="I118" i="5"/>
  <c r="I116" i="5"/>
  <c r="I115" i="5"/>
  <c r="I112" i="5"/>
  <c r="J106" i="5"/>
  <c r="K106" i="5" s="1"/>
  <c r="I107" i="5"/>
  <c r="I97" i="5"/>
  <c r="I101" i="5"/>
  <c r="I85" i="5"/>
  <c r="I84" i="5"/>
  <c r="J39" i="9"/>
  <c r="K39" i="9" s="1"/>
  <c r="J19" i="9"/>
  <c r="K19" i="9" s="1"/>
  <c r="J18" i="9"/>
  <c r="K18" i="9" s="1"/>
  <c r="H7" i="9"/>
  <c r="E143" i="5"/>
  <c r="E137" i="5"/>
  <c r="E134" i="5"/>
  <c r="E96" i="5"/>
  <c r="D21" i="11" l="1"/>
  <c r="J141" i="5"/>
  <c r="I141" i="5"/>
  <c r="E28" i="11" s="1"/>
  <c r="I114" i="5"/>
  <c r="E20" i="11" s="1"/>
  <c r="J114" i="5"/>
  <c r="I134" i="5"/>
  <c r="E26" i="11" s="1"/>
  <c r="D26" i="11"/>
  <c r="J206" i="5"/>
  <c r="I117" i="5"/>
  <c r="E21" i="11" s="1"/>
  <c r="I104" i="5"/>
  <c r="E18" i="11" s="1"/>
  <c r="D18" i="11"/>
  <c r="I206" i="5"/>
  <c r="E30" i="11" s="1"/>
  <c r="C30" i="11"/>
  <c r="C26" i="11"/>
  <c r="I39" i="9"/>
  <c r="I19" i="9"/>
  <c r="I18" i="9"/>
  <c r="J8" i="5" l="1"/>
  <c r="K8" i="5" s="1"/>
  <c r="J9" i="5"/>
  <c r="K9" i="5" s="1"/>
  <c r="J10" i="5"/>
  <c r="K10" i="5" s="1"/>
  <c r="J11" i="5"/>
  <c r="K11" i="5" s="1"/>
  <c r="J18" i="5"/>
  <c r="K18" i="5" s="1"/>
  <c r="J22" i="5"/>
  <c r="K22" i="5" s="1"/>
  <c r="J78" i="5"/>
  <c r="K78" i="5" s="1"/>
  <c r="J79" i="5"/>
  <c r="K79" i="5" s="1"/>
  <c r="J130" i="5"/>
  <c r="K130" i="5" s="1"/>
  <c r="J131" i="5"/>
  <c r="K131" i="5" s="1"/>
  <c r="J133" i="5"/>
  <c r="K133" i="5" s="1"/>
  <c r="J38" i="9"/>
  <c r="K38" i="9" s="1"/>
  <c r="J8" i="9"/>
  <c r="G132" i="5"/>
  <c r="H132" i="5" s="1"/>
  <c r="D132" i="5"/>
  <c r="G127" i="5"/>
  <c r="H127" i="5" s="1"/>
  <c r="D127" i="5"/>
  <c r="E132" i="5"/>
  <c r="C25" i="11" s="1"/>
  <c r="E127" i="5"/>
  <c r="I8" i="5" l="1"/>
  <c r="J132" i="5"/>
  <c r="I11" i="5"/>
  <c r="I38" i="9"/>
  <c r="I8" i="9"/>
  <c r="I133" i="5"/>
  <c r="I131" i="5"/>
  <c r="I130" i="5"/>
  <c r="I79" i="5"/>
  <c r="I78" i="5"/>
  <c r="I22" i="5"/>
  <c r="I18" i="5"/>
  <c r="I10" i="5"/>
  <c r="I9" i="5"/>
  <c r="I132" i="5" l="1"/>
  <c r="D25" i="11"/>
  <c r="E25" i="11" s="1"/>
  <c r="J222" i="5"/>
  <c r="K222" i="5" s="1"/>
  <c r="J146" i="5"/>
  <c r="J110" i="5"/>
  <c r="K110" i="5" s="1"/>
  <c r="I110" i="5"/>
  <c r="J82" i="5"/>
  <c r="K82" i="5" s="1"/>
  <c r="C33" i="11"/>
  <c r="J221" i="5" l="1"/>
  <c r="I222" i="5"/>
  <c r="I146" i="5"/>
  <c r="I82" i="5"/>
  <c r="D217" i="5"/>
  <c r="J37" i="9"/>
  <c r="K37" i="9" s="1"/>
  <c r="J36" i="9"/>
  <c r="K36" i="9" s="1"/>
  <c r="J17" i="9"/>
  <c r="K17" i="9" s="1"/>
  <c r="G92" i="5"/>
  <c r="H92" i="5" s="1"/>
  <c r="D92" i="5"/>
  <c r="G89" i="5"/>
  <c r="H89" i="5" s="1"/>
  <c r="J81" i="5"/>
  <c r="K81" i="5" s="1"/>
  <c r="J80" i="5"/>
  <c r="K80" i="5" s="1"/>
  <c r="I187" i="5"/>
  <c r="J186" i="5"/>
  <c r="K186" i="5" s="1"/>
  <c r="J162" i="5"/>
  <c r="K162" i="5" s="1"/>
  <c r="I128" i="5"/>
  <c r="J95" i="5"/>
  <c r="K95" i="5" s="1"/>
  <c r="J94" i="5"/>
  <c r="K94" i="5" s="1"/>
  <c r="I93" i="5"/>
  <c r="D15" i="11" l="1"/>
  <c r="D33" i="11"/>
  <c r="E33" i="11" s="1"/>
  <c r="I221" i="5"/>
  <c r="I162" i="5"/>
  <c r="I94" i="5"/>
  <c r="I80" i="5"/>
  <c r="I81" i="5"/>
  <c r="J128" i="5"/>
  <c r="K128" i="5" s="1"/>
  <c r="I95" i="5"/>
  <c r="J93" i="5"/>
  <c r="K93" i="5" s="1"/>
  <c r="J187" i="5"/>
  <c r="K187" i="5" s="1"/>
  <c r="I37" i="9"/>
  <c r="I36" i="9"/>
  <c r="I17" i="9"/>
  <c r="I186" i="5"/>
  <c r="E92" i="5"/>
  <c r="C15" i="11" s="1"/>
  <c r="J92" i="5" l="1"/>
  <c r="E15" i="11"/>
  <c r="I92" i="5"/>
  <c r="J220" i="5"/>
  <c r="K220" i="5" s="1"/>
  <c r="J218" i="5"/>
  <c r="K218" i="5" s="1"/>
  <c r="J138" i="5"/>
  <c r="K138" i="5" s="1"/>
  <c r="J129" i="5"/>
  <c r="K129" i="5" s="1"/>
  <c r="D24" i="11"/>
  <c r="J35" i="9"/>
  <c r="K35" i="9" s="1"/>
  <c r="I35" i="9"/>
  <c r="J26" i="9"/>
  <c r="K26" i="9" s="1"/>
  <c r="J25" i="9"/>
  <c r="K25" i="9" s="1"/>
  <c r="J24" i="9"/>
  <c r="K24" i="9" s="1"/>
  <c r="I24" i="9"/>
  <c r="E217" i="5"/>
  <c r="C27" i="11"/>
  <c r="C24" i="11"/>
  <c r="D27" i="11" l="1"/>
  <c r="E27" i="11" s="1"/>
  <c r="I220" i="5"/>
  <c r="E24" i="11"/>
  <c r="I138" i="5"/>
  <c r="J127" i="5"/>
  <c r="I218" i="5"/>
  <c r="I127" i="5"/>
  <c r="I26" i="9"/>
  <c r="I25" i="9"/>
  <c r="I129" i="5"/>
  <c r="J137" i="5" l="1"/>
  <c r="I137" i="5"/>
  <c r="J34" i="9"/>
  <c r="K34" i="9" s="1"/>
  <c r="J33" i="9"/>
  <c r="K33" i="9" s="1"/>
  <c r="J168" i="5"/>
  <c r="K168" i="5" s="1"/>
  <c r="J167" i="5"/>
  <c r="K167" i="5" s="1"/>
  <c r="J157" i="5"/>
  <c r="K157" i="5" s="1"/>
  <c r="J156" i="5"/>
  <c r="K156" i="5" s="1"/>
  <c r="I33" i="9" l="1"/>
  <c r="I34" i="9"/>
  <c r="J202" i="5"/>
  <c r="K202" i="5" s="1"/>
  <c r="I202" i="5"/>
  <c r="J201" i="5"/>
  <c r="K201" i="5" s="1"/>
  <c r="I201" i="5"/>
  <c r="J16" i="9" l="1"/>
  <c r="K16" i="9" s="1"/>
  <c r="I16" i="9"/>
  <c r="J148" i="5"/>
  <c r="K148" i="5" s="1"/>
  <c r="I148" i="5"/>
  <c r="I126" i="5"/>
  <c r="G123" i="5"/>
  <c r="H123" i="5" s="1"/>
  <c r="E123" i="5"/>
  <c r="D123" i="5"/>
  <c r="J103" i="5"/>
  <c r="K103" i="5" s="1"/>
  <c r="I103" i="5"/>
  <c r="J111" i="5"/>
  <c r="K111" i="5" s="1"/>
  <c r="C19" i="11"/>
  <c r="G102" i="5"/>
  <c r="H102" i="5" s="1"/>
  <c r="E102" i="5"/>
  <c r="C17" i="11" s="1"/>
  <c r="D102" i="5"/>
  <c r="I74" i="5"/>
  <c r="J66" i="5"/>
  <c r="K66" i="5" s="1"/>
  <c r="J62" i="5"/>
  <c r="K62" i="5" s="1"/>
  <c r="I58" i="5"/>
  <c r="I54" i="5"/>
  <c r="J50" i="5"/>
  <c r="K50" i="5" s="1"/>
  <c r="J46" i="5"/>
  <c r="K46" i="5" s="1"/>
  <c r="J42" i="5"/>
  <c r="K42" i="5" s="1"/>
  <c r="I34" i="5"/>
  <c r="I30" i="5"/>
  <c r="I26" i="5"/>
  <c r="J21" i="5"/>
  <c r="K21" i="5" s="1"/>
  <c r="J77" i="5"/>
  <c r="K77" i="5" s="1"/>
  <c r="J76" i="5"/>
  <c r="K76" i="5" s="1"/>
  <c r="J75" i="5"/>
  <c r="K75" i="5" s="1"/>
  <c r="J74" i="5"/>
  <c r="K74" i="5" s="1"/>
  <c r="I73" i="5"/>
  <c r="J72" i="5"/>
  <c r="K72" i="5" s="1"/>
  <c r="I71" i="5"/>
  <c r="J70" i="5"/>
  <c r="K70" i="5" s="1"/>
  <c r="J69" i="5"/>
  <c r="K69" i="5" s="1"/>
  <c r="J68" i="5"/>
  <c r="K68" i="5" s="1"/>
  <c r="J67" i="5"/>
  <c r="K67" i="5" s="1"/>
  <c r="I66" i="5"/>
  <c r="I65" i="5"/>
  <c r="I64" i="5"/>
  <c r="J63" i="5"/>
  <c r="K63" i="5" s="1"/>
  <c r="I62" i="5"/>
  <c r="J61" i="5"/>
  <c r="K61" i="5" s="1"/>
  <c r="J60" i="5"/>
  <c r="K60" i="5" s="1"/>
  <c r="I59" i="5"/>
  <c r="J58" i="5"/>
  <c r="K58" i="5" s="1"/>
  <c r="I57" i="5"/>
  <c r="J56" i="5"/>
  <c r="K56" i="5" s="1"/>
  <c r="I55" i="5"/>
  <c r="J54" i="5"/>
  <c r="K54" i="5" s="1"/>
  <c r="J53" i="5"/>
  <c r="K53" i="5" s="1"/>
  <c r="I52" i="5"/>
  <c r="J51" i="5"/>
  <c r="K51" i="5" s="1"/>
  <c r="I50" i="5"/>
  <c r="I49" i="5"/>
  <c r="I48" i="5"/>
  <c r="J47" i="5"/>
  <c r="K47" i="5" s="1"/>
  <c r="I46" i="5"/>
  <c r="I45" i="5"/>
  <c r="I44" i="5"/>
  <c r="J43" i="5"/>
  <c r="K43" i="5" s="1"/>
  <c r="I42" i="5"/>
  <c r="I41" i="5"/>
  <c r="I40" i="5"/>
  <c r="J39" i="5"/>
  <c r="K39" i="5" s="1"/>
  <c r="J38" i="5"/>
  <c r="K38" i="5" s="1"/>
  <c r="I37" i="5"/>
  <c r="I36" i="5"/>
  <c r="I35" i="5"/>
  <c r="J34" i="5"/>
  <c r="K34" i="5" s="1"/>
  <c r="I33" i="5"/>
  <c r="I32" i="5"/>
  <c r="I31" i="5"/>
  <c r="J30" i="5"/>
  <c r="K30" i="5" s="1"/>
  <c r="J29" i="5"/>
  <c r="K29" i="5" s="1"/>
  <c r="J28" i="5"/>
  <c r="K28" i="5" s="1"/>
  <c r="J27" i="5"/>
  <c r="K27" i="5" s="1"/>
  <c r="J26" i="5"/>
  <c r="K26" i="5" s="1"/>
  <c r="J25" i="5"/>
  <c r="K25" i="5" s="1"/>
  <c r="J24" i="5"/>
  <c r="K24" i="5" s="1"/>
  <c r="J23" i="5"/>
  <c r="K23" i="5" s="1"/>
  <c r="I21" i="5"/>
  <c r="I20" i="5"/>
  <c r="I19" i="5"/>
  <c r="D17" i="11" l="1"/>
  <c r="E17" i="11" s="1"/>
  <c r="I108" i="5"/>
  <c r="J31" i="5"/>
  <c r="K31" i="5" s="1"/>
  <c r="J37" i="5"/>
  <c r="K37" i="5" s="1"/>
  <c r="J55" i="5"/>
  <c r="K55" i="5" s="1"/>
  <c r="J59" i="5"/>
  <c r="K59" i="5" s="1"/>
  <c r="J33" i="5"/>
  <c r="K33" i="5" s="1"/>
  <c r="I39" i="5"/>
  <c r="I47" i="5"/>
  <c r="J57" i="5"/>
  <c r="K57" i="5" s="1"/>
  <c r="I61" i="5"/>
  <c r="I70" i="5"/>
  <c r="I75" i="5"/>
  <c r="J108" i="5"/>
  <c r="I27" i="5"/>
  <c r="J71" i="5"/>
  <c r="K71" i="5" s="1"/>
  <c r="I23" i="5"/>
  <c r="J35" i="5"/>
  <c r="K35" i="5" s="1"/>
  <c r="I43" i="5"/>
  <c r="I63" i="5"/>
  <c r="J73" i="5"/>
  <c r="K73" i="5" s="1"/>
  <c r="I77" i="5"/>
  <c r="I24" i="5"/>
  <c r="I28" i="5"/>
  <c r="J64" i="5"/>
  <c r="K64" i="5" s="1"/>
  <c r="I68" i="5"/>
  <c r="J52" i="5"/>
  <c r="K52" i="5" s="1"/>
  <c r="I56" i="5"/>
  <c r="I72" i="5"/>
  <c r="J19" i="5"/>
  <c r="K19" i="5" s="1"/>
  <c r="I25" i="5"/>
  <c r="I29" i="5"/>
  <c r="J32" i="5"/>
  <c r="K32" i="5" s="1"/>
  <c r="J36" i="5"/>
  <c r="K36" i="5" s="1"/>
  <c r="I38" i="5"/>
  <c r="J41" i="5"/>
  <c r="K41" i="5" s="1"/>
  <c r="J45" i="5"/>
  <c r="K45" i="5" s="1"/>
  <c r="J49" i="5"/>
  <c r="K49" i="5" s="1"/>
  <c r="I51" i="5"/>
  <c r="I53" i="5"/>
  <c r="I60" i="5"/>
  <c r="J65" i="5"/>
  <c r="K65" i="5" s="1"/>
  <c r="I67" i="5"/>
  <c r="I69" i="5"/>
  <c r="I76" i="5"/>
  <c r="I111" i="5"/>
  <c r="J126" i="5"/>
  <c r="K126" i="5" s="1"/>
  <c r="J40" i="5"/>
  <c r="K40" i="5" s="1"/>
  <c r="J44" i="5"/>
  <c r="K44" i="5" s="1"/>
  <c r="J48" i="5"/>
  <c r="K48" i="5" s="1"/>
  <c r="J20" i="5"/>
  <c r="K20" i="5" s="1"/>
  <c r="J194" i="5"/>
  <c r="K194" i="5" s="1"/>
  <c r="I194" i="5"/>
  <c r="J193" i="5"/>
  <c r="K193" i="5" s="1"/>
  <c r="I193" i="5"/>
  <c r="I32" i="9"/>
  <c r="I31" i="9"/>
  <c r="I29" i="9"/>
  <c r="I188" i="5"/>
  <c r="J185" i="5"/>
  <c r="K185" i="5" s="1"/>
  <c r="I185" i="5"/>
  <c r="J184" i="5"/>
  <c r="K184" i="5" s="1"/>
  <c r="I184" i="5"/>
  <c r="J183" i="5"/>
  <c r="K183" i="5" s="1"/>
  <c r="I183" i="5"/>
  <c r="I182" i="5"/>
  <c r="J181" i="5"/>
  <c r="K181" i="5" s="1"/>
  <c r="I181" i="5"/>
  <c r="I180" i="5"/>
  <c r="J179" i="5"/>
  <c r="K179" i="5" s="1"/>
  <c r="I179" i="5"/>
  <c r="I178" i="5"/>
  <c r="J177" i="5"/>
  <c r="K177" i="5" s="1"/>
  <c r="I177" i="5"/>
  <c r="I176" i="5"/>
  <c r="J172" i="5"/>
  <c r="K172" i="5" s="1"/>
  <c r="J169" i="5"/>
  <c r="K169" i="5" s="1"/>
  <c r="I169" i="5"/>
  <c r="I155" i="5"/>
  <c r="J153" i="5"/>
  <c r="K153" i="5" s="1"/>
  <c r="I153" i="5"/>
  <c r="I152" i="5"/>
  <c r="I151" i="5"/>
  <c r="I145" i="5"/>
  <c r="I121" i="5"/>
  <c r="I120" i="5"/>
  <c r="I99" i="5"/>
  <c r="I98" i="5"/>
  <c r="I91" i="5"/>
  <c r="I90" i="5"/>
  <c r="H119" i="5"/>
  <c r="D89" i="5"/>
  <c r="J17" i="5"/>
  <c r="K17" i="5" s="1"/>
  <c r="J16" i="5"/>
  <c r="K16" i="5" s="1"/>
  <c r="I15" i="5"/>
  <c r="I14" i="5"/>
  <c r="H6" i="5" l="1"/>
  <c r="J102" i="5"/>
  <c r="I102" i="5"/>
  <c r="D19" i="11"/>
  <c r="E19" i="11" s="1"/>
  <c r="J96" i="5"/>
  <c r="J155" i="5"/>
  <c r="K155" i="5" s="1"/>
  <c r="J119" i="5"/>
  <c r="J90" i="5"/>
  <c r="K90" i="5" s="1"/>
  <c r="J176" i="5"/>
  <c r="K176" i="5" s="1"/>
  <c r="J178" i="5"/>
  <c r="K178" i="5" s="1"/>
  <c r="J180" i="5"/>
  <c r="K180" i="5" s="1"/>
  <c r="J182" i="5"/>
  <c r="K182" i="5" s="1"/>
  <c r="J145" i="5"/>
  <c r="G6" i="9"/>
  <c r="H6" i="9" s="1"/>
  <c r="J32" i="9"/>
  <c r="K32" i="9" s="1"/>
  <c r="J29" i="9"/>
  <c r="K29" i="9" s="1"/>
  <c r="J31" i="9"/>
  <c r="K31" i="9" s="1"/>
  <c r="J188" i="5"/>
  <c r="K188" i="5" s="1"/>
  <c r="J152" i="5"/>
  <c r="K152" i="5" s="1"/>
  <c r="J151" i="5"/>
  <c r="K151" i="5" s="1"/>
  <c r="J121" i="5"/>
  <c r="K121" i="5" s="1"/>
  <c r="J120" i="5"/>
  <c r="K120" i="5" s="1"/>
  <c r="J99" i="5"/>
  <c r="K99" i="5" s="1"/>
  <c r="J98" i="5"/>
  <c r="K98" i="5" s="1"/>
  <c r="J91" i="5"/>
  <c r="K91" i="5" s="1"/>
  <c r="D14" i="11"/>
  <c r="J15" i="5"/>
  <c r="K15" i="5" s="1"/>
  <c r="J14" i="5"/>
  <c r="K14" i="5" s="1"/>
  <c r="I172" i="5"/>
  <c r="I16" i="5"/>
  <c r="I17" i="5"/>
  <c r="E89" i="5"/>
  <c r="E6" i="5" s="1"/>
  <c r="D16" i="11" l="1"/>
  <c r="D22" i="11"/>
  <c r="I89" i="5"/>
  <c r="C14" i="11"/>
  <c r="E14" i="11" s="1"/>
  <c r="I96" i="5"/>
  <c r="C16" i="11"/>
  <c r="I119" i="5"/>
  <c r="C22" i="11"/>
  <c r="J89" i="5"/>
  <c r="D6" i="5"/>
  <c r="I23" i="9"/>
  <c r="J10" i="9"/>
  <c r="K10" i="9" s="1"/>
  <c r="I30" i="9"/>
  <c r="J28" i="9"/>
  <c r="K28" i="9" s="1"/>
  <c r="J27" i="9"/>
  <c r="K27" i="9" s="1"/>
  <c r="J23" i="9"/>
  <c r="K23" i="9" s="1"/>
  <c r="J22" i="9"/>
  <c r="K22" i="9" s="1"/>
  <c r="J15" i="9"/>
  <c r="K15" i="9" s="1"/>
  <c r="J14" i="9"/>
  <c r="K14" i="9" s="1"/>
  <c r="I13" i="9"/>
  <c r="J12" i="9"/>
  <c r="K12" i="9" s="1"/>
  <c r="J11" i="9"/>
  <c r="I10" i="9"/>
  <c r="E16" i="11" l="1"/>
  <c r="E22" i="11"/>
  <c r="I28" i="9"/>
  <c r="I11" i="9"/>
  <c r="I12" i="9"/>
  <c r="J13" i="9"/>
  <c r="K13" i="9" s="1"/>
  <c r="I27" i="9"/>
  <c r="D6" i="9"/>
  <c r="I14" i="9"/>
  <c r="J30" i="9"/>
  <c r="K30" i="9" s="1"/>
  <c r="I15" i="9"/>
  <c r="I22" i="9"/>
  <c r="J219" i="5" l="1"/>
  <c r="J214" i="5"/>
  <c r="I200" i="5"/>
  <c r="J199" i="5"/>
  <c r="K199" i="5" s="1"/>
  <c r="J198" i="5"/>
  <c r="K198" i="5" s="1"/>
  <c r="I197" i="5"/>
  <c r="I196" i="5"/>
  <c r="J195" i="5"/>
  <c r="K195" i="5" s="1"/>
  <c r="I192" i="5"/>
  <c r="I191" i="5"/>
  <c r="I190" i="5"/>
  <c r="J189" i="5"/>
  <c r="K189" i="5" s="1"/>
  <c r="I175" i="5"/>
  <c r="J174" i="5"/>
  <c r="K174" i="5" s="1"/>
  <c r="I173" i="5"/>
  <c r="I171" i="5"/>
  <c r="I170" i="5"/>
  <c r="J166" i="5"/>
  <c r="K166" i="5" s="1"/>
  <c r="J165" i="5"/>
  <c r="K165" i="5" s="1"/>
  <c r="I164" i="5"/>
  <c r="I163" i="5"/>
  <c r="J161" i="5"/>
  <c r="K161" i="5" s="1"/>
  <c r="I160" i="5"/>
  <c r="I159" i="5"/>
  <c r="I158" i="5"/>
  <c r="J154" i="5"/>
  <c r="K154" i="5" s="1"/>
  <c r="J150" i="5"/>
  <c r="K150" i="5" s="1"/>
  <c r="J149" i="5"/>
  <c r="K149" i="5" s="1"/>
  <c r="J147" i="5"/>
  <c r="J144" i="5"/>
  <c r="J124" i="5"/>
  <c r="K124" i="5" s="1"/>
  <c r="J13" i="5"/>
  <c r="K13" i="5" s="1"/>
  <c r="J12" i="5"/>
  <c r="J200" i="5" l="1"/>
  <c r="K200" i="5" s="1"/>
  <c r="J197" i="5"/>
  <c r="K197" i="5" s="1"/>
  <c r="J191" i="5"/>
  <c r="K191" i="5" s="1"/>
  <c r="J175" i="5"/>
  <c r="K175" i="5" s="1"/>
  <c r="J170" i="5"/>
  <c r="K170" i="5" s="1"/>
  <c r="J164" i="5"/>
  <c r="K164" i="5" s="1"/>
  <c r="I161" i="5"/>
  <c r="J196" i="5"/>
  <c r="K196" i="5" s="1"/>
  <c r="I149" i="5"/>
  <c r="I195" i="5"/>
  <c r="I174" i="5"/>
  <c r="J173" i="5"/>
  <c r="K173" i="5" s="1"/>
  <c r="I165" i="5"/>
  <c r="I198" i="5"/>
  <c r="J192" i="5"/>
  <c r="K192" i="5" s="1"/>
  <c r="J171" i="5"/>
  <c r="K171" i="5" s="1"/>
  <c r="J160" i="5"/>
  <c r="K160" i="5" s="1"/>
  <c r="I150" i="5"/>
  <c r="J163" i="5"/>
  <c r="K163" i="5" s="1"/>
  <c r="I154" i="5"/>
  <c r="I189" i="5"/>
  <c r="J159" i="5"/>
  <c r="K159" i="5" s="1"/>
  <c r="I166" i="5"/>
  <c r="I199" i="5"/>
  <c r="J190" i="5"/>
  <c r="K190" i="5" s="1"/>
  <c r="J158" i="5"/>
  <c r="K158" i="5" s="1"/>
  <c r="J143" i="5" l="1"/>
  <c r="D31" i="11"/>
  <c r="J212" i="5"/>
  <c r="C31" i="11"/>
  <c r="E31" i="11" l="1"/>
  <c r="J7" i="5" l="1"/>
  <c r="J9" i="9" l="1"/>
  <c r="K9" i="9" s="1"/>
  <c r="I21" i="9" l="1"/>
  <c r="I9" i="9"/>
  <c r="J217" i="5"/>
  <c r="K219" i="5"/>
  <c r="K214" i="5"/>
  <c r="I147" i="5"/>
  <c r="K12" i="5"/>
  <c r="K147" i="5" l="1"/>
  <c r="J21" i="9"/>
  <c r="I143" i="5"/>
  <c r="I13" i="5"/>
  <c r="D32" i="11"/>
  <c r="I219" i="5"/>
  <c r="I214" i="5"/>
  <c r="I144" i="5"/>
  <c r="I12" i="5"/>
  <c r="E6" i="9" l="1"/>
  <c r="I212" i="5" l="1"/>
  <c r="I217" i="5"/>
  <c r="C32" i="11"/>
  <c r="J6" i="9" l="1"/>
  <c r="J123" i="5" l="1"/>
  <c r="J6" i="5"/>
  <c r="D23" i="11"/>
  <c r="C13" i="11" l="1"/>
  <c r="E32" i="11" l="1"/>
  <c r="C23" i="11" l="1"/>
  <c r="I124" i="5"/>
  <c r="E23" i="11" l="1"/>
  <c r="I123" i="5"/>
  <c r="C29" i="11"/>
  <c r="C12" i="11" s="1"/>
  <c r="D29" i="11" l="1"/>
  <c r="E29" i="11" l="1"/>
  <c r="C35" i="11" l="1"/>
  <c r="C34" i="11" l="1"/>
  <c r="C11" i="11" s="1"/>
  <c r="D34" i="11" l="1"/>
  <c r="E34" i="11" s="1"/>
  <c r="J7" i="9"/>
  <c r="I7" i="9"/>
  <c r="D35" i="11" l="1"/>
  <c r="E35" i="11" l="1"/>
  <c r="I6" i="9"/>
  <c r="I7" i="5" l="1"/>
  <c r="I6" i="5" l="1"/>
  <c r="D13" i="11"/>
  <c r="E13" i="11" l="1"/>
  <c r="D12" i="11"/>
  <c r="D11" i="11" s="1"/>
  <c r="E12" i="11" l="1"/>
  <c r="E11" i="11"/>
  <c r="E10" i="11"/>
</calcChain>
</file>

<file path=xl/sharedStrings.xml><?xml version="1.0" encoding="utf-8"?>
<sst xmlns="http://schemas.openxmlformats.org/spreadsheetml/2006/main" count="328" uniqueCount="313">
  <si>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</si>
  <si>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</si>
  <si>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</si>
  <si>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</si>
  <si>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</si>
  <si>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</si>
  <si>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</si>
  <si>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</si>
  <si>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</si>
  <si>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</si>
  <si>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</si>
  <si>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</si>
  <si>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</si>
  <si>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</si>
  <si>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</si>
  <si>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</si>
  <si>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</si>
  <si>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</si>
  <si>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</si>
  <si>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</si>
  <si>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</si>
  <si>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</si>
  <si>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</si>
  <si>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</si>
  <si>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</si>
  <si>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</si>
  <si>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</si>
  <si>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</si>
  <si>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</si>
  <si>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</si>
  <si>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</si>
  <si>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</si>
  <si>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</si>
  <si>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</si>
  <si>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</si>
  <si>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</si>
  <si>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</si>
  <si>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</si>
  <si>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</si>
  <si>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</si>
  <si>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</si>
  <si>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</si>
  <si>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</si>
  <si>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</si>
  <si>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</si>
  <si>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</si>
  <si>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</si>
  <si>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</si>
  <si>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</si>
  <si>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</si>
  <si>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</si>
  <si>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</si>
  <si>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</si>
  <si>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</si>
  <si>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</si>
  <si>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</si>
  <si>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</si>
  <si>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</si>
  <si>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</si>
  <si>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</si>
  <si>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</si>
  <si>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</si>
  <si>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</si>
  <si>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</si>
  <si>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</si>
  <si>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</si>
  <si>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</si>
  <si>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</si>
  <si>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</si>
  <si>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</si>
  <si>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</si>
  <si>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</si>
  <si>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</si>
  <si>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</si>
  <si>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</si>
  <si>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</si>
  <si>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</si>
  <si>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</si>
  <si>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</si>
  <si>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</si>
  <si>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</si>
  <si>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</si>
  <si>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</si>
  <si>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</si>
  <si>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</si>
  <si>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</si>
  <si>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</si>
  <si>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</si>
  <si>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</si>
  <si>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</si>
  <si>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</si>
  <si>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</si>
  <si>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</si>
  <si>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</si>
  <si>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</si>
  <si>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</si>
  <si>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</si>
  <si>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</si>
  <si>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</si>
  <si>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</si>
  <si>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</si>
  <si>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</si>
  <si>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</si>
  <si>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</si>
  <si>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</si>
  <si>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</si>
  <si>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</si>
  <si>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</si>
  <si>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</si>
  <si>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</si>
  <si>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</si>
  <si>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2426772: RECUPERACION DEL SERVICIO DE SALUD DEL P.S. SAMNE DISTRITO DE OTUZCO PROVINCIA DE OTUZCO DEPARTAMENTO LA LIBERTAD</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</si>
  <si>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</si>
  <si>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</si>
  <si>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</si>
  <si>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</si>
  <si>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</si>
  <si>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</si>
  <si>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</si>
  <si>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 xml:space="preserve">     005-121: INSTITUTO NACIONAL DE SALUD MENTAL</t>
  </si>
  <si>
    <t xml:space="preserve">     009-125: INSTITUTO NACIONAL DE REHABILITACIÓN</t>
  </si>
  <si>
    <t xml:space="preserve">     027-143: HOSPITAL NACIONAL ARZOBISPO LOAYZA</t>
  </si>
  <si>
    <t>1/     Proyecto   Multisectorial,   monto de   inversión   por 
S/ 330,000,000 que tiene como Unidad Formuladora a la
PCM - CONCYTEC, corresponde a Salud en el año 2020
un PIM de S/ 1,286,828.00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</si>
  <si>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</si>
  <si>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</si>
  <si>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</si>
  <si>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</si>
  <si>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</si>
  <si>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2484816: ADQUISICION DE ASPIRADORA DE SECRECIONES, MONITOR DE FUNCIONES VITALES, VENTILADOR MECANICO Y VENTILADOR DE TRANSPORTE; ADEMAS DE OTROS ACTIVOS EN EL(LA) EESS HOSPITAL DE EMERGENCIAS JOSE CASIMIRO ULLOA - MIRAFLORES EN LA LOCALIDAD MIRAFLORES, DISTRITO DE MIRAFLORES, PROVINCIA LIMA, DEPARTAMENTO LIMA</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</si>
  <si>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</si>
  <si>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</si>
  <si>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</si>
  <si>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2484821: ADQUISICION DE VENTILADOR MECANICO, VENTILADOR DE TRANSPORTE, DESFIBRILADOR Y NEBULIZADOR; ADEMAS DE OTROS ACTIVOS EN EL(LA) EESS HOSPITAL EMERGENCIAS PEDIATRICAS - LA VICTORIA EN LA LOCALIDAD LA VICTORIA, DISTRITO DE LA VICTORIA, PROVINCIA LIMA, DEPARTAMENTO LIMA</t>
  </si>
  <si>
    <t>2484822: ADQUISICION DE MONITOR DE FUNCIONES VITALES, VENTILADOR MECANICO, VENTILADOR DE TRANSPORTE Y DESFIBRILADOR; ADEMAS DE OTROS ACTIVOS EN EL(LA) EESS CARLOS MONJE MEDRANO - JULIACA DISTRITO DE JULIACA, PROVINCIA SAN ROMAN, DEPARTAMENTO PUNO</t>
  </si>
  <si>
    <t>2484823: ADQUISICION DE MONITOR DE FUNCIONES VITALES, VENTILADOR MECANICO, VENTILADOR DE TRANSPORTE Y DESFIBRILADOR; ADEMAS DE OTROS ACTIVOS EN EL(LA) EESS HOSPITAL DE MEDIANA COMPLEJIDAD JOSE AGURTO TELLO - LURIGANCHO DISTRITO DE LURIGANCHO, PROVINCIA LIMA, DEPARTAMENTO LIMA</t>
  </si>
  <si>
    <t>2484825: ADQUISICION DE MONITOR DE FUNCIONES VITALES, VENTILADOR MECANICO, VENTILADOR DE TRANSPORTE Y DESFIBRILADOR; ADEMAS DE OTROS ACTIVOS EN EL(LA) EESS NACIONAL CAYETANO HEREDIA - SAN MARTIN DE PORRES DISTRITO DE SAN MARTIN DE PORRES, PROVINCIA LIMA, DEPARTAMENTO LIMA</t>
  </si>
  <si>
    <t>2484827: ADQUISICION DE MONITOR DE FUNCIONES VITALES, MONITOR DE FUNCIONES VITALES, VENTILADOR MECANICO Y VENTILADOR DE TRANSPORTE; ADEMAS DE OTROS ACTIVOS EN EL(LA) EESS HOSPITAL DE APOYO II-SULLANA - SULLANA DISTRITO DE SULLANA, PROVINCIA SULLANA, DEPARTAMENTO PIURA</t>
  </si>
  <si>
    <t>2484831: ADQUISICION DE MONITOR DE FUNCIONES VITALES, VENTILADOR MECANICO, VENTILADOR DE TRANSPORTE Y DESFIBRILADOR; ADEMAS DE OTROS ACTIVOS EN EL(LA) EESS HOSPITAL DE EMERGENCIAS VILLA EL SALVADOR - VILLA SALVADOR EN LA LOCALIDAD VILLA EL SALVADOR, DISTRITO DE VILLA EL SALVADOR, PROVINCIA LIMA, DEPARTAMENTO LIMA</t>
  </si>
  <si>
    <t>2484832: ADQUISICION DE MONITOR DE FUNCIONES VITALES, VENTILADOR MECANICO, VENTILADOR DE TRANSPORTE Y DESFIBRILADOR; ADEMAS DE OTROS ACTIVOS EN EL(LA) EESS HOSPITAL NACIONAL DOCENTE MADRE NIÑO SAN BARTOLOME - LIMA EN LA LOCALIDAD LIMA, DISTRITO DE LIMA, PROVINCIA LIMA, DEPARTAMENTO LIMA</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</si>
  <si>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</si>
  <si>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</si>
  <si>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2484836: ADQUISICION DE MONITOR DE FUNCIONES VITALES, VENTILADOR MECANICO, VENTILADOR DE TRANSPORTE Y DESFIBRILADOR; ADEMAS DE OTROS ACTIVOS EN EL(LA) EESS HOSPITAL SAN JUAN DE LURIGANCHO - SAN JUAN DE LURIGANCHO EN LA LOCALIDAD SAN JUAN DE LURIGANCHO, DISTRITO DE SAN JUAN DE LURIGANCHO, PROVINCIA LIMA, DEPARTAMENTO LIMA</t>
  </si>
  <si>
    <t>2484837: ADQUISICION DE MONITOR DE FUNCIONES VITALES, MONITOR DE FUNCIONES VITALES, MONITOR DE FUNCIONES VITALES Y VENTILADOR MECANICO; ADEMAS DE OTROS ACTIVOS EN EL(LA) EESS INSTITUTO NACIONAL DE SALUD DEL NIÑO - BREÑA EN LA LOCALIDAD BREÆA, DISTRITO DE BREÑA, PROVINCIA LIMA, DEPARTAMENTO LIMA</t>
  </si>
  <si>
    <t>2484838: ADQUISICION DE MONITOR DE FUNCIONES VITALES, MONITOR DE FUNCIONES VITALES, MONITOR DE FUNCIONES VITALES Y VENTILADOR MECANICO; ADEMAS DE OTROS ACTIVOS EN EL(LA) EESS INSTITUTO NACIONAL DE SALUD DEL NIÑO-SAN BORJA - SAN BORJA DISTRITO DE SAN BORJA, PROVINCIA LIMA, DEPARTAMENTO LIMA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</si>
  <si>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</si>
  <si>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2484840: ADQUISICION DE MONITOR DE FUNCIONES VITALES, VENTILADOR MECANICO, VENTILADOR MECANICO Y VENTILADOR DE TRANSPORTE; ADEMAS DE OTROS ACTIVOS EN EL(LA) EESS HOSPITAL DE APOYO DEPARTAMENTAL CUSCO - CUSCO DISTRITO DE CUSCO, PROVINCIA CUSCO, DEPARTAMENTO CUSCO</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</si>
  <si>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</si>
  <si>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</si>
  <si>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</si>
  <si>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</si>
  <si>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2484845: ADQUISICION DE MONITOR DE FUNCIONES VITALES, VENTILADOR MECANICO, VENTILADOR MECANICO Y VENTILADOR DE TRANSPORTE; ADEMAS DE OTROS ACTIVOS EN EL(LA) EESS REGIONAL DOCENTE MATERNO INFANTIL EL CARMEN - HUANCAYO DISTRITO DE HUANCAYO, PROVINCIA HUANCAYO, DEPARTAMENTO JUNIN</t>
  </si>
  <si>
    <t>2484846: ADQUISICION DE MONITOR DE FUNCIONES VITALES, VENTILADOR MECANICO, VENTILADOR MECANICO Y VENTILADOR DE TRANSPORTE; ADEMAS DE OTROS ACTIVOS EN EL(LA) EESS HOSPITAL NACIONAL ARZOBISPO LOAYZA - LIMA EN LA LOCALIDAD LIMA, DISTRITO DE LIMA, PROVINCIA LIMA, DEPARTAMENTO LIMA</t>
  </si>
  <si>
    <t>2484847: ADQUISICION DE MONITOR DE FUNCIONES VITALES, MONITOR DE FUNCIONES VITALES, VENTILADOR MECANICO Y VENTILADOR DE TRANSPORTE; ADEMAS DE OTROS ACTIVOS EN EL(LA) EESS HOSPITAL MARIA AUXILIADORA - SAN JUAN DE MIRAFLORES EN LA LOCALIDAD CIUDAD DE DIOS, DISTRITO DE SAN JUAN DE MIRAFLORES, PROVINCIA LIMA, DEPARTAMENTO LIMA</t>
  </si>
  <si>
    <t>2484848: ADQUISICION DE MONITOR DE FUNCIONES VITALES, VENTILADOR MECANICO, VENTILADOR DE TRANSPORTE Y DESFIBRILADOR; ADEMAS DE OTROS ACTIVOS EN EL(LA) EESS HOSPITAL NACIONAL SERGIO E. BERNALES - COMAS DISTRITO DE COMAS, PROVINCIA LIMA, DEPARTAMENTO LIMA</t>
  </si>
  <si>
    <t>2484849: ADQUISICION DE MONITOR DE FUNCIONES VITALES, VENTILADOR MECANICO, VENTILADOR DE TRANSPORTE Y DESFIBRILADOR; ADEMAS DE OTROS ACTIVOS EN EL(LA) EESS HOSPITAL BELEN DE TRUJILLO - TRUJILLO DISTRITO DE TRUJILLO, PROVINCIA TRUJILLO, DEPARTAMENTO LA LIBERTAD</t>
  </si>
  <si>
    <t>2484850: ADQUISICION DE MONITOR DE FUNCIONES VITALES, VENTILADOR MECANICO, VENTILADOR DE TRANSPORTE Y DESFIBRILADOR; ADEMAS DE OTROS ACTIVOS EN EL(LA) EESS HOSPITAL REGIONAL DE AYACUCHO MIGUEL ANGEL MARISCAL LLERENA - AYACUCHO DISTRITO DE AYACUCHO, PROVINCIA HUAMANGA, DEPARTAMENTO AYACUCHO</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</si>
  <si>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</si>
  <si>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2484852: ADQUISICION DE MONITOR DE FUNCIONES VITALES, VENTILADOR MECANICO, VENTILADOR DE TRANSPORTE Y DESFIBRILADOR; ADEMAS DE OTROS ACTIVOS EN EL(LA) EESS HOSPITAL REGIONAL GUILLERMO DIAZ DE LA VEGA - ABANCAY DISTRITO DE ABANCAY, PROVINCIA ABANCAY, DEPARTAMENTO APURIMAC</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</si>
  <si>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</si>
  <si>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</si>
  <si>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</si>
  <si>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</si>
  <si>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</si>
  <si>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</si>
  <si>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</si>
  <si>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2484862: ADQUISICION DE MONITOR DE FUNCIONES VITALES, VENTILADOR MECANICO, VENTILADOR DE TRANSPORTE Y DESFIBRILADOR; ADEMAS DE OTROS ACTIVOS EN EL(LA) EESS HOSPITAL REGIONAL ZACARIAS CORREA VALDIVIA - HUANCAVELICA DISTRITO DE HUANCAVELICA, PROVINCIA HUANCAVELICA, DEPARTAMENTO HUANCAVELICA</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</si>
  <si>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</si>
  <si>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</si>
  <si>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</si>
  <si>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</si>
  <si>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2484869: ADQUISICION DE MONITOR DE FUNCIONES VITALES, VENTILADOR MECANICO, VENTILADOR DE TRANSPORTE Y DESFIBRILADOR; ADEMAS DE OTROS ACTIVOS EN EL(LA) EESS MANUEL NUÑEZ BUTRON - PUNO DISTRITO DE PUNO, PROVINCIA PUNO, DEPARTAMENTO PUNO</t>
  </si>
  <si>
    <t>2484870: ADQUISICION DE MONITOR DE FUNCIONES VITALES, VENTILADOR MECANICO, VENTILADOR DE TRANSPORTE Y DESFIBRILADOR; ADEMAS DE OTROS ACTIVOS EN EL(LA) EESS HOSPITAL DE BARRANCA - BARRANCA DISTRITO DE BARRANCA, PROVINCIA BARRANCA, DEPARTAMENTO LIMA</t>
  </si>
  <si>
    <t>2484872: ADQUISICION DE MONITOR DE FUNCIONES VITALES, VENTILADOR MECANICO, VENTILADOR DE TRANSPORTE Y DESFIBRILADOR; ADEMAS DE OTROS ACTIVOS EN EL(LA) EESS HOSPITAL CHANCAY Y SERVICIOS BASICOS DE SALUD - CHANCAY DISTRITO DE CHANCAY, PROVINCIA HUARAL, DEPARTAMENTO LIMA</t>
  </si>
  <si>
    <t>2484873: ADQUISICION DE MONITOR DE FUNCIONES VITALES, VENTILADOR MECANICO, VENTILADOR MECANICO Y VENTILADOR DE TRANSPORTE; ADEMAS DE OTROS ACTIVOS EN EL(LA) EESS NAC. DANIEL A. CARRION - BELLAVISTA EN LA LOCALIDAD BELLAVISTA, DISTRITO DE BELLAVISTA, PROVINCIA PROVINCIA CONSTITUCIONAL DEL CALLAO, DEPARTAMENTO CALLAO</t>
  </si>
  <si>
    <t>2484874: ADQUISICION DE MONITOR DE FUNCIONES VITALES, VENTILADOR MECANICO, VENTILADOR DE TRANSPORTE Y DESFIBRILADOR; ADEMAS DE OTROS ACTIVOS EN EL(LA) EESS REGIONAL CAJAMARCA - CAJAMARCA DISTRITO DE CAJAMARCA, PROVINCIA CAJAMARCA, DEPARTAMENTO CAJAMARCA</t>
  </si>
  <si>
    <t>2484875: ADQUISICION DE MONITOR DE FUNCIONES VITALES, VENTILADOR MECANICO, VENTILADOR DE TRANSPORTE Y DESFIBRILADOR; ADEMAS DE OTROS ACTIVOS EN EL(LA) EESS HOSPITAL GENERAL DE HUACHO - HUACHO DISTRITO DE HUACHO, PROVINCIA HUAURA, DEPARTAMENTO LIMA</t>
  </si>
  <si>
    <t>2484876: ADQUISICION DE MONITOR DE FUNCIONES VITALES, VENTILADOR MECANICO, VENTILADOR DE TRANSPORTE Y DESFIBRILADOR; ADEMAS DE OTROS ACTIVOS EN EL(LA) EESS VICTOR RAMOS GUARDIA - HUARAZ - HUARAZ DISTRITO DE HUARAZ, PROVINCIA HUARAZ, DEPARTAMENTO ANCASH</t>
  </si>
  <si>
    <t>2484877: ADQUISICION DE MONITOR DE FUNCIONES VITALES, VENTILADOR MECANICO, VENTILADOR DE TRANSPORTE Y DESFIBRILADOR; ADEMAS DE OTROS ACTIVOS EN EL(LA) EESS HOSPITAL REZOLA - SAN VICENTE DE CAÑETE DISTRITO DE SAN VICENTE DE CAÑETE, PROVINCIA CAÑETE, DEPARTAMENTO LIMA</t>
  </si>
  <si>
    <t>2484878: ADQUISICION DE MONITOR DE FUNCIONES VITALES, VENTILADOR MECANICO, VENTILADOR DE TRANSPORTE Y DESFIBRILADOR; ADEMAS DE OTROS ACTIVOS EN EL(LA) EESS HOSPITAL SAN JUAN BAUTISTA HUARAL - HUARAL DISTRITO DE HUARAL, PROVINCIA HUARAL, DEPARTAMENTO LIMA</t>
  </si>
  <si>
    <t>2484879: ADQUISICION DE MONITOR DE FUNCIONES VITALES, VENTILADOR MECANICO, VENTILADOR DE TRANSPORTE Y DESFIBRILADOR; ADEMAS DE OTROS ACTIVOS EN EL(LA) EESS HOSPITAL DE APOYO SANTA ROSA - PUEBLO LIBRE EN LA LOCALIDAD PUEBLO LIBRE, DISTRITO DE PUEBLO LIBRE, PROVINCIA LIMA, DEPARTAMENTO LIMA</t>
  </si>
  <si>
    <t>2485076: ADQUISICION DE MONITOR DE FUNCIONES VITALES, VENTILADOR MECANICO, CAMA CAMILLA MULTIPROPOSITO Y ASPIRADOR DE SECRECIONES; EN EL(LA) EESS OFERTA MOVIL TIPO EMT 3 NUMERO 01 - JESUS MARIA DISTRITO DE JESUS MARIA,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</si>
  <si>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</si>
  <si>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</si>
  <si>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Unidad Ejecutora 016-132: HOSPITAL NACIONAL HIPOLITO UNANUE</t>
  </si>
  <si>
    <t>2477661: CONSTRUCCION DE ALMACEN; EN EL(LA) EESS HOSPITAL NACIONAL HIPOLITO UNANUE - EL AGUSTINO EN LA LOCALIDAD EL AGUSTINO, DISTRITO DE EL AGUSTINO, PROVINCIA LIMA, DEPARTAMENTO LIMA</t>
  </si>
  <si>
    <t>2459101: REMODELACION DE BLOQUE DE INFRAESTRUCTURA; ADQUISICION DE ASPIRADOR DE SECRECIONES, DESFIBRILADOR CARDIOVERTIDOR IMPLANTABLE ICD O DESFIBRILADOR PARA TERAPIA DE RE SINCRONIZACION CARDIACA CRT-D, MONITOR MULTI PARAMETRO, MONITOR MULTI PARAMETRO, MONITOR MULTI PARAMETRO, OXIMETRO DE PULSO, REFRIGERADORA CONSERVADORA DE MEDICAMENTOS Y VENTILADOR VOLUMETRICO DE TRANSPORTE; EN EL(LA) EESS HOSPITAL NACIONAL DOS DE MAYO - LIMA EN LA LOCALIDAD LIMA, DISTRITO DE LIMA, PROVINCIA LIMA, DEPARTAMENTO LIMA</t>
  </si>
  <si>
    <t>2250037: MEJORAMIENTO DE LA CAPACIDAD RESOLUTIVA DEL ESTABLECIMIENTO DE SALUD ESTRATEGICO DE PUTINA, PROVINCIA SAN ANTONIO DE PUTINA - REGION PUNO</t>
  </si>
  <si>
    <t>2484472: ADQUISICION DE TERMOCICLADOR, EXTRACTOR AUTOMATIZADO DE ACIDOS NUCLEICOS, CONGELADORA Y MICROCENTRIFUGA; ADEMAS DE OTROS ACTIVOS EN EL(LA) LABORATORIO DE VIRUS RESPIRATORIO DEL CENTRO NACIONAL DE SALUD PUBLICA - CNSP DEL INSTITUTO NACIONAL DE SALUD EN LA LOCALIDAD CHORRILLOS, DISTRITO DE CHORRILLOS, PROVINCIA LIMA, DEPARTAMENTO LIMA</t>
  </si>
  <si>
    <t xml:space="preserve">     010-126: INSTITUTO NACIONAL DE SALUD DEL NIÑO</t>
  </si>
  <si>
    <t xml:space="preserve">     016-132: HOSPITAL NACIONAL HIPOLITO UNANUE</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</si>
  <si>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</si>
  <si>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</si>
  <si>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</si>
  <si>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</si>
  <si>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</si>
  <si>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</si>
  <si>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</si>
  <si>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</si>
  <si>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2380648: MEJORAMIENTO DE LOS SERVICIOS DE SALUD DEL CENTRO DE SALUD DE QUIÑOTA, DISTRITO DE QUIÑOTA, PROVINCIA DE CHUMBIVILCAS, CUSCO</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</si>
  <si>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</si>
  <si>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</si>
  <si>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2487148: ADQUISICION DE EQUIPO DE RAYOS X DIGITAL Y EQUIPO DE RAYOS X DIGITAL; EN EL(LA) EESS INSTITUTO NACIONAL DE ENFERMEDADES NEOPLASICAS - SURQUILLO EN LA LOCALIDAD SURQUILLO, DISTRITO DE SURQUILLO, PROVINCIA LIMA, DEPARTAMENTO LIMA</t>
  </si>
  <si>
    <t>2488025: ADQUISICION DE PULSIOXIMETRO; EN EL(LA) EESS INSTITUTO NACIONAL DE ENFERMEDADES NEOPLASICAS - SURQUILLO EN LA LOCALIDAD SURQUILLO, DISTRITO DE SURQUILLO, PROVINCIA LIMA, DEPARTAMENTO LIMA</t>
  </si>
  <si>
    <t>Unidad Ejecutora 029-145: HOSPITAL DE APOYO SANTA ROSA</t>
  </si>
  <si>
    <t>2487882: ADQUISICION DE EQUIPO DE RAYOS X DIGITAL; EN EL(LA) EESS HOSPITAL DE APOYO SANTA ROSA - PUEBLO LIBRE EN LA LOCALIDAD PUEBLO LIBRE, DISTRITO DE PUEBLO LIBRE, PROVINCIA LIMA, DEPARTAMENTO LIMA</t>
  </si>
  <si>
    <t>Unidad Ejecutora 033-149: HOSPITAL NACIONAL DOCENTE MADRE NIÑO - SAN BARTOLOME</t>
  </si>
  <si>
    <t>2432480: ADQUISICION DE OFTALMOSCOPIOS U OTOSCOPIOS O SETS DE ESCOPIOS, MONITOR FETAL, UNIDAD ODONTOLOGICA, POTENCIOMETROS Y MONITOR FETAL; EN EL(LA) EESS HOSPITAL NACIONAL DOCENTE MADRE NIÑO SAN BARTOLOME - LIMA EN LA LOCALIDAD LIMA, DISTRITO DE LIMA, PROVINCIA LIMA, DEPARTAMENTO LIMA</t>
  </si>
  <si>
    <t>2057397: MEJORAMIENTO DE LA CAPACIDAD RESOLUTIVA DEL CENTRO DE SALUD SAN GENARO DE VILLA - MICRORED SAN GENARO DE VILLA - RED BARRANCO CHORRILLOS SURCO - DISA II LIMA SUR</t>
  </si>
  <si>
    <t>2131911: MEJORAMIENTO DE LA PRESTACION DE LOS SERVICIOS DE SALUD DEL CENTRO DE SALUD VILLA SAN LUIS DE LA MICRORED LEONOR SAAVEDRA - VILLA SAN LUIS, DE LA RED SAN JUAN DE MIRAFLORES - VILLA MARIA DEL TRIUNFO - DISA II LIMA SUR</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</si>
  <si>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</si>
  <si>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</si>
  <si>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</si>
  <si>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2489510: ADQUISICION DE CABINA DE SEGURIDAD BIOLOGICA - CAMARA DE BIOSEGURIDAD; EN EL(LA) EESS INSTITUTO NACIONAL DE ENFERMEDADES NEOPLASICAS - SURQUILLO EN LA LOCALIDAD SURQUILLO, DISTRITO DE SURQUILLO, PROVINCIA LIMA, DEPARTAMENTO LIMA</t>
  </si>
  <si>
    <t xml:space="preserve">     029-145: HOSPITAL DE APOYO SANTA ROSA</t>
  </si>
  <si>
    <t>2491047: ADQUISICION DE VENTILADOR MECANICO, MONITOR DE FUNCIONES VITALES, CAMA CAMILLA MULTIPROPOSITO TIPO UCI Y ASPIRADORA DE SECRECIONES; EN DIECIOCHO ESTABLECIMIENTOS DE SALUD II.1, ESTABLECIMIENTOS DE SALUD II.2 A NIVEL NACIONAL</t>
  </si>
  <si>
    <t>2491056: ADQUISICION DE VENTILADOR MECANICO, MONITOR DE FUNCIONES VITALES, CAMA CAMILLA MULTIPROPOSITO TIPO UCI Y ASPIRADOR DE SECRECIONES; EN NUEVE ESTABLECIMIENTOS DE SALUD III.E , ESTABLECIMIENTOS DE SALUD III.1 A NIVEL NACIONAL</t>
  </si>
  <si>
    <t>Unidad Ejecutora 007-123: INSTITUTO NACIONAL DE CIENCIAS NEUROLOGICAS</t>
  </si>
  <si>
    <t>2108103: MEJORAMIENTO DE LA CAPACIDAD RESOLUTIVA DE LA UNIDAD DE CUIDADOS INTENSIVOS DEL INSTITUTO NACIONAL DE CIENCIAS NEUROLOGICAS</t>
  </si>
  <si>
    <t>2437706: ADQUISICION DE SISTEMAS ININTERRUMPIDOS DE ENERGIA (UPS); REMODELACION DE ESTACIONES GENERADORES DE ENERGIA; EN EL(LA) EESS INSTITUTO NACIONAL DE CIENCIAS NEUROLOGICAS - LIMA EN LA LOCALIDAD LIMA, DISTRITO DE LIMA, PROVINCIA LIMA, DEPARTAMENTO LIMA</t>
  </si>
  <si>
    <t>2440145: 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</si>
  <si>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2486764: ADQUISICION DE COCHE PARA INTUBACION DIFICIL; EN EL(LA) EESS HOSPITAL DE APOYO SANTA ROSA - PUEBLO LIBRE EN LA LOCALIDAD PUEBLO LIBRE, DISTRITO DE PUEBLO LIBRE, PROVINCIA LIMA, DEPARTAMENTO LIMA</t>
  </si>
  <si>
    <t>2346338: MEJORAMIENTO Y AMPLIACION DE LOS SERVICIOS DE SALUD DEL CENTRO DE SALUD POMACOCHAS, CENTRO POBLADO DE FLORIDA (POMACOCHAS) - DISTRITO DE FLORIDA - PROVINCIA DE BONGARA - REGION AMAZONAS</t>
  </si>
  <si>
    <t>2427376: MEJORAMIENTO Y AMPLIACION DE LOS SERVICIOS DE SALUD DEL HOSPITAL DE APOYO TOMAS LAFORA, GUADALUPE DEL DISTRITO DE GUADALUPE - PROVINCIA DE PACASMAYO - DEPARTAMENTO DE LA LIBERTAD</t>
  </si>
  <si>
    <t>2492458: ADQUISICION DE LLENADORA DE VIALES CON BOMBA PERISTALTICA, CONGELADORA VERTICAL, CABINA DE FLUJO LAMINAR HORIZONTAL Y POTENCIOMETRO; EN EL(LA) CENTRO NACIONAL DE PRODUCTOS BIOLOGICOS DEL INSTITUTO NACIONAL DE SALUD EN LA LOCALIDAD CHORRILLOS, DISTRITO DE CHORRILLOS, PROVINCIA LIMA, DEPARTAMENTO LIMA</t>
  </si>
  <si>
    <t>2491126: ADQUISICION DE ESTERILIZADOR CON GENERADOR ELECTRICO DE VAPOR, CONSERVADORA VERTICAL Y EQUIPO DE CLIMATIZACION; EN EL(LA) EESS INSTITUTO NACIONAL DE ENFERMEDADES NEOPLASICAS - SURQUILLO EN LA LOCALIDAD SURQUILLO, DISTRITO DE SURQUILLO, PROVINCIA LIMA, DEPARTAMENTO LIMA</t>
  </si>
  <si>
    <t>2491258: ADQUISICION DE MICROSCOPIO BINOCULAR; EN EL(LA) EESS INSTITUTO NACIONAL DE ENFERMEDADES NEOPLASICAS - SURQUILLO EN LA LOCALIDAD SURQUILLO, DISTRITO DE SURQUILLO, PROVINCIA LIMA, DEPARTAMENTO LIMA</t>
  </si>
  <si>
    <t xml:space="preserve">     007-123: INSTITUTO NACIONAL DE CIENCIAS NEUROLOGICAS</t>
  </si>
  <si>
    <t>2492697: ADQUISICION DE CONCENTRADOR DE OXIGENO; EN CIENTO VEINTIUN ESTABLECIMIENTOS DE SALUD I.4, ESTABLECIMIENTOS DE SALUD I.3 A NIVEL NACIONAL</t>
  </si>
  <si>
    <t>2467262: ADQUISICION DE ASPIRADOR DE SECRECIONES, MONITOR DESFIBRILADOR, BALANZA PLATAFORMA, BALANZA ELECTRONICA, EQUIPO ELECTROCARDIOGRAFO, EQUIPOS DE OSMOSIS INVERSA, NEBULIZADOR, EQUIPO DE AIRE ACONDICIONADO, ESPIROMETRO, ESTUFA DE LABORATORIO, CAMPANAS ELECTRICAS O ACCESORIOS, MICROSCOPIO (OTROS), OFTALMOSCOPIOS U OTOSCOPIOS O SETS DE ESCOPIOS, OXIMETRO DE PULSO, PANTOSCOPIO, REFRIGERADORA CONSERVADORA DE MEDICAMENTOS, TENSIOMETROS Y UNIDAD DENTAL; EN EL(LA) EESS HOSPITAL NACIONAL HIPOLITO UNANUE -</t>
  </si>
  <si>
    <t xml:space="preserve">                                                                                                                                                                                                                                                                                                                                                                                                                                                                                                                                                                                                                                                                              </t>
  </si>
  <si>
    <t>Unidad Ejecutora 146-1686: DIRECCION DE REDES INTEGRADAS DE SALUD LIMA ESTE</t>
  </si>
  <si>
    <t>2424545: REMODELACION DE CENTROS O SERVICIOS MOVILES DE ATENCION DE SALUD; EN EL(LA) EESS SAN ANTONIO - ATE SAN ANTONIO DIRIS LIMA ESTE DISTRITO DE ATE, PROVINCIA LIMA, DEPARTAMENTO LIMA</t>
  </si>
  <si>
    <t xml:space="preserve">      146-1686: DIRECCION DE REDES INTEGRADAS DE SALUD LIMA ESTE</t>
  </si>
  <si>
    <t>2094808: MEJORAMIENTO DE LA CAPACIDAD RESOLUTIVA DE LOS SERVICIOS DE SALUD DEL HOSPITAL ANTONIO LORENA NIVEL III-1-CUSCO /1/</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</si>
  <si>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</si>
  <si>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</si>
  <si>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</si>
  <si>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</si>
  <si>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</si>
  <si>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2471650: REFORZAMIENTO ESTRUCTURAL DE ENSAMBLES ESTRUCTURALES CON SOLDADURA DE SOLVENTE DE ACERO AL CARBONO; ADQUISICION DE ASCENSORES; EN EL(LA) EESS SANTA MARIA DEL SOCORRO - ICA EN LA LOCALIDAD ICA, DISTRITO DE ICA, PROVINCIA ICA, DEPARTAMENTO ICA</t>
  </si>
  <si>
    <t>2489476: ADQUISICION DE MONITOR DE FUNCIONES VITALES, CAMA CAMILLA MULTIPROPOSITO, ASPIRADOR DE SECRECIONES Y VENTILADOR MECANICO; ADEMAS DE OTROS ACTIVOS EN EL(LA) EESS OFERTA MOVIL TIPO EMT 2 NUMERO 01 - JESUS MARIA EN LA LOCALIDAD JESUS MARIA, DISTRITO DE JESUS MARIA, PROVINCIA LIMA, DEPARTAMENTO LIMA</t>
  </si>
  <si>
    <t>2489479: ADQUISICION DE VENTILADOR MECANICO, MONITOR DE FUNCIONES VITALES, CAMA CAMILLA MULTIPROPOSITO Y ASPIRADOR DE SECRECIONES; ADEMAS DE OTROS ACTIVOS EN EL(LA) EESS OFERTA MOVIL TIPO EMT 2 NUMERO 02 - JESUS MARIA EN LA LOCALIDAD JESUS MARIA, DISTRITO DE JESUS MARIA, PROVINCIA LIMA, DEPARTAMENTO LIMA</t>
  </si>
  <si>
    <t>2490217: ADQUISICION DE ELECTROCARDIOGRAFO; EN EL(LA) EESS HOSPITAL DE APOYO SANTA ROSA - PUEBLO LIBRE EN LA LOCALIDAD PUEBLO LIBRE, DISTRITO DE PUEBLO LIBRE, PROVINCIA LIMA, DEPARTAMENTO LIMA</t>
  </si>
  <si>
    <t>2490878: ADQUISICION DE LAMPARA QUIRURGICA RODABLE; EN EL(LA) EESS HOSPITAL DE APOYO SANTA ROSA - PUEBLO LIBRE EN LA LOCALIDAD PUEBLO LIBRE, DISTRITO DE PUEBLO LIBRE, PROVINCIA LIMA, DEPARTAMENTO LIMA</t>
  </si>
  <si>
    <t>Unidad Ejecutora 030-146: HOSPITAL DE EMERGENCIAS CASIMIRO ULLOA</t>
  </si>
  <si>
    <t>2486058: ADQUISICION DE PULSIOXIMETRO, PULSIOXIMETRO, PULSIOXIMETRO Y PULSIOXIMETRO; EN EL(LA) EESS HOSPITAL DE EMERGENCIAS JOSE CASIMIRO ULLOA - MIRAFLORES EN LA LOCALIDAD MIRAFLORES, DISTRITO DE MIRAFLORES, PROVINCIA LIMA, DEPARTAMENTO LIMA</t>
  </si>
  <si>
    <t>2495555: RENOVACION DE RESERVORIO; EN EL(LA) EESS INSTITUTO NACIONAL DE ENFERMEDADES NEOPLASICAS - SURQUILLO EN LA LOCALIDAD SURQUILLO, DISTRITO DE SURQUILLO, PROVINCIA LIMA, DEPARTAMENTO LIMA</t>
  </si>
  <si>
    <t xml:space="preserve">     030-146: HOSPITAL DE EMERGENCIAS CASIMIRO ULLOA</t>
  </si>
  <si>
    <t>2501848: ADQUISICION DE CONCENTRADOR DE OXIGENO; EN CIENTO VEINTICUATRO ESTABLECIMIENTOS DE SALUD I.2 A NIVEL NACIONAL</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</si>
  <si>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</si>
  <si>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</si>
  <si>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2056337: MEJORAMIENTO DE LA ATENCION DE LAS PERSONAS CON DISCAPACIDAD DE ALTA COMPLEJIDAD EN EL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</si>
  <si>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</si>
  <si>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</si>
  <si>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011-127: INSTITUTO NACIONAL MATERNO PERINATAL</t>
  </si>
  <si>
    <t>2426388: ADQUISICION DE VENTILADOR MECANICO, VENTILADOR MECANICO, VENTILADOR MECANICO, MONITORES PARA ULTRASONIDO O DOPPLER O ECO PARA USO MEDICO, MONITORES PARA ULTRASONIDO O DOPPLER O ECO PARA USO MEDICO, MONITORES PARA ULTRASONIDO O DOPPLER O ECO PARA USO MEDICO, EQUIPO DE RAYOS X DIGITAL RODABLE, MESAS DE PROCEDIMIENTOS PARA SALAS DE CIRUGIA, MESAS DE PROCEDIMIENTOS PARA SALAS DE CIRUGIA, MESAS DE PROCEDIMIENTOS PARA SALAS DE CIRUGIA, LAMPARA CIALITICA, LAMPARA CIALITICA, MONITORES DE PARAMETROS DE S</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</si>
  <si>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</si>
  <si>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2470392: ADQUISICION DE MONITOR MULTI PARAMETRO, MONITOR FETAL, MICROSCOPIO BINOCULAR Y CENTRIFUGA; ADEMAS DE OTROS ACTIVOS EN EL(LA) EESS INSTITUTO NACIONAL MATERNO PERINATAL - LIMA EN LA LOCALIDAD LIMA, DISTRITO DE LIMA, PROVINCIA LIMA, DEPARTAMENTO LIMA</t>
  </si>
  <si>
    <t>2491431: ADQUISICION DE MONITOR MULTI PARAMETRO, ASPIRADORA DE SECRECIONES, COCHE DE PARO EQUIPADO Y MONITOR MULTI PARAMETRO; ADEMAS DE OTROS ACTIVOS EN EL(LA) EESS HOSPITAL NACIONAL HIPOLITO UNANUE - EL AGUSTINO EN LA LOCALIDAD EL AGUSTINO, DISTRITO DE EL AGUSTINO, PROVINCIA LIMA, DEPARTAMENTO LIMA</t>
  </si>
  <si>
    <t>Unidad Ejecutora 021-137: HOSPITAL CAYETANO HEREDIA</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</si>
  <si>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</si>
  <si>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</si>
  <si>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</si>
  <si>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</si>
  <si>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2440042: ADQUISICION DE MONITOR MULTI PARAMETRO, MONITOR MULTI PARAMETRO, VENTILADOR PULMONAR, VENTILADOR PULMONAR, MONITOR MULTI PARAMETRO, EQUIPO ECOGRAFO - ULTRASONIDO, MESA HIDRAULICA PARA OPERACION QUIRURGICA, EQUIPO DE ANESTESIA, ELECTROBISTURI, MONITOR DESFIBRILADOR, VENTILADOR PULMONAR, INCUBADORA PARA BEBES, INCUBADORA PARA BEBES, EQUIPO DE ANESTESIA Y EQUIPO ECOGRAFO - ULTRASONIDO; EN EL(LA) EESS HOSPITAL NACIONAL DOS DE MAYO - LIMA EN LA LOCALIDAD LIMA, DISTRITO DE LIMA, PROVINCIA LIMA, DEPAR</t>
  </si>
  <si>
    <t>Unidad Ejecutora 031-147: HOSPITAL DE EMERGENCIAS PEDIATRICAS</t>
  </si>
  <si>
    <t>2426380: ADQUISICION DE BRONCOSCOPIOS O ACCESORIOS, MESAS DE PROCEDIMIENTOS PARA SALAS DE CIRUGIA, VENTILADORES PARA CUIDADOS INTENSIVOS DE ADULTOS O PEDIATRICOS, AUTOCLAVES O ESTERILIZADORES DE VAPOR, INCUBADORAS O CALENTADORES DE BEBES PARA USO CLINICO, ELECTROBISTURI, ECOGRAFO, EQUIPO DE RAYOS X DIGITAL RODABLE, EQUIPO DE RAYOS X DIGITAL RODABLE, UNIDADES DE MONITOREO DE SIGNOS VITALES MULTI PARAMETRO, UNIDADES DE MONITOREO DE SIGNOS VITALES MULTI PARAMETRO, UNIDADES DE MONITOREO DE SIGNOS VITALES MUL</t>
  </si>
  <si>
    <t>2440129: ADQUISICION DE VENTILADORES PARA CUIDADOS INTENSIVOS DE ADULTOS O PEDIATRICOS, VENTILADORES PARA CUIDADOS INTENSIVOS DE ADULTOS O PEDIATRICOS, VENTILADORES PARA CUIDADOS INTENSIVOS DE ADULTOS O PEDIATRICOS, VENTILADORES PARA CUIDADOS INTENSIVOS DE ADULTOS O PEDIATRICOS, VENTILADORES DE ALTA FRECUENCIA, VENTILADORES DE ALTA FRECUENCIA, VENTILADORES PARA CUIDADOS INTENSIVOS DE ADULTOS O PEDIATRICOS, MONITORES DE VENTILACION PULMONAR, CUNA DE CALOR RADIANTE, EQUIPO ECOGRAFO - ULTRASONIDO, ELECTROBI</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</si>
  <si>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</si>
  <si>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2494847: ADQUISICION DE ASPIRADORA DE SECRECIONES, ASPIRADORA DE SECRECIONES, ASPIRADORA DE SECRECIONES Y ASPIRADORA DE SECRECIONES; ADEMAS DE OTROS ACTIVOS EN EL(LA) EESS HOSPITAL NACIONAL DOCENTE MADRE NIÑO SAN BARTOLOME - LIMA EN LA LOCALIDAD LIMA, DISTRITO DE LIMA, PROVINCIA LIMA, DEPARTAMENTO LIMA</t>
  </si>
  <si>
    <t>Unidad Ejecutora 049-1216: HOSPITAL SAN JUAN DE LURIGANCHO</t>
  </si>
  <si>
    <t>2481787: ADQUISICION DE AUDIOMETRO COMPUTARIZADO, ELECTROCARDIOGRAFO, EQUIPO ECOGRAFO OFTALMOLOGICO Y LAMPARA QUIRURGICA RODABLE; ADEMAS DE OTROS ACTIVOS EN EL(LA) EESS HOSPITAL SAN JUAN DE LURIGANCHO - SAN JUAN DE LURIGANCHO EN LA LOCALIDAD SAN JUAN DE LURIGANCHO, DISTRITO DE SAN JUAN DE LURIGANCHO, PROVINCIA LIMA, DEPARTAMENTO LIMA</t>
  </si>
  <si>
    <t>2492499: RECONSTRUCCION DEL CENTRO DE SALUD INCAHUASI, DISTRITO DE INCAHUASI, PROVINCIA DE FERREÑAFE, DEPARTAMENTO DE LAMBAYEQUE</t>
  </si>
  <si>
    <t>2498098: ADQUISICION DE MODULO DE ATENCION TEMPORAL, ELECTROCARDIOGRAFO, BOMBA DE INFUSION Y COCHE DE PARO EQUIPADO; ADEMAS DE OTROS ACTIVOS EN EL(LA) EESS REGIONAL DE ICA - ICA DISTRITO DE ICA, PROVINCIA ICA, DEPARTAMENTO ICA</t>
  </si>
  <si>
    <t>Unidad Ejecutora 139-1512: INSTITUTO NACIONAL DE SALUD DEL NIÑO - SAN BORJA</t>
  </si>
  <si>
    <t>2426621: ADQUISICION DE OXIMETRO DE PULSO, ELECTROBISTURI, ELECTROBISTURI Y ELECTROBISTURI; EN EL(LA) EESS INSTITUTO NACIONAL DE SALUD DEL NIÑO-SAN BORJA - SAN BORJA AVENIDA LA ROSA TORO DISTRITO DE SAN BORJA, PROVINCIA LIMA, DEPARTAMENTO LIMA</t>
  </si>
  <si>
    <t>2481808: ADQUISICION DE PULSIOXIMETRO Y EQUIPO DE RAYOS X DIGITAL; EN EL(LA) EESS INSTITUTO NACIONAL DE SALUD DEL NIÑO-SAN BORJA - SAN BORJA EN LA LOCALIDAD SAN FRANCISCO DE BORJA, DISTRITO DE SAN BORJA, PROVINCIA LIMA, DEPARTAMENTO LIMA</t>
  </si>
  <si>
    <t>2498318: ADQUISICION DE DERMATOMO; EN EL(LA) EESS INSTITUTO NACIONAL DE SALUD DEL NIÑO-SAN BORJA - SAN BORJA DISTRITO DE SAN BORJA, PROVINCIA LIMA, DEPARTAMENTO LIMA</t>
  </si>
  <si>
    <t>2499805: ADQUISICION DE MICROCENTRIFUGA; EN EL(LA) EESS INSTITUTO NACIONAL DE SALUD DEL NIÑO-SAN BORJA - SAN BORJA DISTRITO DE SAN BORJA, PROVINCIA LIMA, DEPARTAMENTO LIMA</t>
  </si>
  <si>
    <t>2493459: ADQUISICION DE CROMATOGRAFO, CROMATOGRAFO, ANALIZADOR DE OXIGENO Y LECTOR PARA PRUEBA DE ELISA; ADEMAS DE OTROS ACTIVOS EN EL(LA) CENTRO NACIONAL DE CONTROL DE CALIDAD EN LA LOCALIDAD CHORRILLOS, DISTRITO DE CHORRILLOS, PROVINCIA LIMA, DEPARTAMENTO LIMA</t>
  </si>
  <si>
    <t>2499234: CONSTRUCCION DE LABORATORIO; EN EL(LA) CENTRO NACIONAL DE SALUD PUBLICA EN LA LOCALIDAD CHORRILLOS, DISTRITO DE CHORRILLOS, PROVINCIA LIMA, DEPARTAMENTO LIMA</t>
  </si>
  <si>
    <t>2501029: ADQUISICION DE DESFIBRILADOR; EN EL(LA) EESS INSTITUTO NACIONAL DE ENFERMEDADES NEOPLASICAS - SURQUILLO EN LA LOCALIDAD SURQUILLO, DISTRITO DE SURQUILLO, PROVINCIA LIMA, DEPARTAMENTO LIMA</t>
  </si>
  <si>
    <t xml:space="preserve">      031-147: HOSPITAL DE EMERGENCIAS PEDIATRICAS</t>
  </si>
  <si>
    <t xml:space="preserve">     021-137: HOSPITAL CAYETANO HEREDIA</t>
  </si>
  <si>
    <t xml:space="preserve">     011-127: INSTITUTO NACIONAL MATERNO PERINATAL</t>
  </si>
  <si>
    <t xml:space="preserve">     025-141: HOSPITAL DE APOYO DEPARTAMENTAL MARIA 
                   AUXILIADORA</t>
  </si>
  <si>
    <t xml:space="preserve">      033-149: HOSPITAL NACIONAL DOCENTE MADRE NIÑO - SAN 
                   BARTOLOME</t>
  </si>
  <si>
    <t xml:space="preserve">     049-1216: HOSPITAL SAN JUAN DE LURIGANCHO</t>
  </si>
  <si>
    <t xml:space="preserve">     139-1512: INSTITUTO NACIONAL DE SALUD DEL NIÑO - SAN BORJA</t>
  </si>
  <si>
    <t>2502665: ADQUISICION DE PLANTA GENERADORA DE OXIGENO MEDICINAL; EN EL(LA) EESS MEXICO - SAN MARTIN DE PORRES DISTRITO DE SAN MARTIN DE PORRES, PROVINCIA LIMA, DEPARTAMENTO LIMA</t>
  </si>
  <si>
    <t>2502668: ADQUISICION DE PLANTA GENERADORA DE OXIGENO MEDICINAL; EN TREINTA Y SEIS ESTABLECIMIENTOS DE SALUD II.E , ESTABLECIMIENTOS DE SALUD II.1, ESTABLECIMIENTOS DE SALUD II.2 A NIVEL NACIONAL</t>
  </si>
  <si>
    <t>2502669: ADQUISICION DE PLANTA GENERADORA DE OXIGENO MEDICINAL; EN NUEVE ESTABLECIMIENTOS DE SALUD III.E , ESTABLECIMIENTOS DE SALUD III.1, ESTABLECIMIENTOS DE SALUD III.2 A NIVEL NACIONAL</t>
  </si>
  <si>
    <t>2494750: ADQUISICION DE MAQUINA DE HEMODIALISIS; EN EL(LA) EESS HOSPITAL NACIONAL ARZOBISPO LOAYZA - LIMA EN LA LOCALIDAD LIMA, DISTRITO DE LIMA, PROVINCIA LIMA, DEPARTAMENTO LIMA</t>
  </si>
  <si>
    <t>2474925: MEJORAMIENTO Y AMPLIACION DE LOS SERVICIOS DE SALUD DEL ESTABLECIMIENTO DE SALUD 12 DE OCTUBRE, LOCALIDAD 12 DE OCTUBRE DEL DISTRITO DE TIGRE - PROVINCIA DE LORETO - DEPARTAMENTO DE LORETO</t>
  </si>
  <si>
    <t>2502810: ADQUISICION DE DERMATOMO Y PULSIOXIMETRO; EN EL(LA) EESS INSTITUTO NACIONAL DE SALUD DEL NIÑO-SAN BORJA - SAN BORJA DISTRITO DE SAN BORJA, PROVINCIA LIMA, DEPARTAMENTO LIMA</t>
  </si>
  <si>
    <t>2488956: CONSTRUCCION DE MODULO DE ATENCION MOVIL; ADQUISICION DE ASPIRADOR DE SECRECIONES, BALANZA DIGITAL CON TALLIMETRO Y CAMA CLINICA RODABLE; ADEMAS DE OTROS ACTIVOS EN EL(LA) EESS HOSPITAL DE BAJA COMPLEJIDAD HUAYCAN - ATE HUAYCAN DISTRITO DE ATE, PROVINCIA LIMA, DEPARTAMENTO LIMA</t>
  </si>
  <si>
    <t>2502290: ADQUISICION DE TOMOGRAFO COMPUTARIZADO MULTICORTE; EN EL(LA) EESS INSTITUTO NACIONAL DE ENFERMEDADES NEOPLASICAS - SURQUILLO EN LA LOCALIDAD SURQUILLO, DISTRITO DE SURQUILLO, PROVINCIA LIMA, DEPARTAMENTO LIMA</t>
  </si>
  <si>
    <t>2504506: ADQUISICION DE MONITOR MULTI PARAMETRO; EN EL(LA) EESS INSTITUTO NACIONAL DE ENFERMEDADES NEOPLASICAS - SURQUILLO EN LA LOCALIDAD SURQUILLO, DISTRITO DE SURQUILLO, PROVINCIA LIMA, DEPARTAMENTO LIMA</t>
  </si>
  <si>
    <t>DEL MINISTERIO DE SALUD AL MES DE DICIEMBRE 2020</t>
  </si>
  <si>
    <t>AL MES DE DICIEMBRE 2020</t>
  </si>
  <si>
    <t>FUENTE DE INFORMACION: Transparencia Económica - Ministerio de Economía y Finanzas de fecha 05.01.2021</t>
  </si>
  <si>
    <t>AL PLIEGO DEL MINISTERIO DE SALUD AL MES DE DICIEMBRE 2020</t>
  </si>
  <si>
    <t>2442057: ADQUISICION DE ELECTROCARDIOGRAFO; EN EL(LA) EESS HOSPITAL NACIONAL HIPOLITO UNANUE - EL AGUSTINO EN LA LOCALIDAD EL AGUSTINO, DISTRITO DE EL AGUSTINO, PROVINCIA LIMA, DEPARTAMENTO LIMA</t>
  </si>
  <si>
    <t>2503605: ADQUISICION DE EQUIPO ECOGRAFO, EQUIPO ECOGRAFO Y CABINA DE SEGURIDAD BIOLOGICA - CAMARA DE BIOSEGURIDAD; EN EL(LA) EESS HOSPITAL NACIONAL HIPOLITO UNANUE - EL AGUSTINO EN LA LOCALIDAD EL AGUSTINO, DISTRITO DE EL AGUSTINO, PROVINCIA LIMA, DEPARTAMENTO LIMA</t>
  </si>
  <si>
    <t>2045646: CONSOLIDACION DE LOS SERVICIOS ASISTENCIALES DEL C.S. EL PROGRESO DISTRITO DE CARABAYLLO PROVINCIA DE LIMA</t>
  </si>
  <si>
    <t>2314778: MEJORAMIENTO DE LA CAPACIDAD DE ATENCION NEONATAL DEL CENTRO DE SALUD TAHUANTINSUYO BAJO DE LA MICRO RED TAHUANTINSUYO DE LA RED DE SALUD TUPAC AMARU EN EL MARCO DEL PLAN NACIONAL BIENVENIDOS A LA VIDA DEL DISTRITO DE INDEPENDENCIA DE LA PROVINCIA DE LIMA DEPARTAMENTO DE LIMA</t>
  </si>
  <si>
    <t>2440055: ADQUISICION DE ASPIRADOR DE SECRECIONES, AUDIOMETRO COMPUTARIZADO, AUTOQUERATOREFRACTOMETRO, BOMBA DE INFUSION, CUNA DE CALOR RADIANTE, ECOGRAFO DOPPLER COLOR 4D, ECOGRAFO DOPPLER, ELECTROBISTURI, INCUBADORA PARA BEBES, LAMPARA CIALITICA, MAQUINA DE ANESTESIA CON MONITOREO, MONITOR MULTI PARAMETRO, BAÑOS DE PARAFINA TERAPEUTICOS O SUS ACCESORIOS, VENTILADORES PARA CUIDADOS INTENSIVOS DE ADULTOS O PEDIATRICOS, VENTILADORES PARA CUIDADO INTENSIVO DE BEBES, TANQUES DE AGUA CALIENTE, CUNA DE CALOR R</t>
  </si>
  <si>
    <t>Ejecución acumulada al mes de Noviembre  (Devengado)</t>
  </si>
  <si>
    <t>Nivel de Ejecución  mes de
Diciembre (Devengado)</t>
  </si>
  <si>
    <t>2507986: ADQUISICION DE GRUPO ELECTROGENO Y GRUPO ELECTROGENO; EN EL(LA) CENTRO NACIONAL DE SALUD PUBLICA - CENTRO DE INVESTIGACION EN ENFERMEDADES TROPICALES MAXIME KUCZYNSKI DEL INSTITUTO NACIONAL DE SALUD DISTRITO DE SAN JUAN BAUTISTA, PROVINCIA MAYNAS, DEPARTAMENTO LORETO</t>
  </si>
  <si>
    <t>1/     Convenio suscrito con fecha 25.06.2020 entre el GORE Cusco y el MINSA para co-ejecución de la obra "Mejoramiento de la Capacidad Resolutiva de los Servicios de Salud del Hospital Antonio Lorena Nivel III-1-Cusco".
Monto Inversión por S/ 360,793,173.81
Ejecutado GORE Cusco a Dic. 2020: 224 444 896.27</t>
  </si>
  <si>
    <t>Ejecución acumulada al mes de Noviembre (Devengado)</t>
  </si>
  <si>
    <t>Nivel de Ejecución     Mes Diciembre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</si>
</sst>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
      <b/>
      <sz val="7"/>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3">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0" fontId="7" fillId="5" borderId="33" xfId="9" applyFont="1" applyFill="1" applyBorder="1" applyAlignment="1">
      <alignment horizontal="left"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0" fontId="18" fillId="0" borderId="10" xfId="0" applyFont="1" applyFill="1" applyBorder="1" applyAlignment="1">
      <alignment horizontal="center"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4"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0" fontId="11" fillId="3" borderId="18" xfId="10" applyFont="1" applyFill="1" applyBorder="1" applyAlignment="1">
      <alignment horizontal="center" vertical="center" wrapText="1"/>
    </xf>
    <xf numFmtId="3" fontId="13" fillId="0" borderId="0" xfId="10" applyNumberFormat="1" applyFont="1" applyFill="1" applyAlignment="1">
      <alignment horizontal="right"/>
    </xf>
    <xf numFmtId="3" fontId="13" fillId="0" borderId="0" xfId="10" applyNumberFormat="1" applyFont="1" applyFill="1"/>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164" fontId="7" fillId="2" borderId="0" xfId="1" applyFont="1" applyFill="1"/>
    <xf numFmtId="3" fontId="17" fillId="6" borderId="35" xfId="2" applyNumberFormat="1" applyFont="1" applyFill="1" applyBorder="1" applyAlignment="1">
      <alignment horizontal="right" vertical="center" wrapText="1"/>
    </xf>
    <xf numFmtId="3" fontId="20" fillId="0" borderId="35" xfId="0" applyNumberFormat="1" applyFont="1" applyBorder="1" applyAlignment="1">
      <alignment horizontal="right" vertical="center" wrapText="1"/>
    </xf>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4"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0" borderId="2" xfId="0" applyNumberFormat="1" applyFont="1" applyBorder="1" applyAlignment="1">
      <alignment horizontal="left" vertical="center" wrapText="1"/>
    </xf>
    <xf numFmtId="3" fontId="20" fillId="5" borderId="2" xfId="0" applyNumberFormat="1" applyFont="1" applyFill="1" applyBorder="1" applyAlignment="1">
      <alignment horizontal="right" vertical="center" wrapText="1"/>
    </xf>
    <xf numFmtId="0" fontId="18" fillId="5" borderId="2" xfId="0" applyFont="1" applyFill="1" applyBorder="1" applyAlignment="1">
      <alignment horizontal="center" vertical="center" wrapText="1"/>
    </xf>
    <xf numFmtId="0" fontId="20" fillId="5" borderId="2" xfId="0" applyFont="1" applyFill="1" applyBorder="1" applyAlignment="1">
      <alignment horizontal="justify" vertical="center" wrapText="1"/>
    </xf>
    <xf numFmtId="0" fontId="13" fillId="2" borderId="11" xfId="9" applyFont="1" applyFill="1" applyBorder="1" applyAlignment="1">
      <alignment horizontal="left" wrapText="1"/>
    </xf>
    <xf numFmtId="3" fontId="7" fillId="5" borderId="36"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3" fontId="17" fillId="6" borderId="36" xfId="2" applyNumberFormat="1" applyFont="1" applyFill="1" applyBorder="1" applyAlignment="1">
      <alignment horizontal="left" vertical="center" wrapText="1"/>
    </xf>
    <xf numFmtId="3" fontId="17" fillId="6" borderId="37" xfId="2" applyNumberFormat="1" applyFont="1" applyFill="1" applyBorder="1" applyAlignment="1">
      <alignment horizontal="right" vertical="center" wrapText="1"/>
    </xf>
    <xf numFmtId="3" fontId="17" fillId="6" borderId="36" xfId="2" applyNumberFormat="1" applyFont="1" applyFill="1" applyBorder="1" applyAlignment="1">
      <alignment horizontal="right"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167" fontId="20" fillId="0" borderId="10" xfId="0" applyNumberFormat="1" applyFont="1" applyBorder="1" applyAlignment="1">
      <alignment horizontal="right" vertical="center" wrapText="1"/>
    </xf>
    <xf numFmtId="0" fontId="18" fillId="0" borderId="4" xfId="0" applyFont="1" applyFill="1" applyBorder="1" applyAlignment="1">
      <alignment horizontal="center" vertical="center" wrapText="1"/>
    </xf>
    <xf numFmtId="167" fontId="17" fillId="6" borderId="36" xfId="2" applyNumberFormat="1" applyFont="1" applyFill="1" applyBorder="1" applyAlignment="1">
      <alignment horizontal="right" vertical="center" wrapText="1"/>
    </xf>
    <xf numFmtId="0" fontId="19" fillId="0" borderId="2" xfId="0" applyFont="1" applyBorder="1" applyAlignment="1">
      <alignment vertical="center" wrapText="1"/>
    </xf>
    <xf numFmtId="3" fontId="35" fillId="0" borderId="2" xfId="0" applyNumberFormat="1" applyFont="1" applyBorder="1" applyAlignment="1">
      <alignment vertical="center" wrapText="1"/>
    </xf>
    <xf numFmtId="3" fontId="20" fillId="0" borderId="10" xfId="0" applyNumberFormat="1" applyFont="1" applyFill="1" applyBorder="1" applyAlignment="1">
      <alignment horizontal="right" vertical="center"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11" fillId="3" borderId="39" xfId="1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44"/>
  <sheetViews>
    <sheetView workbookViewId="0">
      <selection activeCell="B39" sqref="B39:D39"/>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39" bestFit="1" customWidth="1"/>
    <col min="7" max="7" width="16.85546875" style="110" customWidth="1"/>
    <col min="8" max="8" width="17.7109375" style="1" bestFit="1" customWidth="1"/>
    <col min="9" max="9" width="18.42578125" style="1" bestFit="1" customWidth="1"/>
    <col min="10" max="16384" width="11.42578125" style="1"/>
  </cols>
  <sheetData>
    <row r="1" spans="2:9" ht="6.75" customHeight="1" x14ac:dyDescent="0.2">
      <c r="B1" s="156"/>
      <c r="C1" s="156"/>
      <c r="D1" s="156"/>
    </row>
    <row r="2" spans="2:9" ht="15.75" customHeight="1" x14ac:dyDescent="0.2">
      <c r="B2" s="157" t="s">
        <v>20</v>
      </c>
      <c r="C2" s="157"/>
      <c r="D2" s="157"/>
      <c r="E2" s="157"/>
      <c r="F2" s="140"/>
    </row>
    <row r="3" spans="2:9" ht="15" customHeight="1" x14ac:dyDescent="0.2">
      <c r="B3" s="157" t="s">
        <v>299</v>
      </c>
      <c r="C3" s="157"/>
      <c r="D3" s="157"/>
      <c r="E3" s="157"/>
    </row>
    <row r="4" spans="2:9" x14ac:dyDescent="0.2">
      <c r="B4" s="158"/>
      <c r="C4" s="158"/>
      <c r="D4" s="158"/>
    </row>
    <row r="5" spans="2:9" ht="12.75" customHeight="1" x14ac:dyDescent="0.2">
      <c r="B5" s="155" t="s">
        <v>78</v>
      </c>
      <c r="C5" s="155"/>
      <c r="D5" s="155"/>
      <c r="F5" s="141"/>
    </row>
    <row r="6" spans="2:9" ht="12.75" customHeight="1" x14ac:dyDescent="0.2">
      <c r="B6" s="155" t="s">
        <v>4</v>
      </c>
      <c r="C6" s="155"/>
      <c r="D6" s="155"/>
      <c r="F6" s="141"/>
    </row>
    <row r="7" spans="2:9" ht="12.75" customHeight="1" thickBot="1" x14ac:dyDescent="0.25">
      <c r="B7" s="2"/>
      <c r="C7" s="2"/>
      <c r="D7" s="2"/>
      <c r="F7" s="141"/>
    </row>
    <row r="8" spans="2:9" ht="13.5" customHeight="1" thickBot="1" x14ac:dyDescent="0.25">
      <c r="B8" s="151" t="s">
        <v>1</v>
      </c>
      <c r="C8" s="152" t="s">
        <v>2</v>
      </c>
      <c r="D8" s="153" t="s">
        <v>84</v>
      </c>
      <c r="E8" s="151" t="s">
        <v>7</v>
      </c>
    </row>
    <row r="9" spans="2:9" ht="39" customHeight="1" thickBot="1" x14ac:dyDescent="0.25">
      <c r="B9" s="151"/>
      <c r="C9" s="152"/>
      <c r="D9" s="154"/>
      <c r="E9" s="151"/>
    </row>
    <row r="10" spans="2:9" s="8" customFormat="1" ht="27" customHeight="1" thickBot="1" x14ac:dyDescent="0.25">
      <c r="B10" s="4" t="s">
        <v>0</v>
      </c>
      <c r="C10" s="7">
        <v>725086690</v>
      </c>
      <c r="D10" s="7">
        <v>455564998</v>
      </c>
      <c r="E10" s="45">
        <f t="shared" ref="E10:E35" si="0">D10/C10%</f>
        <v>62.829038828446841</v>
      </c>
      <c r="F10" s="142"/>
      <c r="G10" s="111"/>
    </row>
    <row r="11" spans="2:9" s="8" customFormat="1" ht="24.75" customHeight="1" thickBot="1" x14ac:dyDescent="0.25">
      <c r="B11" s="77" t="s">
        <v>18</v>
      </c>
      <c r="C11" s="7">
        <f>C12+C34+C35</f>
        <v>711754121.60000002</v>
      </c>
      <c r="D11" s="7">
        <f>D12+D34+D35</f>
        <v>442520435.17000008</v>
      </c>
      <c r="E11" s="45">
        <f>D11/C11%</f>
        <v>62.173217090085636</v>
      </c>
      <c r="F11" s="142"/>
      <c r="G11" s="111"/>
    </row>
    <row r="12" spans="2:9" ht="18" customHeight="1" x14ac:dyDescent="0.2">
      <c r="B12" s="9" t="s">
        <v>3</v>
      </c>
      <c r="C12" s="10">
        <f>SUM(C13:C33)</f>
        <v>678058072</v>
      </c>
      <c r="D12" s="10">
        <f>SUM(D13:D33)</f>
        <v>410236651.24000007</v>
      </c>
      <c r="E12" s="78">
        <f t="shared" si="0"/>
        <v>60.501698627370679</v>
      </c>
      <c r="F12" s="119"/>
      <c r="G12" s="119"/>
    </row>
    <row r="13" spans="2:9" ht="20.100000000000001" customHeight="1" x14ac:dyDescent="0.2">
      <c r="B13" s="84" t="s">
        <v>22</v>
      </c>
      <c r="C13" s="85">
        <f>'PLIEGO MINSA'!E7</f>
        <v>184083585</v>
      </c>
      <c r="D13" s="85">
        <f>'PLIEGO MINSA'!H7</f>
        <v>155558288.47000003</v>
      </c>
      <c r="E13" s="12">
        <f t="shared" si="0"/>
        <v>84.504160688743653</v>
      </c>
      <c r="F13" s="119"/>
      <c r="G13" s="119"/>
      <c r="I13" s="108"/>
    </row>
    <row r="14" spans="2:9" ht="20.100000000000001" customHeight="1" x14ac:dyDescent="0.2">
      <c r="B14" s="84" t="s">
        <v>119</v>
      </c>
      <c r="C14" s="85">
        <f>'PLIEGO MINSA'!E89</f>
        <v>4092984</v>
      </c>
      <c r="D14" s="85">
        <f>'PLIEGO MINSA'!H89</f>
        <v>3822048.55</v>
      </c>
      <c r="E14" s="12">
        <f t="shared" si="0"/>
        <v>93.380490859480517</v>
      </c>
      <c r="F14" s="119"/>
      <c r="G14" s="119"/>
      <c r="I14" s="108"/>
    </row>
    <row r="15" spans="2:9" ht="20.100000000000001" customHeight="1" x14ac:dyDescent="0.2">
      <c r="B15" s="84" t="s">
        <v>226</v>
      </c>
      <c r="C15" s="85">
        <f>'PLIEGO MINSA'!E92</f>
        <v>902080</v>
      </c>
      <c r="D15" s="85">
        <f>'PLIEGO MINSA'!H92</f>
        <v>902080</v>
      </c>
      <c r="E15" s="12">
        <f t="shared" si="0"/>
        <v>100.00000000000001</v>
      </c>
      <c r="F15" s="119"/>
      <c r="G15" s="119"/>
      <c r="I15" s="108"/>
    </row>
    <row r="16" spans="2:9" ht="20.100000000000001" customHeight="1" x14ac:dyDescent="0.2">
      <c r="B16" s="84" t="s">
        <v>120</v>
      </c>
      <c r="C16" s="85">
        <f>'PLIEGO MINSA'!E96</f>
        <v>1325970</v>
      </c>
      <c r="D16" s="85">
        <f>'PLIEGO MINSA'!H96</f>
        <v>678935</v>
      </c>
      <c r="E16" s="12">
        <f t="shared" si="0"/>
        <v>51.202892976462515</v>
      </c>
      <c r="F16" s="119"/>
      <c r="G16" s="119"/>
      <c r="I16" s="108"/>
    </row>
    <row r="17" spans="2:9" ht="20.100000000000001" customHeight="1" x14ac:dyDescent="0.2">
      <c r="B17" s="84" t="s">
        <v>188</v>
      </c>
      <c r="C17" s="85">
        <f>'PLIEGO MINSA'!E102</f>
        <v>36000</v>
      </c>
      <c r="D17" s="85">
        <f>'PLIEGO MINSA'!H102</f>
        <v>36000</v>
      </c>
      <c r="E17" s="12">
        <f t="shared" si="0"/>
        <v>100</v>
      </c>
      <c r="F17" s="119"/>
      <c r="G17" s="108"/>
      <c r="I17" s="108"/>
    </row>
    <row r="18" spans="2:9" ht="20.100000000000001" customHeight="1" x14ac:dyDescent="0.2">
      <c r="B18" s="84" t="s">
        <v>284</v>
      </c>
      <c r="C18" s="85">
        <f>'PLIEGO MINSA'!E104</f>
        <v>788618</v>
      </c>
      <c r="D18" s="85">
        <f>'PLIEGO MINSA'!H104</f>
        <v>592660</v>
      </c>
      <c r="E18" s="12">
        <f>'PLIEGO MINSA'!I104</f>
        <v>75.151721112122729</v>
      </c>
      <c r="F18" s="119"/>
      <c r="G18" s="108"/>
      <c r="I18" s="108"/>
    </row>
    <row r="19" spans="2:9" ht="20.100000000000001" customHeight="1" x14ac:dyDescent="0.2">
      <c r="B19" s="84" t="s">
        <v>189</v>
      </c>
      <c r="C19" s="85">
        <f>'PLIEGO MINSA'!E108</f>
        <v>4953138</v>
      </c>
      <c r="D19" s="85">
        <f>'PLIEGO MINSA'!H108</f>
        <v>4525780</v>
      </c>
      <c r="E19" s="12">
        <f t="shared" si="0"/>
        <v>91.371974695637391</v>
      </c>
      <c r="F19" s="119"/>
      <c r="G19" s="108"/>
      <c r="I19" s="108"/>
    </row>
    <row r="20" spans="2:9" ht="20.100000000000001" customHeight="1" x14ac:dyDescent="0.2">
      <c r="B20" s="84" t="s">
        <v>283</v>
      </c>
      <c r="C20" s="85">
        <f>'PLIEGO MINSA'!E114</f>
        <v>5700776</v>
      </c>
      <c r="D20" s="85">
        <f>'PLIEGO MINSA'!H114</f>
        <v>5685000</v>
      </c>
      <c r="E20" s="12">
        <f>'PLIEGO MINSA'!I114</f>
        <v>99.723265744874027</v>
      </c>
      <c r="F20" s="119"/>
      <c r="G20" s="108"/>
      <c r="I20" s="108"/>
    </row>
    <row r="21" spans="2:9" ht="30" customHeight="1" x14ac:dyDescent="0.2">
      <c r="B21" s="84" t="s">
        <v>285</v>
      </c>
      <c r="C21" s="85">
        <f>'PLIEGO MINSA'!E117</f>
        <v>260000</v>
      </c>
      <c r="D21" s="85">
        <f>'PLIEGO MINSA'!H117</f>
        <v>80000</v>
      </c>
      <c r="E21" s="12">
        <f>'PLIEGO MINSA'!I117</f>
        <v>30.76923076923077</v>
      </c>
      <c r="F21" s="119"/>
      <c r="G21" s="108"/>
      <c r="I21" s="108"/>
    </row>
    <row r="22" spans="2:9" ht="20.100000000000001" customHeight="1" x14ac:dyDescent="0.2">
      <c r="B22" s="84" t="s">
        <v>121</v>
      </c>
      <c r="C22" s="85">
        <f>'PLIEGO MINSA'!E119</f>
        <v>646500</v>
      </c>
      <c r="D22" s="85">
        <f>'PLIEGO MINSA'!H119</f>
        <v>635640</v>
      </c>
      <c r="E22" s="12">
        <f t="shared" si="0"/>
        <v>98.320185614849194</v>
      </c>
      <c r="F22" s="119"/>
      <c r="G22" s="108"/>
      <c r="I22" s="108"/>
    </row>
    <row r="23" spans="2:9" ht="20.100000000000001" customHeight="1" x14ac:dyDescent="0.2">
      <c r="B23" s="122" t="s">
        <v>191</v>
      </c>
      <c r="C23" s="123">
        <f>'PLIEGO MINSA'!E123</f>
        <v>13006654</v>
      </c>
      <c r="D23" s="123">
        <f>'PLIEGO MINSA'!H123</f>
        <v>12054544</v>
      </c>
      <c r="E23" s="12">
        <f t="shared" si="0"/>
        <v>92.679823727147664</v>
      </c>
      <c r="F23" s="119"/>
      <c r="H23" s="119"/>
      <c r="I23" s="119"/>
    </row>
    <row r="24" spans="2:9" ht="20.100000000000001" customHeight="1" x14ac:dyDescent="0.2">
      <c r="B24" s="122" t="s">
        <v>213</v>
      </c>
      <c r="C24" s="123">
        <f>'PLIEGO MINSA'!E127</f>
        <v>258060</v>
      </c>
      <c r="D24" s="123">
        <f>'PLIEGO MINSA'!H127</f>
        <v>258059</v>
      </c>
      <c r="E24" s="12">
        <f t="shared" si="0"/>
        <v>99.999612493218635</v>
      </c>
      <c r="F24" s="119"/>
      <c r="H24" s="119"/>
      <c r="I24" s="119"/>
    </row>
    <row r="25" spans="2:9" ht="20.100000000000001" customHeight="1" x14ac:dyDescent="0.2">
      <c r="B25" s="122" t="s">
        <v>247</v>
      </c>
      <c r="C25" s="123">
        <f>'PLIEGO MINSA'!E132</f>
        <v>16000</v>
      </c>
      <c r="D25" s="123">
        <f>'PLIEGO MINSA'!H132</f>
        <v>9280</v>
      </c>
      <c r="E25" s="12">
        <f t="shared" si="0"/>
        <v>58</v>
      </c>
      <c r="F25" s="119"/>
      <c r="H25" s="119"/>
      <c r="I25" s="119"/>
    </row>
    <row r="26" spans="2:9" ht="20.100000000000001" customHeight="1" x14ac:dyDescent="0.2">
      <c r="B26" s="84" t="s">
        <v>282</v>
      </c>
      <c r="C26" s="123">
        <f>'PLIEGO MINSA'!E134</f>
        <v>2104085</v>
      </c>
      <c r="D26" s="123">
        <f>'PLIEGO MINSA'!H134</f>
        <v>2104084</v>
      </c>
      <c r="E26" s="12">
        <f>'PLIEGO MINSA'!I134</f>
        <v>99.999952473402942</v>
      </c>
      <c r="F26" s="119"/>
      <c r="H26" s="119"/>
      <c r="I26" s="119"/>
    </row>
    <row r="27" spans="2:9" ht="30" customHeight="1" x14ac:dyDescent="0.2">
      <c r="B27" s="122" t="s">
        <v>286</v>
      </c>
      <c r="C27" s="123">
        <f>'PLIEGO MINSA'!E137</f>
        <v>2082201</v>
      </c>
      <c r="D27" s="123">
        <f>'PLIEGO MINSA'!H137</f>
        <v>1612852</v>
      </c>
      <c r="E27" s="12">
        <f t="shared" si="0"/>
        <v>77.458996513785181</v>
      </c>
      <c r="F27" s="119"/>
      <c r="H27" s="119"/>
      <c r="I27" s="119"/>
    </row>
    <row r="28" spans="2:9" ht="21.75" customHeight="1" x14ac:dyDescent="0.2">
      <c r="B28" s="84" t="s">
        <v>287</v>
      </c>
      <c r="C28" s="123">
        <f>'PLIEGO MINSA'!E141</f>
        <v>826200</v>
      </c>
      <c r="D28" s="123">
        <f>'PLIEGO MINSA'!H141</f>
        <v>569053</v>
      </c>
      <c r="E28" s="12">
        <f>'PLIEGO MINSA'!I141</f>
        <v>68.875938029532804</v>
      </c>
      <c r="F28" s="119"/>
      <c r="H28" s="119"/>
      <c r="I28" s="119"/>
    </row>
    <row r="29" spans="2:9" ht="20.100000000000001" customHeight="1" x14ac:dyDescent="0.2">
      <c r="B29" s="122" t="s">
        <v>190</v>
      </c>
      <c r="C29" s="123">
        <f>'PLIEGO MINSA'!E143</f>
        <v>453095553</v>
      </c>
      <c r="D29" s="123">
        <f>'PLIEGO MINSA'!H143</f>
        <v>219138783.17000002</v>
      </c>
      <c r="E29" s="124">
        <f t="shared" si="0"/>
        <v>48.364805551291738</v>
      </c>
      <c r="F29" s="119"/>
      <c r="H29" s="119"/>
      <c r="I29" s="119"/>
    </row>
    <row r="30" spans="2:9" ht="23.25" customHeight="1" x14ac:dyDescent="0.2">
      <c r="B30" s="84" t="s">
        <v>288</v>
      </c>
      <c r="C30" s="123">
        <f>'PLIEGO MINSA'!E206</f>
        <v>1082850</v>
      </c>
      <c r="D30" s="123">
        <f>'PLIEGO MINSA'!H206</f>
        <v>931224</v>
      </c>
      <c r="E30" s="124">
        <f>'PLIEGO MINSA'!I206</f>
        <v>85.997506579858708</v>
      </c>
      <c r="F30" s="119"/>
      <c r="H30" s="119"/>
      <c r="I30" s="119"/>
    </row>
    <row r="31" spans="2:9" ht="20.100000000000001" customHeight="1" x14ac:dyDescent="0.2">
      <c r="B31" s="11" t="s">
        <v>192</v>
      </c>
      <c r="C31" s="123">
        <f>'PLIEGO MINSA'!E212</f>
        <v>743561</v>
      </c>
      <c r="D31" s="123">
        <f>'PLIEGO MINSA'!H212</f>
        <v>111793</v>
      </c>
      <c r="E31" s="124">
        <f t="shared" si="0"/>
        <v>15.034812207740858</v>
      </c>
      <c r="F31" s="119"/>
      <c r="H31" s="119"/>
      <c r="I31" s="119"/>
    </row>
    <row r="32" spans="2:9" ht="20.100000000000001" customHeight="1" x14ac:dyDescent="0.2">
      <c r="B32" s="11" t="s">
        <v>193</v>
      </c>
      <c r="C32" s="123">
        <f>'PLIEGO MINSA'!E217</f>
        <v>1608968</v>
      </c>
      <c r="D32" s="123">
        <f>'PLIEGO MINSA'!H217</f>
        <v>869874.05</v>
      </c>
      <c r="E32" s="124">
        <f t="shared" si="0"/>
        <v>54.064098850940482</v>
      </c>
      <c r="F32" s="119"/>
      <c r="H32" s="119"/>
      <c r="I32" s="119"/>
    </row>
    <row r="33" spans="2:9" ht="22.5" customHeight="1" thickBot="1" x14ac:dyDescent="0.25">
      <c r="B33" s="131" t="s">
        <v>232</v>
      </c>
      <c r="C33" s="132">
        <f>'PLIEGO MINSA'!E221</f>
        <v>444289</v>
      </c>
      <c r="D33" s="132">
        <f>'PLIEGO MINSA'!H221</f>
        <v>60673</v>
      </c>
      <c r="E33" s="124">
        <f t="shared" si="0"/>
        <v>13.656201256389421</v>
      </c>
      <c r="F33" s="119"/>
      <c r="H33" s="119"/>
      <c r="I33" s="119"/>
    </row>
    <row r="34" spans="2:9" ht="17.25" customHeight="1" thickBot="1" x14ac:dyDescent="0.25">
      <c r="B34" s="69" t="s">
        <v>12</v>
      </c>
      <c r="C34" s="70">
        <f>'UE ADSCRITAS AL PLIEGO MINSA'!E7</f>
        <v>6558886</v>
      </c>
      <c r="D34" s="70">
        <f>'UE ADSCRITAS AL PLIEGO MINSA'!H7</f>
        <v>5190717.17</v>
      </c>
      <c r="E34" s="71">
        <f t="shared" si="0"/>
        <v>79.140225489511479</v>
      </c>
      <c r="F34" s="119"/>
    </row>
    <row r="35" spans="2:9" ht="19.5" customHeight="1" thickBot="1" x14ac:dyDescent="0.25">
      <c r="B35" s="69" t="s">
        <v>21</v>
      </c>
      <c r="C35" s="70">
        <f>'UE ADSCRITAS AL PLIEGO MINSA'!E21</f>
        <v>27137163.600000001</v>
      </c>
      <c r="D35" s="70">
        <f>'UE ADSCRITAS AL PLIEGO MINSA'!H21</f>
        <v>27093066.760000002</v>
      </c>
      <c r="E35" s="71">
        <f t="shared" si="0"/>
        <v>99.83750387236492</v>
      </c>
      <c r="F35" s="119"/>
    </row>
    <row r="36" spans="2:9" x14ac:dyDescent="0.2">
      <c r="C36" s="5"/>
      <c r="D36" s="46"/>
    </row>
    <row r="37" spans="2:9" x14ac:dyDescent="0.2">
      <c r="B37" s="62" t="s">
        <v>300</v>
      </c>
      <c r="C37" s="64"/>
      <c r="D37" s="64"/>
    </row>
    <row r="38" spans="2:9" ht="12.75" customHeight="1" x14ac:dyDescent="0.2">
      <c r="B38" s="65" t="s">
        <v>6</v>
      </c>
      <c r="C38" s="64"/>
      <c r="D38" s="64"/>
      <c r="E38" s="5"/>
    </row>
    <row r="39" spans="2:9" ht="15.75" customHeight="1" x14ac:dyDescent="0.2">
      <c r="B39" s="149" t="s">
        <v>29</v>
      </c>
      <c r="C39" s="150"/>
      <c r="D39" s="150"/>
      <c r="E39" s="6"/>
    </row>
    <row r="40" spans="2:9" x14ac:dyDescent="0.2">
      <c r="D40" s="5"/>
    </row>
    <row r="42" spans="2:9" x14ac:dyDescent="0.2">
      <c r="D42" s="5"/>
      <c r="E42" s="6"/>
    </row>
    <row r="43" spans="2:9" x14ac:dyDescent="0.2">
      <c r="D43" s="5"/>
    </row>
    <row r="44" spans="2:9" x14ac:dyDescent="0.2">
      <c r="E44" s="6"/>
    </row>
  </sheetData>
  <mergeCells count="11">
    <mergeCell ref="B6:D6"/>
    <mergeCell ref="B1:D1"/>
    <mergeCell ref="B2:E2"/>
    <mergeCell ref="B3:E3"/>
    <mergeCell ref="B4:D4"/>
    <mergeCell ref="B5:D5"/>
    <mergeCell ref="B39:D39"/>
    <mergeCell ref="B8:B9"/>
    <mergeCell ref="C8:C9"/>
    <mergeCell ref="D8:D9"/>
    <mergeCell ref="E8:E9"/>
  </mergeCells>
  <hyperlinks>
    <hyperlink ref="B39"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1143"/>
  <sheetViews>
    <sheetView tabSelected="1" zoomScale="91" zoomScaleNormal="91" workbookViewId="0">
      <pane xSplit="2" ySplit="6" topLeftCell="C7" activePane="bottomRight" state="frozen"/>
      <selection pane="topRight" activeCell="C1" sqref="C1"/>
      <selection pane="bottomLeft" activeCell="A8" sqref="A8"/>
      <selection pane="bottomRight" activeCell="A2" sqref="A2:K2"/>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2.28515625" style="114" customWidth="1"/>
    <col min="11" max="11" width="10.5703125" style="40" customWidth="1"/>
    <col min="12" max="16384" width="11.42578125" style="20"/>
  </cols>
  <sheetData>
    <row r="1" spans="1:11" s="18" customFormat="1" ht="18.75" customHeight="1" x14ac:dyDescent="0.2">
      <c r="A1" s="164" t="s">
        <v>23</v>
      </c>
      <c r="B1" s="164"/>
      <c r="C1" s="164"/>
      <c r="D1" s="164"/>
      <c r="E1" s="164"/>
      <c r="F1" s="164"/>
      <c r="G1" s="164"/>
      <c r="H1" s="164"/>
      <c r="I1" s="164"/>
      <c r="J1" s="164"/>
      <c r="K1" s="164"/>
    </row>
    <row r="2" spans="1:11" s="18" customFormat="1" ht="18.75" customHeight="1" x14ac:dyDescent="0.2">
      <c r="A2" s="165" t="s">
        <v>298</v>
      </c>
      <c r="B2" s="165"/>
      <c r="C2" s="165"/>
      <c r="D2" s="165"/>
      <c r="E2" s="165"/>
      <c r="F2" s="165"/>
      <c r="G2" s="165"/>
      <c r="H2" s="165"/>
      <c r="I2" s="165"/>
      <c r="J2" s="165"/>
      <c r="K2" s="165"/>
    </row>
    <row r="3" spans="1:11" s="18" customFormat="1" ht="18.75" customHeight="1" x14ac:dyDescent="0.2">
      <c r="B3" s="133"/>
      <c r="C3" s="133"/>
      <c r="D3" s="137"/>
      <c r="E3" s="138"/>
      <c r="F3" s="138"/>
      <c r="G3" s="138"/>
      <c r="H3" s="138"/>
      <c r="I3" s="137"/>
      <c r="J3" s="138"/>
      <c r="K3" s="133"/>
    </row>
    <row r="4" spans="1:11" s="18" customFormat="1" ht="13.5" customHeight="1" x14ac:dyDescent="0.2">
      <c r="A4" s="162" t="s">
        <v>58</v>
      </c>
      <c r="B4" s="162" t="s">
        <v>5</v>
      </c>
      <c r="C4" s="170" t="s">
        <v>24</v>
      </c>
      <c r="D4" s="170" t="s">
        <v>79</v>
      </c>
      <c r="E4" s="161" t="s">
        <v>80</v>
      </c>
      <c r="F4" s="161"/>
      <c r="G4" s="161"/>
      <c r="H4" s="161"/>
      <c r="I4" s="161"/>
      <c r="J4" s="166" t="s">
        <v>8</v>
      </c>
      <c r="K4" s="168" t="s">
        <v>25</v>
      </c>
    </row>
    <row r="5" spans="1:11" s="19" customFormat="1" ht="60.75" customHeight="1" thickBot="1" x14ac:dyDescent="0.3">
      <c r="A5" s="163"/>
      <c r="B5" s="162"/>
      <c r="C5" s="171"/>
      <c r="D5" s="171"/>
      <c r="E5" s="47" t="s">
        <v>61</v>
      </c>
      <c r="F5" s="15" t="s">
        <v>311</v>
      </c>
      <c r="G5" s="112" t="s">
        <v>312</v>
      </c>
      <c r="H5" s="21" t="s">
        <v>81</v>
      </c>
      <c r="I5" s="17" t="s">
        <v>7</v>
      </c>
      <c r="J5" s="167"/>
      <c r="K5" s="169"/>
    </row>
    <row r="6" spans="1:11" s="55" customFormat="1" ht="21.75" customHeight="1" x14ac:dyDescent="0.2">
      <c r="A6" s="53"/>
      <c r="B6" s="54" t="s">
        <v>9</v>
      </c>
      <c r="C6" s="54"/>
      <c r="D6" s="51">
        <f>D7+D89+D92+D96+D102+D104+D108+D114+D117+D119+D123+D127+D132+D134+D137+D141+D143+D206+D212+D217+D221</f>
        <v>1594219020.4199998</v>
      </c>
      <c r="E6" s="51">
        <f>E7+E89+E92+E96+E102+E104+E108+E114+E117+E119+E123+E127+E132+E134+E137+E141+E143+E206+E212+E217+E221</f>
        <v>678058072</v>
      </c>
      <c r="F6" s="51">
        <f>F7+F89+F92+F96+F102+F104+F108+F114+F117+F119+F123+F127+F132+F134+F137+F141+F143+F206+F212+F217+F221</f>
        <v>305639284.76000005</v>
      </c>
      <c r="G6" s="51">
        <f>G7+G89+G92+G96+G102+G104+G108+G114+G117+G119+G123+G127+G132+G134+G137+G141+G143+G206+G212+G217+G221</f>
        <v>104597366.48</v>
      </c>
      <c r="H6" s="51">
        <f>SUM(F6:G6)</f>
        <v>410236651.24000007</v>
      </c>
      <c r="I6" s="52">
        <f t="shared" ref="I6:I13" si="0">H6/E6%</f>
        <v>60.501698627370679</v>
      </c>
      <c r="J6" s="51">
        <f t="shared" ref="J6:J13" si="1">D6+H6</f>
        <v>2004455671.6599998</v>
      </c>
      <c r="K6" s="54"/>
    </row>
    <row r="7" spans="1:11" s="55" customFormat="1" ht="33.75" customHeight="1" x14ac:dyDescent="0.2">
      <c r="A7" s="88"/>
      <c r="B7" s="86" t="s">
        <v>50</v>
      </c>
      <c r="C7" s="94"/>
      <c r="D7" s="61">
        <f t="shared" ref="D7:F7" si="2">SUM(D8:D88)</f>
        <v>1114114941.03</v>
      </c>
      <c r="E7" s="61">
        <f t="shared" si="2"/>
        <v>184083585</v>
      </c>
      <c r="F7" s="61">
        <f t="shared" si="2"/>
        <v>127300622.08000001</v>
      </c>
      <c r="G7" s="61">
        <f t="shared" ref="G7" si="3">SUM(G8:G88)</f>
        <v>28257666.390000001</v>
      </c>
      <c r="H7" s="61">
        <f>SUM(F7:G7)</f>
        <v>155558288.47000003</v>
      </c>
      <c r="I7" s="73">
        <f t="shared" si="0"/>
        <v>84.504160688743653</v>
      </c>
      <c r="J7" s="61">
        <f t="shared" si="1"/>
        <v>1269673229.5</v>
      </c>
      <c r="K7" s="86"/>
    </row>
    <row r="8" spans="1:11" ht="60.75" customHeight="1" x14ac:dyDescent="0.2">
      <c r="A8" s="29">
        <v>2063067</v>
      </c>
      <c r="B8" s="27" t="s">
        <v>234</v>
      </c>
      <c r="C8" s="28">
        <v>309614383.63</v>
      </c>
      <c r="D8" s="28">
        <v>304735969.26999998</v>
      </c>
      <c r="E8" s="28">
        <v>1354498</v>
      </c>
      <c r="F8" s="28">
        <v>0</v>
      </c>
      <c r="G8" s="28">
        <v>462657.54</v>
      </c>
      <c r="H8" s="28">
        <f t="shared" ref="H8:H71" si="4">SUM(F8:G8)</f>
        <v>462657.54</v>
      </c>
      <c r="I8" s="72">
        <f t="shared" ref="I8:I11" si="5">H8/E8%</f>
        <v>34.157122417308848</v>
      </c>
      <c r="J8" s="28">
        <f t="shared" ref="J8:J11" si="6">D8+H8</f>
        <v>305198626.81</v>
      </c>
      <c r="K8" s="72">
        <f t="shared" ref="K8:K11" si="7">J8/C8%</f>
        <v>98.573788217385598</v>
      </c>
    </row>
    <row r="9" spans="1:11" ht="60.75" customHeight="1" x14ac:dyDescent="0.2">
      <c r="A9" s="29">
        <v>2063552</v>
      </c>
      <c r="B9" s="27" t="s">
        <v>235</v>
      </c>
      <c r="C9" s="28">
        <v>59371186</v>
      </c>
      <c r="D9" s="28">
        <v>96378327.609999999</v>
      </c>
      <c r="E9" s="28">
        <v>273790</v>
      </c>
      <c r="F9" s="28">
        <v>0</v>
      </c>
      <c r="G9" s="28"/>
      <c r="H9" s="28">
        <f t="shared" si="4"/>
        <v>0</v>
      </c>
      <c r="I9" s="72">
        <f t="shared" si="5"/>
        <v>0</v>
      </c>
      <c r="J9" s="28">
        <f t="shared" si="6"/>
        <v>96378327.609999999</v>
      </c>
      <c r="K9" s="72">
        <f t="shared" si="7"/>
        <v>162.33182138217688</v>
      </c>
    </row>
    <row r="10" spans="1:11" ht="60.75" customHeight="1" x14ac:dyDescent="0.2">
      <c r="A10" s="29">
        <v>2078218</v>
      </c>
      <c r="B10" s="27" t="s">
        <v>236</v>
      </c>
      <c r="C10" s="28">
        <v>163013672.94999999</v>
      </c>
      <c r="D10" s="28">
        <v>158279794.86000001</v>
      </c>
      <c r="E10" s="28">
        <v>187024</v>
      </c>
      <c r="F10" s="28">
        <v>0</v>
      </c>
      <c r="G10" s="28">
        <v>60375.85</v>
      </c>
      <c r="H10" s="28">
        <f t="shared" si="4"/>
        <v>60375.85</v>
      </c>
      <c r="I10" s="72">
        <f t="shared" si="5"/>
        <v>32.282407605441009</v>
      </c>
      <c r="J10" s="28">
        <f t="shared" si="6"/>
        <v>158340170.71000001</v>
      </c>
      <c r="K10" s="72">
        <f t="shared" si="7"/>
        <v>97.133061199453223</v>
      </c>
    </row>
    <row r="11" spans="1:11" ht="60.75" customHeight="1" x14ac:dyDescent="0.2">
      <c r="A11" s="29">
        <v>2078555</v>
      </c>
      <c r="B11" s="27" t="s">
        <v>237</v>
      </c>
      <c r="C11" s="28">
        <v>78610205.049999997</v>
      </c>
      <c r="D11" s="28">
        <v>77115380.319999993</v>
      </c>
      <c r="E11" s="28">
        <v>29369</v>
      </c>
      <c r="F11" s="28">
        <v>0</v>
      </c>
      <c r="G11" s="28">
        <v>29369</v>
      </c>
      <c r="H11" s="28">
        <f t="shared" si="4"/>
        <v>29369</v>
      </c>
      <c r="I11" s="72">
        <f t="shared" si="5"/>
        <v>100</v>
      </c>
      <c r="J11" s="28">
        <f t="shared" si="6"/>
        <v>77144749.319999993</v>
      </c>
      <c r="K11" s="72">
        <f t="shared" si="7"/>
        <v>98.135794545927084</v>
      </c>
    </row>
    <row r="12" spans="1:11" ht="60.75" customHeight="1" x14ac:dyDescent="0.2">
      <c r="A12" s="29">
        <v>2088779</v>
      </c>
      <c r="B12" s="27" t="s">
        <v>30</v>
      </c>
      <c r="C12" s="28">
        <v>255270770.75</v>
      </c>
      <c r="D12" s="28">
        <v>242323809.58000001</v>
      </c>
      <c r="E12" s="28">
        <v>557200</v>
      </c>
      <c r="F12" s="28">
        <v>47700</v>
      </c>
      <c r="G12" s="28">
        <v>96800</v>
      </c>
      <c r="H12" s="28">
        <f t="shared" si="4"/>
        <v>144500</v>
      </c>
      <c r="I12" s="72">
        <f t="shared" si="0"/>
        <v>25.933237616654701</v>
      </c>
      <c r="J12" s="28">
        <f t="shared" si="1"/>
        <v>242468309.58000001</v>
      </c>
      <c r="K12" s="72">
        <f>J12/C12%</f>
        <v>94.984752413139333</v>
      </c>
    </row>
    <row r="13" spans="1:11" ht="54" customHeight="1" x14ac:dyDescent="0.2">
      <c r="A13" s="29">
        <v>2088781</v>
      </c>
      <c r="B13" s="27" t="s">
        <v>31</v>
      </c>
      <c r="C13" s="28">
        <v>307374423.68000001</v>
      </c>
      <c r="D13" s="28">
        <v>230798254.53</v>
      </c>
      <c r="E13" s="28">
        <v>1478860</v>
      </c>
      <c r="F13" s="28">
        <v>1346031.21</v>
      </c>
      <c r="G13" s="28">
        <v>66269</v>
      </c>
      <c r="H13" s="28">
        <f t="shared" si="4"/>
        <v>1412300.21</v>
      </c>
      <c r="I13" s="72">
        <f t="shared" si="0"/>
        <v>95.499250098048492</v>
      </c>
      <c r="J13" s="28">
        <f t="shared" si="1"/>
        <v>232210554.74000001</v>
      </c>
      <c r="K13" s="72">
        <f>J13/C13%</f>
        <v>75.546479098647694</v>
      </c>
    </row>
    <row r="14" spans="1:11" ht="66.75" customHeight="1" x14ac:dyDescent="0.2">
      <c r="A14" s="29">
        <v>2434724</v>
      </c>
      <c r="B14" s="27" t="s">
        <v>85</v>
      </c>
      <c r="C14" s="28">
        <v>6380000</v>
      </c>
      <c r="D14" s="28">
        <v>0</v>
      </c>
      <c r="E14" s="28">
        <v>5666072</v>
      </c>
      <c r="F14" s="28">
        <v>5666071.3499999996</v>
      </c>
      <c r="G14" s="28"/>
      <c r="H14" s="28">
        <f t="shared" si="4"/>
        <v>5666071.3499999996</v>
      </c>
      <c r="I14" s="72">
        <f t="shared" ref="I14:I89" si="8">H14/E14%</f>
        <v>99.999988528207894</v>
      </c>
      <c r="J14" s="28">
        <f t="shared" ref="J14:J89" si="9">D14+H14</f>
        <v>5666071.3499999996</v>
      </c>
      <c r="K14" s="72">
        <f t="shared" ref="K14:K17" si="10">J14/C14%</f>
        <v>88.809895768025072</v>
      </c>
    </row>
    <row r="15" spans="1:11" ht="84" x14ac:dyDescent="0.2">
      <c r="A15" s="29">
        <v>2434744</v>
      </c>
      <c r="B15" s="27" t="s">
        <v>86</v>
      </c>
      <c r="C15" s="28">
        <v>6380000</v>
      </c>
      <c r="D15" s="28">
        <v>0</v>
      </c>
      <c r="E15" s="28">
        <v>5439429</v>
      </c>
      <c r="F15" s="28">
        <v>5439428.3499999996</v>
      </c>
      <c r="G15" s="28"/>
      <c r="H15" s="28">
        <f t="shared" si="4"/>
        <v>5439428.3499999996</v>
      </c>
      <c r="I15" s="72">
        <f t="shared" si="8"/>
        <v>99.999988050216288</v>
      </c>
      <c r="J15" s="28">
        <f t="shared" si="9"/>
        <v>5439428.3499999996</v>
      </c>
      <c r="K15" s="72">
        <f t="shared" si="10"/>
        <v>85.257497648902813</v>
      </c>
    </row>
    <row r="16" spans="1:11" ht="77.25" customHeight="1" x14ac:dyDescent="0.2">
      <c r="A16" s="29">
        <v>2434748</v>
      </c>
      <c r="B16" s="27" t="s">
        <v>87</v>
      </c>
      <c r="C16" s="28">
        <v>6380000</v>
      </c>
      <c r="D16" s="28">
        <v>0</v>
      </c>
      <c r="E16" s="28">
        <v>5666072</v>
      </c>
      <c r="F16" s="28">
        <v>5666071.3499999996</v>
      </c>
      <c r="G16" s="28"/>
      <c r="H16" s="28">
        <f t="shared" si="4"/>
        <v>5666071.3499999996</v>
      </c>
      <c r="I16" s="72">
        <f t="shared" si="8"/>
        <v>99.999988528207894</v>
      </c>
      <c r="J16" s="28">
        <f t="shared" si="9"/>
        <v>5666071.3499999996</v>
      </c>
      <c r="K16" s="72">
        <f t="shared" si="10"/>
        <v>88.809895768025072</v>
      </c>
    </row>
    <row r="17" spans="1:11" ht="80.25" customHeight="1" x14ac:dyDescent="0.2">
      <c r="A17" s="29">
        <v>2434750</v>
      </c>
      <c r="B17" s="27" t="s">
        <v>88</v>
      </c>
      <c r="C17" s="28">
        <v>6380000</v>
      </c>
      <c r="D17" s="28">
        <v>0</v>
      </c>
      <c r="E17" s="28">
        <v>5666072</v>
      </c>
      <c r="F17" s="28">
        <v>5666071.3499999996</v>
      </c>
      <c r="G17" s="28"/>
      <c r="H17" s="28">
        <f t="shared" si="4"/>
        <v>5666071.3499999996</v>
      </c>
      <c r="I17" s="72">
        <f t="shared" si="8"/>
        <v>99.999988528207894</v>
      </c>
      <c r="J17" s="28">
        <f t="shared" si="9"/>
        <v>5666071.3499999996</v>
      </c>
      <c r="K17" s="72">
        <f t="shared" si="10"/>
        <v>88.809895768025072</v>
      </c>
    </row>
    <row r="18" spans="1:11" ht="177" customHeight="1" x14ac:dyDescent="0.2">
      <c r="A18" s="29">
        <v>2449720</v>
      </c>
      <c r="B18" s="27" t="s">
        <v>238</v>
      </c>
      <c r="C18" s="107">
        <v>1555887.97</v>
      </c>
      <c r="D18" s="107">
        <v>0</v>
      </c>
      <c r="E18" s="128">
        <v>190031</v>
      </c>
      <c r="F18" s="28">
        <v>0</v>
      </c>
      <c r="G18" s="28"/>
      <c r="H18" s="28">
        <f t="shared" si="4"/>
        <v>0</v>
      </c>
      <c r="I18" s="72">
        <f t="shared" ref="I18" si="11">H18/E18%</f>
        <v>0</v>
      </c>
      <c r="J18" s="28">
        <f t="shared" ref="J18" si="12">D18+H18</f>
        <v>0</v>
      </c>
      <c r="K18" s="72">
        <f t="shared" ref="K18" si="13">J18/C18%</f>
        <v>0</v>
      </c>
    </row>
    <row r="19" spans="1:11" ht="91.5" customHeight="1" x14ac:dyDescent="0.2">
      <c r="A19" s="29">
        <v>2455905</v>
      </c>
      <c r="B19" s="27" t="s">
        <v>123</v>
      </c>
      <c r="C19" s="107">
        <v>6524190</v>
      </c>
      <c r="D19" s="107">
        <v>4483404.8600000003</v>
      </c>
      <c r="E19" s="28">
        <v>1327374</v>
      </c>
      <c r="F19" s="128">
        <v>1327373.8799999999</v>
      </c>
      <c r="G19" s="28"/>
      <c r="H19" s="28">
        <f t="shared" si="4"/>
        <v>1327373.8799999999</v>
      </c>
      <c r="I19" s="72">
        <f t="shared" ref="I19:I77" si="14">H19/E19%</f>
        <v>99.999990959593902</v>
      </c>
      <c r="J19" s="28">
        <f t="shared" ref="J19:J77" si="15">D19+H19</f>
        <v>5810778.7400000002</v>
      </c>
      <c r="K19" s="72">
        <f t="shared" ref="K19:K77" si="16">J19/C19%</f>
        <v>89.065136668306721</v>
      </c>
    </row>
    <row r="20" spans="1:11" ht="88.5" customHeight="1" x14ac:dyDescent="0.2">
      <c r="A20" s="29">
        <v>2455911</v>
      </c>
      <c r="B20" s="27" t="s">
        <v>124</v>
      </c>
      <c r="C20" s="107">
        <v>2174730</v>
      </c>
      <c r="D20" s="107">
        <v>0</v>
      </c>
      <c r="E20" s="28">
        <v>1896249</v>
      </c>
      <c r="F20" s="128">
        <v>1896248</v>
      </c>
      <c r="G20" s="28"/>
      <c r="H20" s="28">
        <f t="shared" si="4"/>
        <v>1896248</v>
      </c>
      <c r="I20" s="72">
        <f t="shared" si="14"/>
        <v>99.999947264309682</v>
      </c>
      <c r="J20" s="28">
        <f t="shared" si="15"/>
        <v>1896248</v>
      </c>
      <c r="K20" s="72">
        <f t="shared" si="16"/>
        <v>87.194640254192478</v>
      </c>
    </row>
    <row r="21" spans="1:11" ht="89.25" customHeight="1" x14ac:dyDescent="0.2">
      <c r="A21" s="29">
        <v>2455913</v>
      </c>
      <c r="B21" s="27" t="s">
        <v>125</v>
      </c>
      <c r="C21" s="107">
        <v>2174730</v>
      </c>
      <c r="D21" s="107">
        <v>0</v>
      </c>
      <c r="E21" s="28">
        <v>1896249</v>
      </c>
      <c r="F21" s="28">
        <v>1896248.4</v>
      </c>
      <c r="G21" s="28"/>
      <c r="H21" s="28">
        <f t="shared" si="4"/>
        <v>1896248.4</v>
      </c>
      <c r="I21" s="72">
        <f t="shared" si="14"/>
        <v>99.999968358585804</v>
      </c>
      <c r="J21" s="28">
        <f t="shared" si="15"/>
        <v>1896248.4</v>
      </c>
      <c r="K21" s="72">
        <f t="shared" si="16"/>
        <v>87.194658647280349</v>
      </c>
    </row>
    <row r="22" spans="1:11" ht="89.25" customHeight="1" x14ac:dyDescent="0.2">
      <c r="A22" s="29">
        <v>2471650</v>
      </c>
      <c r="B22" s="27" t="s">
        <v>239</v>
      </c>
      <c r="C22" s="107">
        <v>2187918.73</v>
      </c>
      <c r="D22" s="107">
        <v>0</v>
      </c>
      <c r="E22" s="28">
        <v>14408</v>
      </c>
      <c r="F22" s="107">
        <v>0</v>
      </c>
      <c r="G22" s="107"/>
      <c r="H22" s="107">
        <f t="shared" si="4"/>
        <v>0</v>
      </c>
      <c r="I22" s="72">
        <f t="shared" ref="I22" si="17">H22/E22%</f>
        <v>0</v>
      </c>
      <c r="J22" s="28">
        <f t="shared" ref="J22" si="18">D22+H22</f>
        <v>0</v>
      </c>
      <c r="K22" s="72">
        <f t="shared" ref="K22" si="19">J22/C22%</f>
        <v>0</v>
      </c>
    </row>
    <row r="23" spans="1:11" ht="106.5" customHeight="1" x14ac:dyDescent="0.2">
      <c r="A23" s="29">
        <v>2484812</v>
      </c>
      <c r="B23" s="27" t="s">
        <v>126</v>
      </c>
      <c r="C23" s="107">
        <v>515900</v>
      </c>
      <c r="D23" s="107">
        <v>0</v>
      </c>
      <c r="E23" s="28">
        <v>215880</v>
      </c>
      <c r="F23" s="107">
        <v>5700</v>
      </c>
      <c r="G23" s="107">
        <v>108795</v>
      </c>
      <c r="H23" s="107">
        <f t="shared" si="4"/>
        <v>114495</v>
      </c>
      <c r="I23" s="72">
        <f t="shared" si="14"/>
        <v>53.036409116175648</v>
      </c>
      <c r="J23" s="28">
        <f t="shared" si="15"/>
        <v>114495</v>
      </c>
      <c r="K23" s="72">
        <f t="shared" si="16"/>
        <v>22.193254506687342</v>
      </c>
    </row>
    <row r="24" spans="1:11" ht="106.5" customHeight="1" x14ac:dyDescent="0.2">
      <c r="A24" s="29">
        <v>2484814</v>
      </c>
      <c r="B24" s="27" t="s">
        <v>127</v>
      </c>
      <c r="C24" s="107">
        <v>515900</v>
      </c>
      <c r="D24" s="107">
        <v>0</v>
      </c>
      <c r="E24" s="28">
        <v>215880</v>
      </c>
      <c r="F24" s="107">
        <v>5700</v>
      </c>
      <c r="G24" s="107">
        <v>108795</v>
      </c>
      <c r="H24" s="107">
        <f t="shared" si="4"/>
        <v>114495</v>
      </c>
      <c r="I24" s="72">
        <f t="shared" si="14"/>
        <v>53.036409116175648</v>
      </c>
      <c r="J24" s="28">
        <f t="shared" si="15"/>
        <v>114495</v>
      </c>
      <c r="K24" s="72">
        <f t="shared" si="16"/>
        <v>22.193254506687342</v>
      </c>
    </row>
    <row r="25" spans="1:11" ht="117" customHeight="1" x14ac:dyDescent="0.2">
      <c r="A25" s="29">
        <v>2484816</v>
      </c>
      <c r="B25" s="27" t="s">
        <v>128</v>
      </c>
      <c r="C25" s="107">
        <v>515900</v>
      </c>
      <c r="D25" s="107">
        <v>0</v>
      </c>
      <c r="E25" s="28">
        <v>207380</v>
      </c>
      <c r="F25" s="107">
        <v>55200</v>
      </c>
      <c r="G25" s="107">
        <v>138795</v>
      </c>
      <c r="H25" s="107">
        <f t="shared" si="4"/>
        <v>193995</v>
      </c>
      <c r="I25" s="72">
        <f t="shared" si="14"/>
        <v>93.545664962870092</v>
      </c>
      <c r="J25" s="28">
        <f t="shared" si="15"/>
        <v>193995</v>
      </c>
      <c r="K25" s="72">
        <f t="shared" si="16"/>
        <v>37.60321767784454</v>
      </c>
    </row>
    <row r="26" spans="1:11" ht="98.25" customHeight="1" x14ac:dyDescent="0.2">
      <c r="A26" s="29">
        <v>2484818</v>
      </c>
      <c r="B26" s="27" t="s">
        <v>129</v>
      </c>
      <c r="C26" s="107">
        <v>515900</v>
      </c>
      <c r="D26" s="107">
        <v>0</v>
      </c>
      <c r="E26" s="28">
        <v>215880</v>
      </c>
      <c r="F26" s="107">
        <v>5700</v>
      </c>
      <c r="G26" s="107">
        <v>108795</v>
      </c>
      <c r="H26" s="107">
        <f t="shared" si="4"/>
        <v>114495</v>
      </c>
      <c r="I26" s="72">
        <f t="shared" si="14"/>
        <v>53.036409116175648</v>
      </c>
      <c r="J26" s="28">
        <f t="shared" si="15"/>
        <v>114495</v>
      </c>
      <c r="K26" s="72">
        <f t="shared" si="16"/>
        <v>22.193254506687342</v>
      </c>
    </row>
    <row r="27" spans="1:11" ht="106.5" customHeight="1" x14ac:dyDescent="0.2">
      <c r="A27" s="29">
        <v>2484819</v>
      </c>
      <c r="B27" s="27" t="s">
        <v>130</v>
      </c>
      <c r="C27" s="107">
        <v>515900</v>
      </c>
      <c r="D27" s="107">
        <v>0</v>
      </c>
      <c r="E27" s="28">
        <v>215880</v>
      </c>
      <c r="F27" s="107">
        <v>5700</v>
      </c>
      <c r="G27" s="107">
        <v>108795</v>
      </c>
      <c r="H27" s="107">
        <f t="shared" si="4"/>
        <v>114495</v>
      </c>
      <c r="I27" s="72">
        <f t="shared" si="14"/>
        <v>53.036409116175648</v>
      </c>
      <c r="J27" s="28">
        <f t="shared" si="15"/>
        <v>114495</v>
      </c>
      <c r="K27" s="72">
        <f t="shared" si="16"/>
        <v>22.193254506687342</v>
      </c>
    </row>
    <row r="28" spans="1:11" ht="90" customHeight="1" x14ac:dyDescent="0.2">
      <c r="A28" s="29">
        <v>2484820</v>
      </c>
      <c r="B28" s="27" t="s">
        <v>131</v>
      </c>
      <c r="C28" s="107">
        <v>653400</v>
      </c>
      <c r="D28" s="107">
        <v>0</v>
      </c>
      <c r="E28" s="28">
        <v>289990</v>
      </c>
      <c r="F28" s="107">
        <v>11400</v>
      </c>
      <c r="G28" s="107">
        <v>177205</v>
      </c>
      <c r="H28" s="107">
        <f t="shared" si="4"/>
        <v>188605</v>
      </c>
      <c r="I28" s="72">
        <f t="shared" si="14"/>
        <v>65.038449601710397</v>
      </c>
      <c r="J28" s="28">
        <f t="shared" si="15"/>
        <v>188605</v>
      </c>
      <c r="K28" s="72">
        <f t="shared" si="16"/>
        <v>28.865166819712275</v>
      </c>
    </row>
    <row r="29" spans="1:11" ht="106.5" customHeight="1" x14ac:dyDescent="0.2">
      <c r="A29" s="29">
        <v>2484821</v>
      </c>
      <c r="B29" s="27" t="s">
        <v>132</v>
      </c>
      <c r="C29" s="107">
        <v>515900</v>
      </c>
      <c r="D29" s="107">
        <v>0</v>
      </c>
      <c r="E29" s="28">
        <v>207380</v>
      </c>
      <c r="F29" s="107">
        <v>55200</v>
      </c>
      <c r="G29" s="107">
        <v>138795</v>
      </c>
      <c r="H29" s="107">
        <f t="shared" si="4"/>
        <v>193995</v>
      </c>
      <c r="I29" s="72">
        <f t="shared" si="14"/>
        <v>93.545664962870092</v>
      </c>
      <c r="J29" s="28">
        <f t="shared" si="15"/>
        <v>193995</v>
      </c>
      <c r="K29" s="72">
        <f t="shared" si="16"/>
        <v>37.60321767784454</v>
      </c>
    </row>
    <row r="30" spans="1:11" ht="97.5" customHeight="1" x14ac:dyDescent="0.2">
      <c r="A30" s="29">
        <v>2484822</v>
      </c>
      <c r="B30" s="27" t="s">
        <v>133</v>
      </c>
      <c r="C30" s="107">
        <v>515900</v>
      </c>
      <c r="D30" s="107">
        <v>0</v>
      </c>
      <c r="E30" s="28">
        <v>215880</v>
      </c>
      <c r="F30" s="107">
        <v>5700</v>
      </c>
      <c r="G30" s="107">
        <v>108795</v>
      </c>
      <c r="H30" s="107">
        <f t="shared" si="4"/>
        <v>114495</v>
      </c>
      <c r="I30" s="72">
        <f t="shared" si="14"/>
        <v>53.036409116175648</v>
      </c>
      <c r="J30" s="28">
        <f t="shared" si="15"/>
        <v>114495</v>
      </c>
      <c r="K30" s="72">
        <f t="shared" si="16"/>
        <v>22.193254506687342</v>
      </c>
    </row>
    <row r="31" spans="1:11" ht="106.5" customHeight="1" x14ac:dyDescent="0.2">
      <c r="A31" s="29">
        <v>2484823</v>
      </c>
      <c r="B31" s="27" t="s">
        <v>134</v>
      </c>
      <c r="C31" s="107">
        <v>515900</v>
      </c>
      <c r="D31" s="107">
        <v>0</v>
      </c>
      <c r="E31" s="28">
        <v>215880</v>
      </c>
      <c r="F31" s="107">
        <v>5700</v>
      </c>
      <c r="G31" s="107">
        <v>108795</v>
      </c>
      <c r="H31" s="107">
        <f t="shared" si="4"/>
        <v>114495</v>
      </c>
      <c r="I31" s="72">
        <f t="shared" si="14"/>
        <v>53.036409116175648</v>
      </c>
      <c r="J31" s="28">
        <f t="shared" si="15"/>
        <v>114495</v>
      </c>
      <c r="K31" s="72">
        <f t="shared" si="16"/>
        <v>22.193254506687342</v>
      </c>
    </row>
    <row r="32" spans="1:11" ht="106.5" customHeight="1" x14ac:dyDescent="0.2">
      <c r="A32" s="29">
        <v>2484825</v>
      </c>
      <c r="B32" s="27" t="s">
        <v>135</v>
      </c>
      <c r="C32" s="107">
        <v>653400</v>
      </c>
      <c r="D32" s="107">
        <v>0</v>
      </c>
      <c r="E32" s="28">
        <v>283490</v>
      </c>
      <c r="F32" s="107">
        <v>60900</v>
      </c>
      <c r="G32" s="107">
        <v>209205</v>
      </c>
      <c r="H32" s="107">
        <f t="shared" si="4"/>
        <v>270105</v>
      </c>
      <c r="I32" s="72">
        <f t="shared" si="14"/>
        <v>95.278493068538566</v>
      </c>
      <c r="J32" s="28">
        <f t="shared" si="15"/>
        <v>270105</v>
      </c>
      <c r="K32" s="72">
        <f t="shared" si="16"/>
        <v>41.338383838383841</v>
      </c>
    </row>
    <row r="33" spans="1:11" ht="106.5" customHeight="1" x14ac:dyDescent="0.2">
      <c r="A33" s="29">
        <v>2484827</v>
      </c>
      <c r="B33" s="27" t="s">
        <v>136</v>
      </c>
      <c r="C33" s="107">
        <v>653400</v>
      </c>
      <c r="D33" s="107">
        <v>0</v>
      </c>
      <c r="E33" s="28">
        <v>289990</v>
      </c>
      <c r="F33" s="107">
        <v>11400</v>
      </c>
      <c r="G33" s="107">
        <v>177205</v>
      </c>
      <c r="H33" s="107">
        <f t="shared" si="4"/>
        <v>188605</v>
      </c>
      <c r="I33" s="72">
        <f t="shared" si="14"/>
        <v>65.038449601710397</v>
      </c>
      <c r="J33" s="28">
        <f t="shared" si="15"/>
        <v>188605</v>
      </c>
      <c r="K33" s="72">
        <f t="shared" si="16"/>
        <v>28.865166819712275</v>
      </c>
    </row>
    <row r="34" spans="1:11" ht="129.75" customHeight="1" x14ac:dyDescent="0.2">
      <c r="A34" s="29">
        <v>2484831</v>
      </c>
      <c r="B34" s="27" t="s">
        <v>137</v>
      </c>
      <c r="C34" s="107">
        <v>515900</v>
      </c>
      <c r="D34" s="107">
        <v>0</v>
      </c>
      <c r="E34" s="28">
        <v>215880</v>
      </c>
      <c r="F34" s="107">
        <v>5700</v>
      </c>
      <c r="G34" s="107">
        <v>108795</v>
      </c>
      <c r="H34" s="107">
        <f t="shared" si="4"/>
        <v>114495</v>
      </c>
      <c r="I34" s="72">
        <f t="shared" si="14"/>
        <v>53.036409116175648</v>
      </c>
      <c r="J34" s="28">
        <f t="shared" si="15"/>
        <v>114495</v>
      </c>
      <c r="K34" s="72">
        <f t="shared" si="16"/>
        <v>22.193254506687342</v>
      </c>
    </row>
    <row r="35" spans="1:11" ht="110.25" customHeight="1" x14ac:dyDescent="0.2">
      <c r="A35" s="29">
        <v>2484832</v>
      </c>
      <c r="B35" s="27" t="s">
        <v>138</v>
      </c>
      <c r="C35" s="107">
        <v>515900</v>
      </c>
      <c r="D35" s="107">
        <v>0</v>
      </c>
      <c r="E35" s="28">
        <v>207380</v>
      </c>
      <c r="F35" s="107">
        <v>55200</v>
      </c>
      <c r="G35" s="107">
        <v>138795</v>
      </c>
      <c r="H35" s="107">
        <f t="shared" si="4"/>
        <v>193995</v>
      </c>
      <c r="I35" s="72">
        <f t="shared" si="14"/>
        <v>93.545664962870092</v>
      </c>
      <c r="J35" s="28">
        <f t="shared" si="15"/>
        <v>193995</v>
      </c>
      <c r="K35" s="72">
        <f t="shared" si="16"/>
        <v>37.60321767784454</v>
      </c>
    </row>
    <row r="36" spans="1:11" ht="106.5" customHeight="1" x14ac:dyDescent="0.2">
      <c r="A36" s="29">
        <v>2484833</v>
      </c>
      <c r="B36" s="27" t="s">
        <v>139</v>
      </c>
      <c r="C36" s="107">
        <v>653400</v>
      </c>
      <c r="D36" s="107">
        <v>0</v>
      </c>
      <c r="E36" s="28">
        <v>289990</v>
      </c>
      <c r="F36" s="107">
        <v>11400</v>
      </c>
      <c r="G36" s="107">
        <v>177205</v>
      </c>
      <c r="H36" s="107">
        <f t="shared" si="4"/>
        <v>188605</v>
      </c>
      <c r="I36" s="72">
        <f t="shared" si="14"/>
        <v>65.038449601710397</v>
      </c>
      <c r="J36" s="28">
        <f t="shared" si="15"/>
        <v>188605</v>
      </c>
      <c r="K36" s="72">
        <f t="shared" si="16"/>
        <v>28.865166819712275</v>
      </c>
    </row>
    <row r="37" spans="1:11" ht="122.25" customHeight="1" x14ac:dyDescent="0.2">
      <c r="A37" s="29">
        <v>2484834</v>
      </c>
      <c r="B37" s="27" t="s">
        <v>140</v>
      </c>
      <c r="C37" s="107">
        <v>790900</v>
      </c>
      <c r="D37" s="107">
        <v>0</v>
      </c>
      <c r="E37" s="28">
        <v>364100</v>
      </c>
      <c r="F37" s="107">
        <v>17100</v>
      </c>
      <c r="G37" s="107">
        <v>245615</v>
      </c>
      <c r="H37" s="107">
        <f t="shared" si="4"/>
        <v>262715</v>
      </c>
      <c r="I37" s="72">
        <f t="shared" si="14"/>
        <v>72.154627849491902</v>
      </c>
      <c r="J37" s="28">
        <f t="shared" si="15"/>
        <v>262715</v>
      </c>
      <c r="K37" s="72">
        <f t="shared" si="16"/>
        <v>33.217220887596412</v>
      </c>
    </row>
    <row r="38" spans="1:11" ht="123.75" customHeight="1" x14ac:dyDescent="0.2">
      <c r="A38" s="29">
        <v>2484836</v>
      </c>
      <c r="B38" s="27" t="s">
        <v>141</v>
      </c>
      <c r="C38" s="107">
        <v>515900</v>
      </c>
      <c r="D38" s="107">
        <v>0</v>
      </c>
      <c r="E38" s="28">
        <v>207380</v>
      </c>
      <c r="F38" s="107">
        <v>55200</v>
      </c>
      <c r="G38" s="107">
        <v>138795</v>
      </c>
      <c r="H38" s="107">
        <f t="shared" si="4"/>
        <v>193995</v>
      </c>
      <c r="I38" s="72">
        <f t="shared" si="14"/>
        <v>93.545664962870092</v>
      </c>
      <c r="J38" s="28">
        <f t="shared" si="15"/>
        <v>193995</v>
      </c>
      <c r="K38" s="72">
        <f t="shared" si="16"/>
        <v>37.60321767784454</v>
      </c>
    </row>
    <row r="39" spans="1:11" ht="113.25" customHeight="1" x14ac:dyDescent="0.2">
      <c r="A39" s="29">
        <v>2484837</v>
      </c>
      <c r="B39" s="27" t="s">
        <v>142</v>
      </c>
      <c r="C39" s="107">
        <v>988900</v>
      </c>
      <c r="D39" s="107">
        <v>0</v>
      </c>
      <c r="E39" s="28">
        <v>335600</v>
      </c>
      <c r="F39" s="107">
        <v>17100</v>
      </c>
      <c r="G39" s="107">
        <v>305615</v>
      </c>
      <c r="H39" s="107">
        <f t="shared" si="4"/>
        <v>322715</v>
      </c>
      <c r="I39" s="72">
        <f t="shared" si="14"/>
        <v>96.160607866507746</v>
      </c>
      <c r="J39" s="28">
        <f t="shared" si="15"/>
        <v>322715</v>
      </c>
      <c r="K39" s="72">
        <f t="shared" si="16"/>
        <v>32.633734452421884</v>
      </c>
    </row>
    <row r="40" spans="1:11" ht="106.5" customHeight="1" x14ac:dyDescent="0.2">
      <c r="A40" s="29">
        <v>2484838</v>
      </c>
      <c r="B40" s="27" t="s">
        <v>143</v>
      </c>
      <c r="C40" s="107">
        <v>988900</v>
      </c>
      <c r="D40" s="107">
        <v>0</v>
      </c>
      <c r="E40" s="28">
        <v>364100</v>
      </c>
      <c r="F40" s="107">
        <v>17100</v>
      </c>
      <c r="G40" s="107">
        <v>245615</v>
      </c>
      <c r="H40" s="107">
        <f t="shared" si="4"/>
        <v>262715</v>
      </c>
      <c r="I40" s="72">
        <f t="shared" si="14"/>
        <v>72.154627849491902</v>
      </c>
      <c r="J40" s="28">
        <f t="shared" si="15"/>
        <v>262715</v>
      </c>
      <c r="K40" s="72">
        <f t="shared" si="16"/>
        <v>26.566386894529273</v>
      </c>
    </row>
    <row r="41" spans="1:11" ht="123" customHeight="1" x14ac:dyDescent="0.2">
      <c r="A41" s="29">
        <v>2484839</v>
      </c>
      <c r="B41" s="27" t="s">
        <v>144</v>
      </c>
      <c r="C41" s="107">
        <v>653400</v>
      </c>
      <c r="D41" s="107">
        <v>0</v>
      </c>
      <c r="E41" s="28">
        <v>289990</v>
      </c>
      <c r="F41" s="107">
        <v>11400</v>
      </c>
      <c r="G41" s="107">
        <v>177205</v>
      </c>
      <c r="H41" s="107">
        <f t="shared" si="4"/>
        <v>188605</v>
      </c>
      <c r="I41" s="72">
        <f t="shared" si="14"/>
        <v>65.038449601710397</v>
      </c>
      <c r="J41" s="28">
        <f t="shared" si="15"/>
        <v>188605</v>
      </c>
      <c r="K41" s="72">
        <f t="shared" si="16"/>
        <v>28.865166819712275</v>
      </c>
    </row>
    <row r="42" spans="1:11" ht="106.5" customHeight="1" x14ac:dyDescent="0.2">
      <c r="A42" s="29">
        <v>2484840</v>
      </c>
      <c r="B42" s="27" t="s">
        <v>145</v>
      </c>
      <c r="C42" s="107">
        <v>988900</v>
      </c>
      <c r="D42" s="107">
        <v>0</v>
      </c>
      <c r="E42" s="28">
        <v>364100</v>
      </c>
      <c r="F42" s="107">
        <v>17100</v>
      </c>
      <c r="G42" s="107">
        <v>245615</v>
      </c>
      <c r="H42" s="107">
        <f t="shared" si="4"/>
        <v>262715</v>
      </c>
      <c r="I42" s="72">
        <f t="shared" si="14"/>
        <v>72.154627849491902</v>
      </c>
      <c r="J42" s="28">
        <f t="shared" si="15"/>
        <v>262715</v>
      </c>
      <c r="K42" s="72">
        <f t="shared" si="16"/>
        <v>26.566386894529273</v>
      </c>
    </row>
    <row r="43" spans="1:11" ht="106.5" customHeight="1" x14ac:dyDescent="0.2">
      <c r="A43" s="29">
        <v>2484841</v>
      </c>
      <c r="B43" s="27" t="s">
        <v>146</v>
      </c>
      <c r="C43" s="107">
        <v>515900</v>
      </c>
      <c r="D43" s="107">
        <v>0</v>
      </c>
      <c r="E43" s="28">
        <v>215880</v>
      </c>
      <c r="F43" s="107">
        <v>5700</v>
      </c>
      <c r="G43" s="107">
        <v>108795</v>
      </c>
      <c r="H43" s="107">
        <f t="shared" si="4"/>
        <v>114495</v>
      </c>
      <c r="I43" s="72">
        <f t="shared" si="14"/>
        <v>53.036409116175648</v>
      </c>
      <c r="J43" s="28">
        <f t="shared" si="15"/>
        <v>114495</v>
      </c>
      <c r="K43" s="72">
        <f t="shared" si="16"/>
        <v>22.193254506687342</v>
      </c>
    </row>
    <row r="44" spans="1:11" ht="106.5" customHeight="1" x14ac:dyDescent="0.2">
      <c r="A44" s="29">
        <v>2484842</v>
      </c>
      <c r="B44" s="27" t="s">
        <v>147</v>
      </c>
      <c r="C44" s="107">
        <v>988900</v>
      </c>
      <c r="D44" s="107">
        <v>0</v>
      </c>
      <c r="E44" s="28">
        <v>359600</v>
      </c>
      <c r="F44" s="107">
        <v>66600</v>
      </c>
      <c r="G44" s="107">
        <v>279615</v>
      </c>
      <c r="H44" s="107">
        <f t="shared" si="4"/>
        <v>346215</v>
      </c>
      <c r="I44" s="72">
        <f t="shared" si="14"/>
        <v>96.277808676307004</v>
      </c>
      <c r="J44" s="28">
        <f t="shared" si="15"/>
        <v>346215</v>
      </c>
      <c r="K44" s="72">
        <f t="shared" si="16"/>
        <v>35.010112245929818</v>
      </c>
    </row>
    <row r="45" spans="1:11" ht="112.5" customHeight="1" x14ac:dyDescent="0.2">
      <c r="A45" s="29">
        <v>2484843</v>
      </c>
      <c r="B45" s="27" t="s">
        <v>148</v>
      </c>
      <c r="C45" s="107">
        <v>713900</v>
      </c>
      <c r="D45" s="107">
        <v>0</v>
      </c>
      <c r="E45" s="28">
        <v>215880</v>
      </c>
      <c r="F45" s="107">
        <v>5700</v>
      </c>
      <c r="G45" s="107">
        <v>108795</v>
      </c>
      <c r="H45" s="107">
        <f t="shared" si="4"/>
        <v>114495</v>
      </c>
      <c r="I45" s="72">
        <f t="shared" si="14"/>
        <v>53.036409116175648</v>
      </c>
      <c r="J45" s="28">
        <f t="shared" si="15"/>
        <v>114495</v>
      </c>
      <c r="K45" s="72">
        <f t="shared" si="16"/>
        <v>16.037960498669282</v>
      </c>
    </row>
    <row r="46" spans="1:11" ht="106.5" customHeight="1" x14ac:dyDescent="0.2">
      <c r="A46" s="29">
        <v>2484844</v>
      </c>
      <c r="B46" s="27" t="s">
        <v>149</v>
      </c>
      <c r="C46" s="107">
        <v>988900</v>
      </c>
      <c r="D46" s="107">
        <v>0</v>
      </c>
      <c r="E46" s="28">
        <v>359600</v>
      </c>
      <c r="F46" s="107">
        <v>66600</v>
      </c>
      <c r="G46" s="107">
        <v>279615</v>
      </c>
      <c r="H46" s="107">
        <f t="shared" si="4"/>
        <v>346215</v>
      </c>
      <c r="I46" s="72">
        <f t="shared" si="14"/>
        <v>96.277808676307004</v>
      </c>
      <c r="J46" s="28">
        <f t="shared" si="15"/>
        <v>346215</v>
      </c>
      <c r="K46" s="72">
        <f t="shared" si="16"/>
        <v>35.010112245929818</v>
      </c>
    </row>
    <row r="47" spans="1:11" ht="106.5" customHeight="1" x14ac:dyDescent="0.2">
      <c r="A47" s="29">
        <v>2484845</v>
      </c>
      <c r="B47" s="27" t="s">
        <v>150</v>
      </c>
      <c r="C47" s="107">
        <v>851400</v>
      </c>
      <c r="D47" s="107">
        <v>0</v>
      </c>
      <c r="E47" s="28">
        <v>289990</v>
      </c>
      <c r="F47" s="107">
        <v>11400</v>
      </c>
      <c r="G47" s="107">
        <v>177205</v>
      </c>
      <c r="H47" s="107">
        <f t="shared" si="4"/>
        <v>188605</v>
      </c>
      <c r="I47" s="72">
        <f t="shared" si="14"/>
        <v>65.038449601710397</v>
      </c>
      <c r="J47" s="28">
        <f t="shared" si="15"/>
        <v>188605</v>
      </c>
      <c r="K47" s="72">
        <f t="shared" si="16"/>
        <v>22.15233732675593</v>
      </c>
    </row>
    <row r="48" spans="1:11" ht="106.5" customHeight="1" x14ac:dyDescent="0.2">
      <c r="A48" s="29">
        <v>2484846</v>
      </c>
      <c r="B48" s="27" t="s">
        <v>151</v>
      </c>
      <c r="C48" s="107">
        <v>988900</v>
      </c>
      <c r="D48" s="107">
        <v>0</v>
      </c>
      <c r="E48" s="28">
        <v>359600</v>
      </c>
      <c r="F48" s="107">
        <v>66600</v>
      </c>
      <c r="G48" s="107">
        <v>279615</v>
      </c>
      <c r="H48" s="107">
        <f t="shared" si="4"/>
        <v>346215</v>
      </c>
      <c r="I48" s="72">
        <f t="shared" si="14"/>
        <v>96.277808676307004</v>
      </c>
      <c r="J48" s="28">
        <f t="shared" si="15"/>
        <v>346215</v>
      </c>
      <c r="K48" s="72">
        <f t="shared" si="16"/>
        <v>35.010112245929818</v>
      </c>
    </row>
    <row r="49" spans="1:11" ht="117.75" customHeight="1" x14ac:dyDescent="0.2">
      <c r="A49" s="29">
        <v>2484847</v>
      </c>
      <c r="B49" s="27" t="s">
        <v>152</v>
      </c>
      <c r="C49" s="107">
        <v>653400</v>
      </c>
      <c r="D49" s="107">
        <v>0</v>
      </c>
      <c r="E49" s="28">
        <v>289990</v>
      </c>
      <c r="F49" s="107">
        <v>11400</v>
      </c>
      <c r="G49" s="148">
        <v>177205</v>
      </c>
      <c r="H49" s="148">
        <f t="shared" si="4"/>
        <v>188605</v>
      </c>
      <c r="I49" s="72">
        <f t="shared" si="14"/>
        <v>65.038449601710397</v>
      </c>
      <c r="J49" s="28">
        <f t="shared" si="15"/>
        <v>188605</v>
      </c>
      <c r="K49" s="72">
        <f t="shared" si="16"/>
        <v>28.865166819712275</v>
      </c>
    </row>
    <row r="50" spans="1:11" ht="98.25" customHeight="1" x14ac:dyDescent="0.2">
      <c r="A50" s="29">
        <v>2484848</v>
      </c>
      <c r="B50" s="27" t="s">
        <v>153</v>
      </c>
      <c r="C50" s="107">
        <v>515900</v>
      </c>
      <c r="D50" s="107">
        <v>0</v>
      </c>
      <c r="E50" s="28">
        <v>215880</v>
      </c>
      <c r="F50" s="107">
        <v>5700</v>
      </c>
      <c r="G50" s="107">
        <v>108795</v>
      </c>
      <c r="H50" s="107">
        <f t="shared" si="4"/>
        <v>114495</v>
      </c>
      <c r="I50" s="72">
        <f t="shared" si="14"/>
        <v>53.036409116175648</v>
      </c>
      <c r="J50" s="28">
        <f t="shared" si="15"/>
        <v>114495</v>
      </c>
      <c r="K50" s="72">
        <f t="shared" si="16"/>
        <v>22.193254506687342</v>
      </c>
    </row>
    <row r="51" spans="1:11" ht="106.5" customHeight="1" x14ac:dyDescent="0.2">
      <c r="A51" s="29">
        <v>2484849</v>
      </c>
      <c r="B51" s="27" t="s">
        <v>154</v>
      </c>
      <c r="C51" s="107">
        <v>653400</v>
      </c>
      <c r="D51" s="107">
        <v>0</v>
      </c>
      <c r="E51" s="28">
        <v>289990</v>
      </c>
      <c r="F51" s="107">
        <v>11400</v>
      </c>
      <c r="G51" s="107">
        <v>177205</v>
      </c>
      <c r="H51" s="107">
        <f t="shared" si="4"/>
        <v>188605</v>
      </c>
      <c r="I51" s="72">
        <f t="shared" si="14"/>
        <v>65.038449601710397</v>
      </c>
      <c r="J51" s="28">
        <f t="shared" si="15"/>
        <v>188605</v>
      </c>
      <c r="K51" s="72">
        <f t="shared" si="16"/>
        <v>28.865166819712275</v>
      </c>
    </row>
    <row r="52" spans="1:11" ht="111" customHeight="1" x14ac:dyDescent="0.2">
      <c r="A52" s="29">
        <v>2484850</v>
      </c>
      <c r="B52" s="27" t="s">
        <v>155</v>
      </c>
      <c r="C52" s="107">
        <v>515900</v>
      </c>
      <c r="D52" s="107">
        <v>0</v>
      </c>
      <c r="E52" s="28">
        <v>215880</v>
      </c>
      <c r="F52" s="107">
        <v>5700</v>
      </c>
      <c r="G52" s="107">
        <v>108795</v>
      </c>
      <c r="H52" s="107">
        <f t="shared" si="4"/>
        <v>114495</v>
      </c>
      <c r="I52" s="72">
        <f t="shared" si="14"/>
        <v>53.036409116175648</v>
      </c>
      <c r="J52" s="28">
        <f t="shared" si="15"/>
        <v>114495</v>
      </c>
      <c r="K52" s="72">
        <f t="shared" si="16"/>
        <v>22.193254506687342</v>
      </c>
    </row>
    <row r="53" spans="1:11" ht="125.25" customHeight="1" x14ac:dyDescent="0.2">
      <c r="A53" s="29">
        <v>2484851</v>
      </c>
      <c r="B53" s="27" t="s">
        <v>156</v>
      </c>
      <c r="C53" s="107">
        <v>790900</v>
      </c>
      <c r="D53" s="107">
        <v>0</v>
      </c>
      <c r="E53" s="28">
        <v>364100</v>
      </c>
      <c r="F53" s="107">
        <v>17100</v>
      </c>
      <c r="G53" s="107">
        <v>245615</v>
      </c>
      <c r="H53" s="107">
        <f t="shared" si="4"/>
        <v>262715</v>
      </c>
      <c r="I53" s="72">
        <f t="shared" si="14"/>
        <v>72.154627849491902</v>
      </c>
      <c r="J53" s="28">
        <f t="shared" si="15"/>
        <v>262715</v>
      </c>
      <c r="K53" s="72">
        <f t="shared" si="16"/>
        <v>33.217220887596412</v>
      </c>
    </row>
    <row r="54" spans="1:11" ht="106.5" customHeight="1" x14ac:dyDescent="0.2">
      <c r="A54" s="29">
        <v>2484852</v>
      </c>
      <c r="B54" s="27" t="s">
        <v>157</v>
      </c>
      <c r="C54" s="107">
        <v>515900</v>
      </c>
      <c r="D54" s="107">
        <v>0</v>
      </c>
      <c r="E54" s="28">
        <v>215880</v>
      </c>
      <c r="F54" s="107">
        <v>5700</v>
      </c>
      <c r="G54" s="107">
        <v>108795</v>
      </c>
      <c r="H54" s="107">
        <f t="shared" si="4"/>
        <v>114495</v>
      </c>
      <c r="I54" s="72">
        <f t="shared" si="14"/>
        <v>53.036409116175648</v>
      </c>
      <c r="J54" s="28">
        <f t="shared" si="15"/>
        <v>114495</v>
      </c>
      <c r="K54" s="72">
        <f t="shared" si="16"/>
        <v>22.193254506687342</v>
      </c>
    </row>
    <row r="55" spans="1:11" ht="99" customHeight="1" x14ac:dyDescent="0.2">
      <c r="A55" s="29">
        <v>2484853</v>
      </c>
      <c r="B55" s="27" t="s">
        <v>158</v>
      </c>
      <c r="C55" s="107">
        <v>515900</v>
      </c>
      <c r="D55" s="107">
        <v>0</v>
      </c>
      <c r="E55" s="28">
        <v>215880</v>
      </c>
      <c r="F55" s="107">
        <v>5700</v>
      </c>
      <c r="G55" s="107">
        <v>108795</v>
      </c>
      <c r="H55" s="107">
        <f t="shared" si="4"/>
        <v>114495</v>
      </c>
      <c r="I55" s="72">
        <f t="shared" si="14"/>
        <v>53.036409116175648</v>
      </c>
      <c r="J55" s="28">
        <f t="shared" si="15"/>
        <v>114495</v>
      </c>
      <c r="K55" s="72">
        <f t="shared" si="16"/>
        <v>22.193254506687342</v>
      </c>
    </row>
    <row r="56" spans="1:11" ht="123" customHeight="1" x14ac:dyDescent="0.2">
      <c r="A56" s="29">
        <v>2484854</v>
      </c>
      <c r="B56" s="27" t="s">
        <v>159</v>
      </c>
      <c r="C56" s="107">
        <v>1522400</v>
      </c>
      <c r="D56" s="107">
        <v>0</v>
      </c>
      <c r="E56" s="28">
        <v>438210</v>
      </c>
      <c r="F56" s="107">
        <v>22800</v>
      </c>
      <c r="G56" s="107">
        <v>314025</v>
      </c>
      <c r="H56" s="107">
        <f t="shared" si="4"/>
        <v>336825</v>
      </c>
      <c r="I56" s="72">
        <f t="shared" si="14"/>
        <v>76.863832409118913</v>
      </c>
      <c r="J56" s="28">
        <f t="shared" si="15"/>
        <v>336825</v>
      </c>
      <c r="K56" s="72">
        <f t="shared" si="16"/>
        <v>22.124605885444037</v>
      </c>
    </row>
    <row r="57" spans="1:11" ht="106.5" customHeight="1" x14ac:dyDescent="0.2">
      <c r="A57" s="29">
        <v>2484855</v>
      </c>
      <c r="B57" s="27" t="s">
        <v>160</v>
      </c>
      <c r="C57" s="107">
        <v>515900</v>
      </c>
      <c r="D57" s="107">
        <v>0</v>
      </c>
      <c r="E57" s="28">
        <v>215880</v>
      </c>
      <c r="F57" s="107">
        <v>5700</v>
      </c>
      <c r="G57" s="107">
        <v>108795</v>
      </c>
      <c r="H57" s="107">
        <f t="shared" si="4"/>
        <v>114495</v>
      </c>
      <c r="I57" s="72">
        <f t="shared" si="14"/>
        <v>53.036409116175648</v>
      </c>
      <c r="J57" s="28">
        <f t="shared" si="15"/>
        <v>114495</v>
      </c>
      <c r="K57" s="72">
        <f t="shared" si="16"/>
        <v>22.193254506687342</v>
      </c>
    </row>
    <row r="58" spans="1:11" ht="106.5" customHeight="1" x14ac:dyDescent="0.2">
      <c r="A58" s="29">
        <v>2484856</v>
      </c>
      <c r="B58" s="27" t="s">
        <v>161</v>
      </c>
      <c r="C58" s="107">
        <v>988900</v>
      </c>
      <c r="D58" s="107">
        <v>0</v>
      </c>
      <c r="E58" s="28">
        <v>364100</v>
      </c>
      <c r="F58" s="107">
        <v>17100</v>
      </c>
      <c r="G58" s="107">
        <v>245615</v>
      </c>
      <c r="H58" s="107">
        <f t="shared" si="4"/>
        <v>262715</v>
      </c>
      <c r="I58" s="72">
        <f t="shared" si="14"/>
        <v>72.154627849491902</v>
      </c>
      <c r="J58" s="28">
        <f t="shared" si="15"/>
        <v>262715</v>
      </c>
      <c r="K58" s="72">
        <f t="shared" si="16"/>
        <v>26.566386894529273</v>
      </c>
    </row>
    <row r="59" spans="1:11" ht="106.5" customHeight="1" x14ac:dyDescent="0.2">
      <c r="A59" s="29">
        <v>2484857</v>
      </c>
      <c r="B59" s="27" t="s">
        <v>162</v>
      </c>
      <c r="C59" s="107">
        <v>515900</v>
      </c>
      <c r="D59" s="107">
        <v>0</v>
      </c>
      <c r="E59" s="28">
        <v>215880</v>
      </c>
      <c r="F59" s="107">
        <v>5700</v>
      </c>
      <c r="G59" s="107">
        <v>108795</v>
      </c>
      <c r="H59" s="107">
        <f t="shared" si="4"/>
        <v>114495</v>
      </c>
      <c r="I59" s="72">
        <f t="shared" si="14"/>
        <v>53.036409116175648</v>
      </c>
      <c r="J59" s="28">
        <f t="shared" si="15"/>
        <v>114495</v>
      </c>
      <c r="K59" s="72">
        <f t="shared" si="16"/>
        <v>22.193254506687342</v>
      </c>
    </row>
    <row r="60" spans="1:11" ht="106.5" customHeight="1" x14ac:dyDescent="0.2">
      <c r="A60" s="29">
        <v>2484858</v>
      </c>
      <c r="B60" s="27" t="s">
        <v>163</v>
      </c>
      <c r="C60" s="107">
        <v>515900</v>
      </c>
      <c r="D60" s="107">
        <v>0</v>
      </c>
      <c r="E60" s="28">
        <v>215880</v>
      </c>
      <c r="F60" s="107">
        <v>5700</v>
      </c>
      <c r="G60" s="107">
        <v>108795</v>
      </c>
      <c r="H60" s="107">
        <f t="shared" si="4"/>
        <v>114495</v>
      </c>
      <c r="I60" s="72">
        <f t="shared" si="14"/>
        <v>53.036409116175648</v>
      </c>
      <c r="J60" s="28">
        <f t="shared" si="15"/>
        <v>114495</v>
      </c>
      <c r="K60" s="72">
        <f t="shared" si="16"/>
        <v>22.193254506687342</v>
      </c>
    </row>
    <row r="61" spans="1:11" ht="106.5" customHeight="1" x14ac:dyDescent="0.2">
      <c r="A61" s="29">
        <v>2484860</v>
      </c>
      <c r="B61" s="27" t="s">
        <v>164</v>
      </c>
      <c r="C61" s="107">
        <v>515900</v>
      </c>
      <c r="D61" s="107">
        <v>0</v>
      </c>
      <c r="E61" s="28">
        <v>215880</v>
      </c>
      <c r="F61" s="107">
        <v>5700</v>
      </c>
      <c r="G61" s="107">
        <v>108795</v>
      </c>
      <c r="H61" s="107">
        <f t="shared" si="4"/>
        <v>114495</v>
      </c>
      <c r="I61" s="72">
        <f t="shared" si="14"/>
        <v>53.036409116175648</v>
      </c>
      <c r="J61" s="28">
        <f t="shared" si="15"/>
        <v>114495</v>
      </c>
      <c r="K61" s="72">
        <f t="shared" si="16"/>
        <v>22.193254506687342</v>
      </c>
    </row>
    <row r="62" spans="1:11" ht="111" customHeight="1" x14ac:dyDescent="0.2">
      <c r="A62" s="29">
        <v>2484862</v>
      </c>
      <c r="B62" s="27" t="s">
        <v>165</v>
      </c>
      <c r="C62" s="107">
        <v>515900</v>
      </c>
      <c r="D62" s="107">
        <v>0</v>
      </c>
      <c r="E62" s="28">
        <v>215880</v>
      </c>
      <c r="F62" s="107">
        <v>5700</v>
      </c>
      <c r="G62" s="107">
        <v>108795</v>
      </c>
      <c r="H62" s="107">
        <f t="shared" si="4"/>
        <v>114495</v>
      </c>
      <c r="I62" s="72">
        <f t="shared" si="14"/>
        <v>53.036409116175648</v>
      </c>
      <c r="J62" s="28">
        <f t="shared" si="15"/>
        <v>114495</v>
      </c>
      <c r="K62" s="72">
        <f t="shared" si="16"/>
        <v>22.193254506687342</v>
      </c>
    </row>
    <row r="63" spans="1:11" ht="113.25" customHeight="1" x14ac:dyDescent="0.2">
      <c r="A63" s="29">
        <v>2484863</v>
      </c>
      <c r="B63" s="27" t="s">
        <v>166</v>
      </c>
      <c r="C63" s="107">
        <v>653400</v>
      </c>
      <c r="D63" s="107">
        <v>0</v>
      </c>
      <c r="E63" s="28">
        <v>289990</v>
      </c>
      <c r="F63" s="107">
        <v>11400</v>
      </c>
      <c r="G63" s="107">
        <v>177205</v>
      </c>
      <c r="H63" s="107">
        <f t="shared" si="4"/>
        <v>188605</v>
      </c>
      <c r="I63" s="72">
        <f t="shared" si="14"/>
        <v>65.038449601710397</v>
      </c>
      <c r="J63" s="28">
        <f t="shared" si="15"/>
        <v>188605</v>
      </c>
      <c r="K63" s="72">
        <f t="shared" si="16"/>
        <v>28.865166819712275</v>
      </c>
    </row>
    <row r="64" spans="1:11" ht="135.75" customHeight="1" x14ac:dyDescent="0.2">
      <c r="A64" s="29">
        <v>2484864</v>
      </c>
      <c r="B64" s="27" t="s">
        <v>167</v>
      </c>
      <c r="C64" s="107">
        <v>515900</v>
      </c>
      <c r="D64" s="107">
        <v>0</v>
      </c>
      <c r="E64" s="28">
        <v>215880</v>
      </c>
      <c r="F64" s="107">
        <v>5700</v>
      </c>
      <c r="G64" s="107">
        <v>108795</v>
      </c>
      <c r="H64" s="107">
        <f t="shared" si="4"/>
        <v>114495</v>
      </c>
      <c r="I64" s="72">
        <f t="shared" si="14"/>
        <v>53.036409116175648</v>
      </c>
      <c r="J64" s="28">
        <f t="shared" si="15"/>
        <v>114495</v>
      </c>
      <c r="K64" s="72">
        <f t="shared" si="16"/>
        <v>22.193254506687342</v>
      </c>
    </row>
    <row r="65" spans="1:11" ht="106.5" customHeight="1" x14ac:dyDescent="0.2">
      <c r="A65" s="29">
        <v>2484866</v>
      </c>
      <c r="B65" s="27" t="s">
        <v>168</v>
      </c>
      <c r="C65" s="107">
        <v>988900</v>
      </c>
      <c r="D65" s="107">
        <v>0</v>
      </c>
      <c r="E65" s="28">
        <v>364100</v>
      </c>
      <c r="F65" s="107">
        <v>17100</v>
      </c>
      <c r="G65" s="107">
        <v>245615</v>
      </c>
      <c r="H65" s="107">
        <f t="shared" si="4"/>
        <v>262715</v>
      </c>
      <c r="I65" s="72">
        <f t="shared" si="14"/>
        <v>72.154627849491902</v>
      </c>
      <c r="J65" s="28">
        <f t="shared" si="15"/>
        <v>262715</v>
      </c>
      <c r="K65" s="72">
        <f t="shared" si="16"/>
        <v>26.566386894529273</v>
      </c>
    </row>
    <row r="66" spans="1:11" ht="106.5" customHeight="1" x14ac:dyDescent="0.2">
      <c r="A66" s="29">
        <v>2484868</v>
      </c>
      <c r="B66" s="27" t="s">
        <v>169</v>
      </c>
      <c r="C66" s="107">
        <v>515900</v>
      </c>
      <c r="D66" s="107">
        <v>0</v>
      </c>
      <c r="E66" s="28">
        <v>215880</v>
      </c>
      <c r="F66" s="107">
        <v>5700</v>
      </c>
      <c r="G66" s="107">
        <v>108795</v>
      </c>
      <c r="H66" s="107">
        <f t="shared" si="4"/>
        <v>114495</v>
      </c>
      <c r="I66" s="72">
        <f t="shared" si="14"/>
        <v>53.036409116175648</v>
      </c>
      <c r="J66" s="28">
        <f t="shared" si="15"/>
        <v>114495</v>
      </c>
      <c r="K66" s="72">
        <f t="shared" si="16"/>
        <v>22.193254506687342</v>
      </c>
    </row>
    <row r="67" spans="1:11" ht="91.5" customHeight="1" x14ac:dyDescent="0.2">
      <c r="A67" s="29">
        <v>2484869</v>
      </c>
      <c r="B67" s="27" t="s">
        <v>170</v>
      </c>
      <c r="C67" s="107">
        <v>515900</v>
      </c>
      <c r="D67" s="107">
        <v>0</v>
      </c>
      <c r="E67" s="28">
        <v>215880</v>
      </c>
      <c r="F67" s="107">
        <v>5700</v>
      </c>
      <c r="G67" s="107">
        <v>108795</v>
      </c>
      <c r="H67" s="107">
        <f t="shared" si="4"/>
        <v>114495</v>
      </c>
      <c r="I67" s="72">
        <f t="shared" si="14"/>
        <v>53.036409116175648</v>
      </c>
      <c r="J67" s="28">
        <f t="shared" si="15"/>
        <v>114495</v>
      </c>
      <c r="K67" s="72">
        <f t="shared" si="16"/>
        <v>22.193254506687342</v>
      </c>
    </row>
    <row r="68" spans="1:11" ht="95.25" customHeight="1" x14ac:dyDescent="0.2">
      <c r="A68" s="29">
        <v>2484870</v>
      </c>
      <c r="B68" s="27" t="s">
        <v>171</v>
      </c>
      <c r="C68" s="107">
        <v>515900</v>
      </c>
      <c r="D68" s="107">
        <v>0</v>
      </c>
      <c r="E68" s="28">
        <v>215880</v>
      </c>
      <c r="F68" s="107">
        <v>5700</v>
      </c>
      <c r="G68" s="107">
        <v>108795</v>
      </c>
      <c r="H68" s="107">
        <f t="shared" si="4"/>
        <v>114495</v>
      </c>
      <c r="I68" s="72">
        <f t="shared" si="14"/>
        <v>53.036409116175648</v>
      </c>
      <c r="J68" s="28">
        <f t="shared" si="15"/>
        <v>114495</v>
      </c>
      <c r="K68" s="72">
        <f t="shared" si="16"/>
        <v>22.193254506687342</v>
      </c>
    </row>
    <row r="69" spans="1:11" ht="96" customHeight="1" x14ac:dyDescent="0.2">
      <c r="A69" s="29">
        <v>2484872</v>
      </c>
      <c r="B69" s="27" t="s">
        <v>172</v>
      </c>
      <c r="C69" s="107">
        <v>515900</v>
      </c>
      <c r="D69" s="107">
        <v>0</v>
      </c>
      <c r="E69" s="28">
        <v>215880</v>
      </c>
      <c r="F69" s="107">
        <v>5700</v>
      </c>
      <c r="G69" s="107">
        <v>108795</v>
      </c>
      <c r="H69" s="107">
        <f t="shared" si="4"/>
        <v>114495</v>
      </c>
      <c r="I69" s="72">
        <f t="shared" si="14"/>
        <v>53.036409116175648</v>
      </c>
      <c r="J69" s="28">
        <f t="shared" si="15"/>
        <v>114495</v>
      </c>
      <c r="K69" s="72">
        <f t="shared" si="16"/>
        <v>22.193254506687342</v>
      </c>
    </row>
    <row r="70" spans="1:11" ht="121.5" customHeight="1" x14ac:dyDescent="0.2">
      <c r="A70" s="29">
        <v>2484873</v>
      </c>
      <c r="B70" s="27" t="s">
        <v>173</v>
      </c>
      <c r="C70" s="107">
        <v>851400</v>
      </c>
      <c r="D70" s="107">
        <v>0</v>
      </c>
      <c r="E70" s="28">
        <v>289990</v>
      </c>
      <c r="F70" s="107">
        <v>11400</v>
      </c>
      <c r="G70" s="107">
        <v>177205</v>
      </c>
      <c r="H70" s="107">
        <f t="shared" si="4"/>
        <v>188605</v>
      </c>
      <c r="I70" s="72">
        <f t="shared" si="14"/>
        <v>65.038449601710397</v>
      </c>
      <c r="J70" s="28">
        <f t="shared" si="15"/>
        <v>188605</v>
      </c>
      <c r="K70" s="72">
        <f t="shared" si="16"/>
        <v>22.15233732675593</v>
      </c>
    </row>
    <row r="71" spans="1:11" ht="106.5" customHeight="1" x14ac:dyDescent="0.2">
      <c r="A71" s="29">
        <v>2484874</v>
      </c>
      <c r="B71" s="27" t="s">
        <v>174</v>
      </c>
      <c r="C71" s="107">
        <v>653400</v>
      </c>
      <c r="D71" s="107">
        <v>0</v>
      </c>
      <c r="E71" s="28">
        <v>289990</v>
      </c>
      <c r="F71" s="107">
        <v>11400</v>
      </c>
      <c r="G71" s="107">
        <v>177205</v>
      </c>
      <c r="H71" s="107">
        <f t="shared" si="4"/>
        <v>188605</v>
      </c>
      <c r="I71" s="72">
        <f t="shared" si="14"/>
        <v>65.038449601710397</v>
      </c>
      <c r="J71" s="28">
        <f t="shared" si="15"/>
        <v>188605</v>
      </c>
      <c r="K71" s="72">
        <f t="shared" si="16"/>
        <v>28.865166819712275</v>
      </c>
    </row>
    <row r="72" spans="1:11" ht="95.25" customHeight="1" x14ac:dyDescent="0.2">
      <c r="A72" s="29">
        <v>2484875</v>
      </c>
      <c r="B72" s="27" t="s">
        <v>175</v>
      </c>
      <c r="C72" s="107">
        <v>515900</v>
      </c>
      <c r="D72" s="107">
        <v>0</v>
      </c>
      <c r="E72" s="28">
        <v>215880</v>
      </c>
      <c r="F72" s="107">
        <v>5700</v>
      </c>
      <c r="G72" s="107">
        <v>108795</v>
      </c>
      <c r="H72" s="107">
        <f t="shared" ref="H72:H135" si="20">SUM(F72:G72)</f>
        <v>114495</v>
      </c>
      <c r="I72" s="72">
        <f t="shared" si="14"/>
        <v>53.036409116175648</v>
      </c>
      <c r="J72" s="28">
        <f t="shared" si="15"/>
        <v>114495</v>
      </c>
      <c r="K72" s="72">
        <f t="shared" si="16"/>
        <v>22.193254506687342</v>
      </c>
    </row>
    <row r="73" spans="1:11" ht="99" customHeight="1" x14ac:dyDescent="0.2">
      <c r="A73" s="29">
        <v>2484876</v>
      </c>
      <c r="B73" s="27" t="s">
        <v>176</v>
      </c>
      <c r="C73" s="107">
        <v>515900</v>
      </c>
      <c r="D73" s="107">
        <v>0</v>
      </c>
      <c r="E73" s="28">
        <v>215880</v>
      </c>
      <c r="F73" s="107">
        <v>5700</v>
      </c>
      <c r="G73" s="107">
        <v>108795</v>
      </c>
      <c r="H73" s="107">
        <f t="shared" si="20"/>
        <v>114495</v>
      </c>
      <c r="I73" s="72">
        <f t="shared" si="14"/>
        <v>53.036409116175648</v>
      </c>
      <c r="J73" s="28">
        <f t="shared" si="15"/>
        <v>114495</v>
      </c>
      <c r="K73" s="72">
        <f t="shared" si="16"/>
        <v>22.193254506687342</v>
      </c>
    </row>
    <row r="74" spans="1:11" ht="96" customHeight="1" x14ac:dyDescent="0.2">
      <c r="A74" s="29">
        <v>2484877</v>
      </c>
      <c r="B74" s="27" t="s">
        <v>177</v>
      </c>
      <c r="C74" s="107">
        <v>515900</v>
      </c>
      <c r="D74" s="107">
        <v>0</v>
      </c>
      <c r="E74" s="28">
        <v>215880</v>
      </c>
      <c r="F74" s="107">
        <v>5700</v>
      </c>
      <c r="G74" s="107">
        <v>108795</v>
      </c>
      <c r="H74" s="107">
        <f t="shared" si="20"/>
        <v>114495</v>
      </c>
      <c r="I74" s="72">
        <f t="shared" si="14"/>
        <v>53.036409116175648</v>
      </c>
      <c r="J74" s="28">
        <f t="shared" si="15"/>
        <v>114495</v>
      </c>
      <c r="K74" s="72">
        <f t="shared" si="16"/>
        <v>22.193254506687342</v>
      </c>
    </row>
    <row r="75" spans="1:11" ht="94.5" customHeight="1" x14ac:dyDescent="0.2">
      <c r="A75" s="29">
        <v>2484878</v>
      </c>
      <c r="B75" s="27" t="s">
        <v>178</v>
      </c>
      <c r="C75" s="107">
        <v>515900</v>
      </c>
      <c r="D75" s="107">
        <v>0</v>
      </c>
      <c r="E75" s="28">
        <v>215880</v>
      </c>
      <c r="F75" s="107">
        <v>5700</v>
      </c>
      <c r="G75" s="107">
        <v>108795</v>
      </c>
      <c r="H75" s="107">
        <f t="shared" si="20"/>
        <v>114495</v>
      </c>
      <c r="I75" s="72">
        <f t="shared" si="14"/>
        <v>53.036409116175648</v>
      </c>
      <c r="J75" s="28">
        <f t="shared" si="15"/>
        <v>114495</v>
      </c>
      <c r="K75" s="72">
        <f t="shared" si="16"/>
        <v>22.193254506687342</v>
      </c>
    </row>
    <row r="76" spans="1:11" ht="106.5" customHeight="1" x14ac:dyDescent="0.2">
      <c r="A76" s="29">
        <v>2484879</v>
      </c>
      <c r="B76" s="27" t="s">
        <v>179</v>
      </c>
      <c r="C76" s="107">
        <v>515900</v>
      </c>
      <c r="D76" s="107">
        <v>0</v>
      </c>
      <c r="E76" s="28">
        <v>207380</v>
      </c>
      <c r="F76" s="107">
        <v>55200</v>
      </c>
      <c r="G76" s="107">
        <v>138795</v>
      </c>
      <c r="H76" s="107">
        <f t="shared" si="20"/>
        <v>193995</v>
      </c>
      <c r="I76" s="72">
        <f t="shared" si="14"/>
        <v>93.545664962870092</v>
      </c>
      <c r="J76" s="28">
        <f t="shared" si="15"/>
        <v>193995</v>
      </c>
      <c r="K76" s="72">
        <f t="shared" si="16"/>
        <v>37.60321767784454</v>
      </c>
    </row>
    <row r="77" spans="1:11" ht="99.75" customHeight="1" x14ac:dyDescent="0.2">
      <c r="A77" s="29">
        <v>2485076</v>
      </c>
      <c r="B77" s="27" t="s">
        <v>180</v>
      </c>
      <c r="C77" s="107">
        <v>14634000</v>
      </c>
      <c r="D77" s="107">
        <v>0</v>
      </c>
      <c r="E77" s="28">
        <v>5211224</v>
      </c>
      <c r="F77" s="107">
        <v>5211223.2</v>
      </c>
      <c r="G77" s="107"/>
      <c r="H77" s="107">
        <f t="shared" si="20"/>
        <v>5211223.2</v>
      </c>
      <c r="I77" s="72">
        <f t="shared" si="14"/>
        <v>99.999984648520197</v>
      </c>
      <c r="J77" s="28">
        <f t="shared" si="15"/>
        <v>5211223.2</v>
      </c>
      <c r="K77" s="72">
        <f t="shared" si="16"/>
        <v>35.610381303813043</v>
      </c>
    </row>
    <row r="78" spans="1:11" ht="108" x14ac:dyDescent="0.2">
      <c r="A78" s="29">
        <v>2489476</v>
      </c>
      <c r="B78" s="27" t="s">
        <v>240</v>
      </c>
      <c r="C78" s="107">
        <v>15574057.039999999</v>
      </c>
      <c r="D78" s="107">
        <v>0</v>
      </c>
      <c r="E78" s="28">
        <v>12769520</v>
      </c>
      <c r="F78" s="107">
        <v>726830</v>
      </c>
      <c r="G78" s="107">
        <v>8795700</v>
      </c>
      <c r="H78" s="107">
        <f t="shared" si="20"/>
        <v>9522530</v>
      </c>
      <c r="I78" s="72">
        <f t="shared" ref="I78:I79" si="21">H78/E78%</f>
        <v>74.572341012034912</v>
      </c>
      <c r="J78" s="28">
        <f t="shared" ref="J78:J79" si="22">D78+H78</f>
        <v>9522530</v>
      </c>
      <c r="K78" s="72">
        <f t="shared" ref="K78:K79" si="23">J78/C78%</f>
        <v>61.143541310671864</v>
      </c>
    </row>
    <row r="79" spans="1:11" ht="96" x14ac:dyDescent="0.2">
      <c r="A79" s="29">
        <v>2489479</v>
      </c>
      <c r="B79" s="27" t="s">
        <v>241</v>
      </c>
      <c r="C79" s="107">
        <v>15546057.039999999</v>
      </c>
      <c r="D79" s="107">
        <v>0</v>
      </c>
      <c r="E79" s="28">
        <v>15379857</v>
      </c>
      <c r="F79" s="107">
        <v>726830</v>
      </c>
      <c r="G79" s="107">
        <v>8795700</v>
      </c>
      <c r="H79" s="107">
        <f t="shared" si="20"/>
        <v>9522530</v>
      </c>
      <c r="I79" s="72">
        <f t="shared" si="21"/>
        <v>61.915595184012439</v>
      </c>
      <c r="J79" s="28">
        <f t="shared" si="22"/>
        <v>9522530</v>
      </c>
      <c r="K79" s="72">
        <f t="shared" si="23"/>
        <v>61.253666929810777</v>
      </c>
    </row>
    <row r="80" spans="1:11" ht="99.75" customHeight="1" x14ac:dyDescent="0.2">
      <c r="A80" s="29">
        <v>2491047</v>
      </c>
      <c r="B80" s="27" t="s">
        <v>214</v>
      </c>
      <c r="C80" s="28">
        <v>25540000</v>
      </c>
      <c r="D80" s="28">
        <v>0</v>
      </c>
      <c r="E80" s="28">
        <v>25093900</v>
      </c>
      <c r="F80" s="28">
        <v>19792100</v>
      </c>
      <c r="G80" s="28">
        <v>199520</v>
      </c>
      <c r="H80" s="28">
        <f t="shared" si="20"/>
        <v>19991620</v>
      </c>
      <c r="I80" s="72">
        <f t="shared" ref="I80:I81" si="24">H80/E80%</f>
        <v>79.667249809714718</v>
      </c>
      <c r="J80" s="28">
        <f t="shared" ref="J80:J81" si="25">D80+H80</f>
        <v>19991620</v>
      </c>
      <c r="K80" s="72">
        <f t="shared" ref="K80:K81" si="26">J80/C80%</f>
        <v>78.275724353954587</v>
      </c>
    </row>
    <row r="81" spans="1:11" ht="86.25" customHeight="1" x14ac:dyDescent="0.2">
      <c r="A81" s="29">
        <v>2491056</v>
      </c>
      <c r="B81" s="27" t="s">
        <v>215</v>
      </c>
      <c r="C81" s="28">
        <v>30235000</v>
      </c>
      <c r="D81" s="28">
        <v>0</v>
      </c>
      <c r="E81" s="28">
        <v>28756750</v>
      </c>
      <c r="F81" s="28">
        <v>24564000</v>
      </c>
      <c r="G81" s="28"/>
      <c r="H81" s="28">
        <f t="shared" si="20"/>
        <v>24564000</v>
      </c>
      <c r="I81" s="72">
        <f t="shared" si="24"/>
        <v>85.419944882505845</v>
      </c>
      <c r="J81" s="28">
        <f t="shared" si="25"/>
        <v>24564000</v>
      </c>
      <c r="K81" s="72">
        <f t="shared" si="26"/>
        <v>81.243591863734082</v>
      </c>
    </row>
    <row r="82" spans="1:11" ht="71.25" customHeight="1" x14ac:dyDescent="0.2">
      <c r="A82" s="29">
        <v>2492697</v>
      </c>
      <c r="B82" s="27" t="s">
        <v>227</v>
      </c>
      <c r="C82" s="107">
        <v>3915560</v>
      </c>
      <c r="D82" s="28">
        <v>0</v>
      </c>
      <c r="E82" s="28">
        <v>3915560</v>
      </c>
      <c r="F82" s="28">
        <v>3878106.2</v>
      </c>
      <c r="G82" s="107"/>
      <c r="H82" s="107">
        <f t="shared" si="20"/>
        <v>3878106.2</v>
      </c>
      <c r="I82" s="72">
        <f t="shared" ref="I82" si="27">H82/E82%</f>
        <v>99.043462493232141</v>
      </c>
      <c r="J82" s="28">
        <f t="shared" ref="J82" si="28">D82+H82</f>
        <v>3878106.2</v>
      </c>
      <c r="K82" s="72">
        <f t="shared" ref="K82" si="29">J82/C82%</f>
        <v>99.043462493232141</v>
      </c>
    </row>
    <row r="83" spans="1:11" ht="51" customHeight="1" x14ac:dyDescent="0.2">
      <c r="A83" s="29">
        <v>2501848</v>
      </c>
      <c r="B83" s="27" t="s">
        <v>248</v>
      </c>
      <c r="C83" s="107">
        <v>401264</v>
      </c>
      <c r="D83" s="107">
        <v>0</v>
      </c>
      <c r="E83" s="28">
        <v>401264</v>
      </c>
      <c r="F83" s="107">
        <v>0</v>
      </c>
      <c r="G83" s="107">
        <v>399280</v>
      </c>
      <c r="H83" s="107">
        <f t="shared" si="20"/>
        <v>399280</v>
      </c>
      <c r="I83" s="72">
        <f t="shared" ref="I83:I85" si="30">H83/E83%</f>
        <v>99.505562422744134</v>
      </c>
      <c r="J83" s="28">
        <f t="shared" ref="J83:J85" si="31">D83+H83</f>
        <v>399280</v>
      </c>
      <c r="K83" s="72">
        <f t="shared" ref="K83:K85" si="32">J83/C83%</f>
        <v>99.505562422744134</v>
      </c>
    </row>
    <row r="84" spans="1:11" ht="91.5" customHeight="1" x14ac:dyDescent="0.2">
      <c r="A84" s="29">
        <v>2501868</v>
      </c>
      <c r="B84" s="27" t="s">
        <v>249</v>
      </c>
      <c r="C84" s="107">
        <v>774914</v>
      </c>
      <c r="D84" s="107">
        <v>0</v>
      </c>
      <c r="E84" s="28">
        <v>774914</v>
      </c>
      <c r="F84" s="107">
        <v>0</v>
      </c>
      <c r="G84" s="107">
        <v>13758</v>
      </c>
      <c r="H84" s="107">
        <f t="shared" si="20"/>
        <v>13758</v>
      </c>
      <c r="I84" s="72">
        <f t="shared" si="30"/>
        <v>1.7754228211130525</v>
      </c>
      <c r="J84" s="28">
        <f t="shared" si="31"/>
        <v>13758</v>
      </c>
      <c r="K84" s="72">
        <f t="shared" si="32"/>
        <v>1.7754228211130525</v>
      </c>
    </row>
    <row r="85" spans="1:11" ht="99.75" customHeight="1" x14ac:dyDescent="0.2">
      <c r="A85" s="91">
        <v>2501880</v>
      </c>
      <c r="B85" s="115" t="s">
        <v>250</v>
      </c>
      <c r="C85" s="107">
        <v>1309964</v>
      </c>
      <c r="D85" s="107">
        <v>0</v>
      </c>
      <c r="E85" s="107">
        <v>983656</v>
      </c>
      <c r="F85" s="107">
        <v>0</v>
      </c>
      <c r="G85" s="107">
        <v>793367</v>
      </c>
      <c r="H85" s="107">
        <f t="shared" si="20"/>
        <v>793367</v>
      </c>
      <c r="I85" s="143">
        <f t="shared" si="30"/>
        <v>80.654924079149623</v>
      </c>
      <c r="J85" s="107">
        <f t="shared" si="31"/>
        <v>793367</v>
      </c>
      <c r="K85" s="143">
        <f t="shared" si="32"/>
        <v>60.564030767257726</v>
      </c>
    </row>
    <row r="86" spans="1:11" ht="75.75" customHeight="1" x14ac:dyDescent="0.2">
      <c r="A86" s="91">
        <v>2502665</v>
      </c>
      <c r="B86" s="115" t="s">
        <v>289</v>
      </c>
      <c r="C86" s="28">
        <v>1808712.58</v>
      </c>
      <c r="D86" s="28">
        <v>0</v>
      </c>
      <c r="E86" s="107">
        <v>904357</v>
      </c>
      <c r="F86" s="28">
        <v>773848</v>
      </c>
      <c r="G86" s="28"/>
      <c r="H86" s="28">
        <f t="shared" si="20"/>
        <v>773848</v>
      </c>
      <c r="I86" s="143">
        <f t="shared" ref="I86:I88" si="33">H86/E86%</f>
        <v>85.568862738940481</v>
      </c>
      <c r="J86" s="107">
        <f t="shared" ref="J86:J88" si="34">D86+H86</f>
        <v>773848</v>
      </c>
      <c r="K86" s="143">
        <f t="shared" ref="K86:K88" si="35">J86/C86%</f>
        <v>42.784464959048378</v>
      </c>
    </row>
    <row r="87" spans="1:11" ht="81.75" customHeight="1" x14ac:dyDescent="0.2">
      <c r="A87" s="91">
        <v>2502668</v>
      </c>
      <c r="B87" s="115" t="s">
        <v>290</v>
      </c>
      <c r="C87" s="28">
        <v>71242378.5</v>
      </c>
      <c r="D87" s="28">
        <v>0</v>
      </c>
      <c r="E87" s="107">
        <v>33121310</v>
      </c>
      <c r="F87" s="28">
        <v>31165128</v>
      </c>
      <c r="G87" s="28"/>
      <c r="H87" s="28">
        <f t="shared" si="20"/>
        <v>31165128</v>
      </c>
      <c r="I87" s="143">
        <f t="shared" si="33"/>
        <v>94.093886986957955</v>
      </c>
      <c r="J87" s="107">
        <f t="shared" si="34"/>
        <v>31165128</v>
      </c>
      <c r="K87" s="143">
        <f t="shared" si="35"/>
        <v>43.74520988234552</v>
      </c>
    </row>
    <row r="88" spans="1:11" ht="84" customHeight="1" x14ac:dyDescent="0.2">
      <c r="A88" s="91">
        <v>2502669</v>
      </c>
      <c r="B88" s="115" t="s">
        <v>291</v>
      </c>
      <c r="C88" s="28">
        <v>24084631.550000001</v>
      </c>
      <c r="D88" s="107">
        <v>0</v>
      </c>
      <c r="E88" s="107">
        <v>11042316</v>
      </c>
      <c r="F88" s="28">
        <v>10564212.789999999</v>
      </c>
      <c r="G88" s="28"/>
      <c r="H88" s="28">
        <f t="shared" si="20"/>
        <v>10564212.789999999</v>
      </c>
      <c r="I88" s="143">
        <f t="shared" si="33"/>
        <v>95.670263285347019</v>
      </c>
      <c r="J88" s="107">
        <f t="shared" si="34"/>
        <v>10564212.789999999</v>
      </c>
      <c r="K88" s="143">
        <f t="shared" si="35"/>
        <v>43.862878981845995</v>
      </c>
    </row>
    <row r="89" spans="1:11" ht="24" x14ac:dyDescent="0.2">
      <c r="A89" s="144"/>
      <c r="B89" s="134" t="s">
        <v>89</v>
      </c>
      <c r="C89" s="134"/>
      <c r="D89" s="31">
        <f>SUM(D90:D91)</f>
        <v>1768130</v>
      </c>
      <c r="E89" s="31">
        <f>SUM(E90:E91)</f>
        <v>4092984</v>
      </c>
      <c r="F89" s="31">
        <f>SUM(F90:F91)</f>
        <v>2721172</v>
      </c>
      <c r="G89" s="136">
        <f>SUM(G90:G91)</f>
        <v>1100876.55</v>
      </c>
      <c r="H89" s="136">
        <f t="shared" si="20"/>
        <v>3822048.55</v>
      </c>
      <c r="I89" s="145">
        <f t="shared" si="8"/>
        <v>93.380490859480517</v>
      </c>
      <c r="J89" s="136">
        <f t="shared" si="9"/>
        <v>5590178.5499999998</v>
      </c>
      <c r="K89" s="134"/>
    </row>
    <row r="90" spans="1:11" ht="111.75" customHeight="1" x14ac:dyDescent="0.2">
      <c r="A90" s="29">
        <v>2345252</v>
      </c>
      <c r="B90" s="27" t="s">
        <v>90</v>
      </c>
      <c r="C90" s="28">
        <v>6200468.7199999997</v>
      </c>
      <c r="D90" s="28">
        <v>1456160</v>
      </c>
      <c r="E90" s="28">
        <v>3443145</v>
      </c>
      <c r="F90" s="28">
        <v>2215341</v>
      </c>
      <c r="G90" s="28">
        <v>1019053.55</v>
      </c>
      <c r="H90" s="28">
        <f t="shared" si="20"/>
        <v>3234394.55</v>
      </c>
      <c r="I90" s="72">
        <f t="shared" ref="I90:I95" si="36">H90/E90%</f>
        <v>93.93721583029469</v>
      </c>
      <c r="J90" s="28">
        <f t="shared" ref="J90:J95" si="37">D90+H90</f>
        <v>4690554.55</v>
      </c>
      <c r="K90" s="72">
        <f t="shared" ref="K90:K95" si="38">J90/C90%</f>
        <v>75.648386627132282</v>
      </c>
    </row>
    <row r="91" spans="1:11" ht="83.25" customHeight="1" x14ac:dyDescent="0.2">
      <c r="A91" s="29">
        <v>2432524</v>
      </c>
      <c r="B91" s="27" t="s">
        <v>91</v>
      </c>
      <c r="C91" s="28">
        <v>989129.9</v>
      </c>
      <c r="D91" s="28">
        <v>311970</v>
      </c>
      <c r="E91" s="28">
        <v>649839</v>
      </c>
      <c r="F91" s="28">
        <v>505831</v>
      </c>
      <c r="G91" s="28">
        <v>81823</v>
      </c>
      <c r="H91" s="28">
        <f t="shared" si="20"/>
        <v>587654</v>
      </c>
      <c r="I91" s="72">
        <f t="shared" si="36"/>
        <v>90.430706682732179</v>
      </c>
      <c r="J91" s="28">
        <f t="shared" si="37"/>
        <v>899624</v>
      </c>
      <c r="K91" s="72">
        <f t="shared" si="38"/>
        <v>90.95104697573089</v>
      </c>
    </row>
    <row r="92" spans="1:11" ht="29.25" customHeight="1" x14ac:dyDescent="0.2">
      <c r="A92" s="29"/>
      <c r="B92" s="49" t="s">
        <v>216</v>
      </c>
      <c r="C92" s="49"/>
      <c r="D92" s="31">
        <f>SUM(D93:D95)</f>
        <v>3165929.0700000003</v>
      </c>
      <c r="E92" s="31">
        <f>SUM(E93:E95)</f>
        <v>902080</v>
      </c>
      <c r="F92" s="31">
        <f>SUM(F93:F95)</f>
        <v>637500</v>
      </c>
      <c r="G92" s="31">
        <f>SUM(G93:G95)</f>
        <v>264580</v>
      </c>
      <c r="H92" s="31">
        <f t="shared" si="20"/>
        <v>902080</v>
      </c>
      <c r="I92" s="73">
        <f t="shared" si="36"/>
        <v>100.00000000000001</v>
      </c>
      <c r="J92" s="61">
        <f t="shared" si="37"/>
        <v>4068009.0700000003</v>
      </c>
      <c r="K92" s="49"/>
    </row>
    <row r="93" spans="1:11" ht="68.25" customHeight="1" x14ac:dyDescent="0.2">
      <c r="A93" s="29">
        <v>2108103</v>
      </c>
      <c r="B93" s="27" t="s">
        <v>217</v>
      </c>
      <c r="C93" s="28">
        <v>2308127.64</v>
      </c>
      <c r="D93" s="28">
        <v>1869579.07</v>
      </c>
      <c r="E93" s="28">
        <v>372500</v>
      </c>
      <c r="F93" s="28">
        <v>137500</v>
      </c>
      <c r="G93" s="28">
        <v>235000</v>
      </c>
      <c r="H93" s="28">
        <f t="shared" si="20"/>
        <v>372500</v>
      </c>
      <c r="I93" s="72">
        <f t="shared" si="36"/>
        <v>100</v>
      </c>
      <c r="J93" s="28">
        <f t="shared" si="37"/>
        <v>2242079.0700000003</v>
      </c>
      <c r="K93" s="72">
        <f t="shared" si="38"/>
        <v>97.138435117045788</v>
      </c>
    </row>
    <row r="94" spans="1:11" ht="88.5" customHeight="1" x14ac:dyDescent="0.2">
      <c r="A94" s="29">
        <v>2437706</v>
      </c>
      <c r="B94" s="27" t="s">
        <v>218</v>
      </c>
      <c r="C94" s="28">
        <v>1500000</v>
      </c>
      <c r="D94" s="28">
        <v>0</v>
      </c>
      <c r="E94" s="28">
        <v>29580</v>
      </c>
      <c r="F94" s="28">
        <v>0</v>
      </c>
      <c r="G94" s="28">
        <v>29580</v>
      </c>
      <c r="H94" s="28">
        <f t="shared" si="20"/>
        <v>29580</v>
      </c>
      <c r="I94" s="72">
        <f t="shared" si="36"/>
        <v>100</v>
      </c>
      <c r="J94" s="28">
        <f t="shared" si="37"/>
        <v>29580</v>
      </c>
      <c r="K94" s="72">
        <f t="shared" si="38"/>
        <v>1.972</v>
      </c>
    </row>
    <row r="95" spans="1:11" ht="186.75" customHeight="1" x14ac:dyDescent="0.2">
      <c r="A95" s="29">
        <v>2440145</v>
      </c>
      <c r="B95" s="27" t="s">
        <v>219</v>
      </c>
      <c r="C95" s="28">
        <v>1974500</v>
      </c>
      <c r="D95" s="28">
        <v>1296350</v>
      </c>
      <c r="E95" s="28">
        <v>500000</v>
      </c>
      <c r="F95" s="28">
        <v>500000</v>
      </c>
      <c r="G95" s="28"/>
      <c r="H95" s="28">
        <f t="shared" si="20"/>
        <v>500000</v>
      </c>
      <c r="I95" s="72">
        <f t="shared" si="36"/>
        <v>100</v>
      </c>
      <c r="J95" s="28">
        <f t="shared" si="37"/>
        <v>1796350</v>
      </c>
      <c r="K95" s="72">
        <f t="shared" si="38"/>
        <v>90.977462648771848</v>
      </c>
    </row>
    <row r="96" spans="1:11" ht="24" x14ac:dyDescent="0.2">
      <c r="A96" s="29"/>
      <c r="B96" s="49" t="s">
        <v>92</v>
      </c>
      <c r="C96" s="86"/>
      <c r="D96" s="61">
        <f>SUM(D97:D101)</f>
        <v>87495061.870000005</v>
      </c>
      <c r="E96" s="61">
        <f>SUM(E97:E101)</f>
        <v>1325970</v>
      </c>
      <c r="F96" s="61">
        <f>SUM(F97:F101)</f>
        <v>639635</v>
      </c>
      <c r="G96" s="61">
        <f t="shared" ref="G96" si="39">SUM(G97:G101)</f>
        <v>39300</v>
      </c>
      <c r="H96" s="61">
        <f t="shared" si="20"/>
        <v>678935</v>
      </c>
      <c r="I96" s="50">
        <f t="shared" ref="I96:I99" si="40">H96/E96%</f>
        <v>51.202892976462515</v>
      </c>
      <c r="J96" s="31">
        <f t="shared" ref="J96:J99" si="41">D96+H96</f>
        <v>88173996.870000005</v>
      </c>
      <c r="K96" s="49"/>
    </row>
    <row r="97" spans="1:11" ht="84" customHeight="1" x14ac:dyDescent="0.2">
      <c r="A97" s="29">
        <v>2056337</v>
      </c>
      <c r="B97" s="27" t="s">
        <v>251</v>
      </c>
      <c r="C97" s="28">
        <v>131826707.23999999</v>
      </c>
      <c r="D97" s="28">
        <v>87469901.870000005</v>
      </c>
      <c r="E97" s="28">
        <v>700335</v>
      </c>
      <c r="F97" s="28">
        <v>54000</v>
      </c>
      <c r="G97" s="28"/>
      <c r="H97" s="28">
        <f t="shared" si="20"/>
        <v>54000</v>
      </c>
      <c r="I97" s="72">
        <f t="shared" ref="I97" si="42">H97/E97%</f>
        <v>7.7105956435134608</v>
      </c>
      <c r="J97" s="28">
        <f t="shared" ref="J97" si="43">D97+H97</f>
        <v>87523901.870000005</v>
      </c>
      <c r="K97" s="72">
        <f t="shared" ref="K97" si="44">J97/C97%</f>
        <v>66.393148780282019</v>
      </c>
    </row>
    <row r="98" spans="1:11" ht="103.5" customHeight="1" x14ac:dyDescent="0.2">
      <c r="A98" s="29">
        <v>2438340</v>
      </c>
      <c r="B98" s="27" t="s">
        <v>93</v>
      </c>
      <c r="C98" s="28">
        <v>417225.7</v>
      </c>
      <c r="D98" s="28">
        <v>14160</v>
      </c>
      <c r="E98" s="28">
        <v>403066</v>
      </c>
      <c r="F98" s="28">
        <v>403066</v>
      </c>
      <c r="G98" s="28"/>
      <c r="H98" s="28">
        <f t="shared" si="20"/>
        <v>403066</v>
      </c>
      <c r="I98" s="72">
        <f t="shared" si="40"/>
        <v>100</v>
      </c>
      <c r="J98" s="28">
        <f t="shared" si="41"/>
        <v>417226</v>
      </c>
      <c r="K98" s="72">
        <f t="shared" ref="K98:K99" si="45">J98/C98%</f>
        <v>100.00007190352846</v>
      </c>
    </row>
    <row r="99" spans="1:11" ht="92.25" customHeight="1" x14ac:dyDescent="0.2">
      <c r="A99" s="29">
        <v>2439135</v>
      </c>
      <c r="B99" s="27" t="s">
        <v>94</v>
      </c>
      <c r="C99" s="28">
        <v>193568.84</v>
      </c>
      <c r="D99" s="28">
        <v>11000</v>
      </c>
      <c r="E99" s="28">
        <v>182569</v>
      </c>
      <c r="F99" s="28">
        <v>182569</v>
      </c>
      <c r="G99" s="28"/>
      <c r="H99" s="28">
        <f t="shared" si="20"/>
        <v>182569</v>
      </c>
      <c r="I99" s="72">
        <f t="shared" si="40"/>
        <v>100</v>
      </c>
      <c r="J99" s="28">
        <f t="shared" si="41"/>
        <v>193569</v>
      </c>
      <c r="K99" s="72">
        <f t="shared" si="45"/>
        <v>100.00008265793193</v>
      </c>
    </row>
    <row r="100" spans="1:11" ht="106.5" customHeight="1" x14ac:dyDescent="0.2">
      <c r="A100" s="29">
        <v>2462605</v>
      </c>
      <c r="B100" s="27" t="s">
        <v>252</v>
      </c>
      <c r="C100" s="28">
        <v>299122</v>
      </c>
      <c r="D100" s="28">
        <v>0</v>
      </c>
      <c r="E100" s="28">
        <v>20000</v>
      </c>
      <c r="F100" s="28">
        <v>0</v>
      </c>
      <c r="G100" s="28">
        <v>20000</v>
      </c>
      <c r="H100" s="28">
        <f t="shared" si="20"/>
        <v>20000</v>
      </c>
      <c r="I100" s="72">
        <f t="shared" ref="I100:I101" si="46">H100/E100%</f>
        <v>100</v>
      </c>
      <c r="J100" s="28">
        <f t="shared" ref="J100:J101" si="47">D100+H100</f>
        <v>20000</v>
      </c>
      <c r="K100" s="72">
        <f t="shared" ref="K100:K101" si="48">J100/C100%</f>
        <v>6.6862350479068748</v>
      </c>
    </row>
    <row r="101" spans="1:11" ht="103.5" customHeight="1" x14ac:dyDescent="0.2">
      <c r="A101" s="29">
        <v>2462677</v>
      </c>
      <c r="B101" s="27" t="s">
        <v>253</v>
      </c>
      <c r="C101" s="28">
        <v>250000</v>
      </c>
      <c r="D101" s="28">
        <v>0</v>
      </c>
      <c r="E101" s="28">
        <v>20000</v>
      </c>
      <c r="F101" s="28">
        <v>0</v>
      </c>
      <c r="G101" s="28">
        <v>19300</v>
      </c>
      <c r="H101" s="28">
        <f t="shared" si="20"/>
        <v>19300</v>
      </c>
      <c r="I101" s="72">
        <f t="shared" si="46"/>
        <v>96.5</v>
      </c>
      <c r="J101" s="28">
        <f t="shared" si="47"/>
        <v>19300</v>
      </c>
      <c r="K101" s="72">
        <f t="shared" si="48"/>
        <v>7.72</v>
      </c>
    </row>
    <row r="102" spans="1:11" ht="39.75" customHeight="1" x14ac:dyDescent="0.2">
      <c r="A102" s="29"/>
      <c r="B102" s="86" t="s">
        <v>181</v>
      </c>
      <c r="C102" s="134"/>
      <c r="D102" s="135">
        <f>D103</f>
        <v>607308</v>
      </c>
      <c r="E102" s="105">
        <f t="shared" ref="E102:G102" si="49">E103</f>
        <v>36000</v>
      </c>
      <c r="F102" s="105">
        <f t="shared" si="49"/>
        <v>36000</v>
      </c>
      <c r="G102" s="136">
        <f t="shared" si="49"/>
        <v>0</v>
      </c>
      <c r="H102" s="136">
        <f t="shared" si="20"/>
        <v>36000</v>
      </c>
      <c r="I102" s="73">
        <f t="shared" ref="I102:I103" si="50">H102/E102%</f>
        <v>100</v>
      </c>
      <c r="J102" s="61">
        <f t="shared" ref="J102:J103" si="51">D102+H102</f>
        <v>643308</v>
      </c>
      <c r="K102" s="86"/>
    </row>
    <row r="103" spans="1:11" ht="92.25" customHeight="1" x14ac:dyDescent="0.2">
      <c r="A103" s="29">
        <v>2414546</v>
      </c>
      <c r="B103" s="27" t="s">
        <v>182</v>
      </c>
      <c r="C103" s="107">
        <v>1605053.67</v>
      </c>
      <c r="D103" s="121">
        <v>607308</v>
      </c>
      <c r="E103" s="28">
        <v>36000</v>
      </c>
      <c r="F103" s="107">
        <v>36000</v>
      </c>
      <c r="G103" s="107"/>
      <c r="H103" s="107">
        <f t="shared" si="20"/>
        <v>36000</v>
      </c>
      <c r="I103" s="72">
        <f t="shared" si="50"/>
        <v>100</v>
      </c>
      <c r="J103" s="28">
        <f t="shared" si="51"/>
        <v>643308</v>
      </c>
      <c r="K103" s="72">
        <f t="shared" ref="K103" si="52">J103/C103%</f>
        <v>40.080155076683511</v>
      </c>
    </row>
    <row r="104" spans="1:11" ht="39.75" customHeight="1" x14ac:dyDescent="0.2">
      <c r="A104" s="29"/>
      <c r="B104" s="86" t="s">
        <v>254</v>
      </c>
      <c r="C104" s="86"/>
      <c r="D104" s="120">
        <f>SUM(D105:D107)</f>
        <v>2654359.2999999998</v>
      </c>
      <c r="E104" s="120">
        <f t="shared" ref="E104:G104" si="53">SUM(E105:E107)</f>
        <v>788618</v>
      </c>
      <c r="F104" s="120">
        <f t="shared" si="53"/>
        <v>529360</v>
      </c>
      <c r="G104" s="120">
        <f t="shared" si="53"/>
        <v>63300</v>
      </c>
      <c r="H104" s="120">
        <f t="shared" si="20"/>
        <v>592660</v>
      </c>
      <c r="I104" s="73">
        <f t="shared" ref="I104:I107" si="54">H104/E104%</f>
        <v>75.151721112122729</v>
      </c>
      <c r="J104" s="61">
        <f t="shared" ref="J104:J107" si="55">D104+H104</f>
        <v>3247019.3</v>
      </c>
      <c r="K104" s="86"/>
    </row>
    <row r="105" spans="1:11" ht="177" customHeight="1" x14ac:dyDescent="0.2">
      <c r="A105" s="29">
        <v>2426388</v>
      </c>
      <c r="B105" s="27" t="s">
        <v>255</v>
      </c>
      <c r="C105" s="107">
        <v>2693871.5</v>
      </c>
      <c r="D105" s="28">
        <v>2276410.5</v>
      </c>
      <c r="E105" s="28">
        <v>279800</v>
      </c>
      <c r="F105" s="28">
        <v>279800</v>
      </c>
      <c r="G105" s="28"/>
      <c r="H105" s="28">
        <f t="shared" si="20"/>
        <v>279800</v>
      </c>
      <c r="I105" s="72">
        <f t="shared" si="54"/>
        <v>100</v>
      </c>
      <c r="J105" s="28">
        <f t="shared" si="55"/>
        <v>2556210.5</v>
      </c>
      <c r="K105" s="72">
        <f t="shared" ref="K105:K107" si="56">J105/C105%</f>
        <v>94.889845339690481</v>
      </c>
    </row>
    <row r="106" spans="1:11" ht="180" x14ac:dyDescent="0.2">
      <c r="A106" s="29">
        <v>2467269</v>
      </c>
      <c r="B106" s="27" t="s">
        <v>256</v>
      </c>
      <c r="C106" s="107">
        <v>1004604</v>
      </c>
      <c r="D106" s="28">
        <v>230348.79999999999</v>
      </c>
      <c r="E106" s="28">
        <v>433718</v>
      </c>
      <c r="F106" s="28">
        <v>249560</v>
      </c>
      <c r="G106" s="28"/>
      <c r="H106" s="28">
        <f t="shared" si="20"/>
        <v>249560</v>
      </c>
      <c r="I106" s="72">
        <f t="shared" si="54"/>
        <v>57.539691689069855</v>
      </c>
      <c r="J106" s="28">
        <f t="shared" si="55"/>
        <v>479908.8</v>
      </c>
      <c r="K106" s="72">
        <f t="shared" si="56"/>
        <v>47.770942580360014</v>
      </c>
    </row>
    <row r="107" spans="1:11" ht="94.5" customHeight="1" x14ac:dyDescent="0.2">
      <c r="A107" s="29">
        <v>2470392</v>
      </c>
      <c r="B107" s="27" t="s">
        <v>257</v>
      </c>
      <c r="C107" s="107">
        <v>210900</v>
      </c>
      <c r="D107" s="28">
        <v>147600</v>
      </c>
      <c r="E107" s="28">
        <v>75100</v>
      </c>
      <c r="F107" s="28">
        <v>0</v>
      </c>
      <c r="G107" s="28">
        <v>63300</v>
      </c>
      <c r="H107" s="28">
        <f t="shared" si="20"/>
        <v>63300</v>
      </c>
      <c r="I107" s="72">
        <f t="shared" si="54"/>
        <v>84.287616511318248</v>
      </c>
      <c r="J107" s="28">
        <f t="shared" si="55"/>
        <v>210900</v>
      </c>
      <c r="K107" s="72">
        <f t="shared" si="56"/>
        <v>100</v>
      </c>
    </row>
    <row r="108" spans="1:11" ht="34.5" customHeight="1" x14ac:dyDescent="0.2">
      <c r="A108" s="29"/>
      <c r="B108" s="86" t="s">
        <v>183</v>
      </c>
      <c r="C108" s="86"/>
      <c r="D108" s="31">
        <f>SUM(D109:D113)</f>
        <v>303210.8</v>
      </c>
      <c r="E108" s="31">
        <f>SUM(E109:E113)</f>
        <v>4953138</v>
      </c>
      <c r="F108" s="31">
        <f>SUM(F109:F113)</f>
        <v>70825</v>
      </c>
      <c r="G108" s="31">
        <f>SUM(G109:G113)</f>
        <v>4454955</v>
      </c>
      <c r="H108" s="31">
        <f t="shared" si="20"/>
        <v>4525780</v>
      </c>
      <c r="I108" s="73">
        <f t="shared" ref="I108:I111" si="57">H108/E108%</f>
        <v>91.371974695637391</v>
      </c>
      <c r="J108" s="61">
        <f t="shared" ref="J108:J111" si="58">D108+H108</f>
        <v>4828990.8</v>
      </c>
      <c r="K108" s="86"/>
    </row>
    <row r="109" spans="1:11" ht="78.75" customHeight="1" x14ac:dyDescent="0.2">
      <c r="A109" s="29">
        <v>2442057</v>
      </c>
      <c r="B109" s="27" t="s">
        <v>302</v>
      </c>
      <c r="C109" s="107">
        <v>9500</v>
      </c>
      <c r="D109" s="28">
        <v>0</v>
      </c>
      <c r="E109" s="28">
        <v>14945</v>
      </c>
      <c r="F109" s="28"/>
      <c r="G109" s="28">
        <v>9500</v>
      </c>
      <c r="H109" s="28">
        <f t="shared" si="20"/>
        <v>9500</v>
      </c>
      <c r="I109" s="72">
        <f t="shared" si="57"/>
        <v>63.56641017062563</v>
      </c>
      <c r="J109" s="28">
        <f t="shared" si="58"/>
        <v>9500</v>
      </c>
      <c r="K109" s="72">
        <f t="shared" ref="K109" si="59">J109/C109%</f>
        <v>100</v>
      </c>
    </row>
    <row r="110" spans="1:11" ht="179.25" customHeight="1" x14ac:dyDescent="0.2">
      <c r="A110" s="29">
        <v>2467262</v>
      </c>
      <c r="B110" s="27" t="s">
        <v>228</v>
      </c>
      <c r="C110" s="107">
        <v>356935.8</v>
      </c>
      <c r="D110" s="28">
        <v>303210.8</v>
      </c>
      <c r="E110" s="28">
        <v>53725</v>
      </c>
      <c r="F110" s="28">
        <v>53725</v>
      </c>
      <c r="G110" s="28"/>
      <c r="H110" s="28">
        <f t="shared" si="20"/>
        <v>53725</v>
      </c>
      <c r="I110" s="72">
        <f t="shared" ref="I110" si="60">H110/E110%</f>
        <v>100</v>
      </c>
      <c r="J110" s="28">
        <f t="shared" ref="J110" si="61">D110+H110</f>
        <v>356935.8</v>
      </c>
      <c r="K110" s="72">
        <f t="shared" ref="K110" si="62">J110/C110%</f>
        <v>100</v>
      </c>
    </row>
    <row r="111" spans="1:11" ht="80.25" customHeight="1" x14ac:dyDescent="0.2">
      <c r="A111" s="29">
        <v>2477661</v>
      </c>
      <c r="B111" s="27" t="s">
        <v>184</v>
      </c>
      <c r="C111" s="107">
        <v>415848.44</v>
      </c>
      <c r="D111" s="28">
        <v>0</v>
      </c>
      <c r="E111" s="28">
        <v>416563</v>
      </c>
      <c r="F111" s="28">
        <v>17100</v>
      </c>
      <c r="G111" s="28"/>
      <c r="H111" s="28">
        <f t="shared" si="20"/>
        <v>17100</v>
      </c>
      <c r="I111" s="72">
        <f t="shared" si="57"/>
        <v>4.105021329306731</v>
      </c>
      <c r="J111" s="28">
        <f t="shared" si="58"/>
        <v>17100</v>
      </c>
      <c r="K111" s="72">
        <f t="shared" ref="K111" si="63">J111/C111%</f>
        <v>4.1120750627319893</v>
      </c>
    </row>
    <row r="112" spans="1:11" ht="107.25" customHeight="1" x14ac:dyDescent="0.2">
      <c r="A112" s="29">
        <v>2491431</v>
      </c>
      <c r="B112" s="27" t="s">
        <v>258</v>
      </c>
      <c r="C112" s="107">
        <v>3935905</v>
      </c>
      <c r="D112" s="28">
        <v>0</v>
      </c>
      <c r="E112" s="28">
        <v>3935905</v>
      </c>
      <c r="F112" s="28">
        <v>0</v>
      </c>
      <c r="G112" s="28">
        <v>3935905</v>
      </c>
      <c r="H112" s="28">
        <f t="shared" si="20"/>
        <v>3935905</v>
      </c>
      <c r="I112" s="72">
        <f t="shared" ref="I112:I114" si="64">H112/E112%</f>
        <v>99.999999999999986</v>
      </c>
      <c r="J112" s="28">
        <f t="shared" ref="J112:J114" si="65">D112+H112</f>
        <v>3935905</v>
      </c>
      <c r="K112" s="72">
        <f t="shared" ref="K112" si="66">J112/C112%</f>
        <v>99.999999999999986</v>
      </c>
    </row>
    <row r="113" spans="1:11" ht="107.25" customHeight="1" x14ac:dyDescent="0.2">
      <c r="A113" s="29">
        <v>2503605</v>
      </c>
      <c r="B113" s="27" t="s">
        <v>303</v>
      </c>
      <c r="C113" s="107">
        <v>509550</v>
      </c>
      <c r="D113" s="28">
        <v>0</v>
      </c>
      <c r="E113" s="28">
        <v>532000</v>
      </c>
      <c r="F113" s="28"/>
      <c r="G113" s="28">
        <v>509550</v>
      </c>
      <c r="H113" s="28">
        <f t="shared" si="20"/>
        <v>509550</v>
      </c>
      <c r="I113" s="72">
        <f t="shared" ref="I113" si="67">H113/E113%</f>
        <v>95.780075187969928</v>
      </c>
      <c r="J113" s="28">
        <f t="shared" ref="J113" si="68">D113+H113</f>
        <v>509550</v>
      </c>
      <c r="K113" s="72">
        <f t="shared" ref="K113" si="69">J113/C113%</f>
        <v>100</v>
      </c>
    </row>
    <row r="114" spans="1:11" ht="34.5" customHeight="1" x14ac:dyDescent="0.2">
      <c r="A114" s="29"/>
      <c r="B114" s="86" t="s">
        <v>259</v>
      </c>
      <c r="C114" s="86"/>
      <c r="D114" s="31">
        <f>SUM(D115:D116)</f>
        <v>0</v>
      </c>
      <c r="E114" s="31">
        <f>SUM(E115:E116)</f>
        <v>5700776</v>
      </c>
      <c r="F114" s="31">
        <f>SUM(F115:F116)</f>
        <v>0</v>
      </c>
      <c r="G114" s="31">
        <f t="shared" ref="G114" si="70">SUM(G115:G116)</f>
        <v>5685000</v>
      </c>
      <c r="H114" s="31">
        <f t="shared" si="20"/>
        <v>5685000</v>
      </c>
      <c r="I114" s="73">
        <f t="shared" si="64"/>
        <v>99.723265744874027</v>
      </c>
      <c r="J114" s="61">
        <f t="shared" si="65"/>
        <v>5685000</v>
      </c>
      <c r="K114" s="86"/>
    </row>
    <row r="115" spans="1:11" ht="80.25" customHeight="1" x14ac:dyDescent="0.2">
      <c r="A115" s="29">
        <v>2461197</v>
      </c>
      <c r="B115" s="27" t="s">
        <v>260</v>
      </c>
      <c r="C115" s="107">
        <v>700776.18</v>
      </c>
      <c r="D115" s="28">
        <v>0</v>
      </c>
      <c r="E115" s="28">
        <v>700776</v>
      </c>
      <c r="F115" s="28">
        <v>0</v>
      </c>
      <c r="G115" s="28">
        <v>700000</v>
      </c>
      <c r="H115" s="28">
        <f t="shared" si="20"/>
        <v>700000</v>
      </c>
      <c r="I115" s="72">
        <f t="shared" ref="I115:I117" si="71">H115/E115%</f>
        <v>99.889265614119196</v>
      </c>
      <c r="J115" s="28">
        <f t="shared" ref="J115:J117" si="72">D115+H115</f>
        <v>700000</v>
      </c>
      <c r="K115" s="72">
        <f t="shared" ref="K115:K116" si="73">J115/C115%</f>
        <v>99.889239956757663</v>
      </c>
    </row>
    <row r="116" spans="1:11" ht="80.25" customHeight="1" x14ac:dyDescent="0.2">
      <c r="A116" s="29">
        <v>2479704</v>
      </c>
      <c r="B116" s="27" t="s">
        <v>261</v>
      </c>
      <c r="C116" s="107">
        <v>5000000</v>
      </c>
      <c r="D116" s="28">
        <v>0</v>
      </c>
      <c r="E116" s="28">
        <v>5000000</v>
      </c>
      <c r="F116" s="28">
        <v>0</v>
      </c>
      <c r="G116" s="28">
        <v>4985000</v>
      </c>
      <c r="H116" s="28">
        <f t="shared" si="20"/>
        <v>4985000</v>
      </c>
      <c r="I116" s="72">
        <f t="shared" si="71"/>
        <v>99.7</v>
      </c>
      <c r="J116" s="28">
        <f t="shared" si="72"/>
        <v>4985000</v>
      </c>
      <c r="K116" s="72">
        <f t="shared" si="73"/>
        <v>99.7</v>
      </c>
    </row>
    <row r="117" spans="1:11" ht="34.5" customHeight="1" x14ac:dyDescent="0.2">
      <c r="A117" s="29"/>
      <c r="B117" s="86" t="s">
        <v>262</v>
      </c>
      <c r="C117" s="86"/>
      <c r="D117" s="31">
        <f>D118</f>
        <v>0</v>
      </c>
      <c r="E117" s="31">
        <f>E118</f>
        <v>260000</v>
      </c>
      <c r="F117" s="31">
        <f>F118</f>
        <v>0</v>
      </c>
      <c r="G117" s="31">
        <f t="shared" ref="G117" si="74">G118</f>
        <v>80000</v>
      </c>
      <c r="H117" s="31">
        <f t="shared" si="20"/>
        <v>80000</v>
      </c>
      <c r="I117" s="73">
        <f t="shared" si="71"/>
        <v>30.76923076923077</v>
      </c>
      <c r="J117" s="61">
        <f t="shared" si="72"/>
        <v>80000</v>
      </c>
      <c r="K117" s="86"/>
    </row>
    <row r="118" spans="1:11" ht="92.25" customHeight="1" x14ac:dyDescent="0.2">
      <c r="A118" s="29">
        <v>2493578</v>
      </c>
      <c r="B118" s="27" t="s">
        <v>263</v>
      </c>
      <c r="C118" s="107">
        <v>18440000</v>
      </c>
      <c r="D118" s="28">
        <v>0</v>
      </c>
      <c r="E118" s="28">
        <v>260000</v>
      </c>
      <c r="F118" s="28">
        <v>0</v>
      </c>
      <c r="G118" s="28">
        <v>80000</v>
      </c>
      <c r="H118" s="28">
        <f t="shared" si="20"/>
        <v>80000</v>
      </c>
      <c r="I118" s="72">
        <f t="shared" ref="I118" si="75">H118/E118%</f>
        <v>30.76923076923077</v>
      </c>
      <c r="J118" s="28">
        <f t="shared" ref="J118" si="76">D118+H118</f>
        <v>80000</v>
      </c>
      <c r="K118" s="72">
        <f t="shared" ref="K118" si="77">J118/C118%</f>
        <v>0.43383947939262474</v>
      </c>
    </row>
    <row r="119" spans="1:11" ht="24" x14ac:dyDescent="0.2">
      <c r="A119" s="29"/>
      <c r="B119" s="86" t="s">
        <v>95</v>
      </c>
      <c r="C119" s="86"/>
      <c r="D119" s="31">
        <f>SUM(D120:D122)</f>
        <v>1980695.94</v>
      </c>
      <c r="E119" s="31">
        <f>SUM(E120:E122)</f>
        <v>646500</v>
      </c>
      <c r="F119" s="31">
        <f>SUM(F120:F122)</f>
        <v>587000</v>
      </c>
      <c r="G119" s="31">
        <f>SUM(G120:G122)</f>
        <v>48640</v>
      </c>
      <c r="H119" s="31">
        <f t="shared" si="20"/>
        <v>635640</v>
      </c>
      <c r="I119" s="73">
        <f t="shared" ref="I119:I122" si="78">H119/E119%</f>
        <v>98.320185614849194</v>
      </c>
      <c r="J119" s="61">
        <f t="shared" ref="J119:J122" si="79">D119+H119</f>
        <v>2616335.94</v>
      </c>
      <c r="K119" s="86"/>
    </row>
    <row r="120" spans="1:11" ht="196.5" customHeight="1" x14ac:dyDescent="0.2">
      <c r="A120" s="29">
        <v>2466215</v>
      </c>
      <c r="B120" s="27" t="s">
        <v>96</v>
      </c>
      <c r="C120" s="28">
        <v>1480000</v>
      </c>
      <c r="D120" s="28">
        <v>1197388.5</v>
      </c>
      <c r="E120" s="28">
        <v>250000</v>
      </c>
      <c r="F120" s="28">
        <v>250000</v>
      </c>
      <c r="G120" s="28"/>
      <c r="H120" s="28">
        <f t="shared" si="20"/>
        <v>250000</v>
      </c>
      <c r="I120" s="72">
        <f t="shared" si="78"/>
        <v>100</v>
      </c>
      <c r="J120" s="28">
        <f t="shared" si="79"/>
        <v>1447388.5</v>
      </c>
      <c r="K120" s="72">
        <f t="shared" ref="K120:K122" si="80">J120/C120%</f>
        <v>97.796520270270264</v>
      </c>
    </row>
    <row r="121" spans="1:11" ht="135" customHeight="1" x14ac:dyDescent="0.2">
      <c r="A121" s="29">
        <v>2467162</v>
      </c>
      <c r="B121" s="27" t="s">
        <v>97</v>
      </c>
      <c r="C121" s="28">
        <v>1792500</v>
      </c>
      <c r="D121" s="28">
        <v>783307.44</v>
      </c>
      <c r="E121" s="28">
        <v>337000</v>
      </c>
      <c r="F121" s="28">
        <v>337000</v>
      </c>
      <c r="G121" s="28"/>
      <c r="H121" s="28">
        <f t="shared" si="20"/>
        <v>337000</v>
      </c>
      <c r="I121" s="72">
        <f t="shared" si="78"/>
        <v>100</v>
      </c>
      <c r="J121" s="28">
        <f t="shared" si="79"/>
        <v>1120307.44</v>
      </c>
      <c r="K121" s="72">
        <f t="shared" si="80"/>
        <v>62.499717712691769</v>
      </c>
    </row>
    <row r="122" spans="1:11" ht="74.25" customHeight="1" x14ac:dyDescent="0.2">
      <c r="A122" s="29">
        <v>2494750</v>
      </c>
      <c r="B122" s="27" t="s">
        <v>292</v>
      </c>
      <c r="C122" s="28">
        <v>59500</v>
      </c>
      <c r="D122" s="28">
        <v>0</v>
      </c>
      <c r="E122" s="28">
        <v>59500</v>
      </c>
      <c r="F122" s="28">
        <v>0</v>
      </c>
      <c r="G122" s="28">
        <v>48640</v>
      </c>
      <c r="H122" s="28">
        <f t="shared" si="20"/>
        <v>48640</v>
      </c>
      <c r="I122" s="72">
        <f t="shared" si="78"/>
        <v>81.747899159663859</v>
      </c>
      <c r="J122" s="28">
        <f t="shared" si="79"/>
        <v>48640</v>
      </c>
      <c r="K122" s="72">
        <f t="shared" si="80"/>
        <v>81.747899159663859</v>
      </c>
    </row>
    <row r="123" spans="1:11" ht="26.25" customHeight="1" x14ac:dyDescent="0.2">
      <c r="A123" s="27"/>
      <c r="B123" s="49" t="s">
        <v>51</v>
      </c>
      <c r="C123" s="31"/>
      <c r="D123" s="31">
        <f>SUM(D124:D126)</f>
        <v>10848286.890000001</v>
      </c>
      <c r="E123" s="31">
        <f t="shared" ref="E123:G123" si="81">SUM(E124:E126)</f>
        <v>13006654</v>
      </c>
      <c r="F123" s="31">
        <f t="shared" si="81"/>
        <v>9922579</v>
      </c>
      <c r="G123" s="31">
        <f t="shared" si="81"/>
        <v>2131965</v>
      </c>
      <c r="H123" s="31">
        <f t="shared" si="20"/>
        <v>12054544</v>
      </c>
      <c r="I123" s="50">
        <f t="shared" ref="I123:I150" si="82">H123/E123%</f>
        <v>92.679823727147664</v>
      </c>
      <c r="J123" s="31">
        <f t="shared" ref="J123:J150" si="83">D123+H123</f>
        <v>22902830.890000001</v>
      </c>
      <c r="K123" s="31"/>
    </row>
    <row r="124" spans="1:11" ht="54" customHeight="1" x14ac:dyDescent="0.2">
      <c r="A124" s="29">
        <v>2178583</v>
      </c>
      <c r="B124" s="27" t="s">
        <v>32</v>
      </c>
      <c r="C124" s="28">
        <v>19578672.120000001</v>
      </c>
      <c r="D124" s="28">
        <v>8175183.9500000002</v>
      </c>
      <c r="E124" s="28">
        <v>10496282</v>
      </c>
      <c r="F124" s="28">
        <v>9324379</v>
      </c>
      <c r="G124" s="28">
        <v>942130</v>
      </c>
      <c r="H124" s="28">
        <f t="shared" si="20"/>
        <v>10266509</v>
      </c>
      <c r="I124" s="72">
        <f t="shared" si="82"/>
        <v>97.81091056814212</v>
      </c>
      <c r="J124" s="28">
        <f t="shared" si="83"/>
        <v>18441692.949999999</v>
      </c>
      <c r="K124" s="72">
        <f>J124/C124%</f>
        <v>94.192766684934909</v>
      </c>
    </row>
    <row r="125" spans="1:11" ht="198" customHeight="1" x14ac:dyDescent="0.2">
      <c r="A125" s="29">
        <v>2440042</v>
      </c>
      <c r="B125" s="27" t="s">
        <v>264</v>
      </c>
      <c r="C125" s="28">
        <v>2970778</v>
      </c>
      <c r="D125" s="28">
        <v>2673102.94</v>
      </c>
      <c r="E125" s="28">
        <v>289800</v>
      </c>
      <c r="F125" s="28">
        <v>289800</v>
      </c>
      <c r="G125" s="28"/>
      <c r="H125" s="28">
        <f t="shared" si="20"/>
        <v>289800</v>
      </c>
      <c r="I125" s="72">
        <f t="shared" ref="I125" si="84">H125/E125%</f>
        <v>100</v>
      </c>
      <c r="J125" s="28">
        <f t="shared" ref="J125" si="85">D125+H125</f>
        <v>2962902.94</v>
      </c>
      <c r="K125" s="72">
        <f>J125/C125%</f>
        <v>99.734915904184021</v>
      </c>
    </row>
    <row r="126" spans="1:11" ht="176.25" customHeight="1" x14ac:dyDescent="0.2">
      <c r="A126" s="29">
        <v>2459101</v>
      </c>
      <c r="B126" s="27" t="s">
        <v>185</v>
      </c>
      <c r="C126" s="28">
        <v>2220572.0299999998</v>
      </c>
      <c r="D126" s="28">
        <v>0</v>
      </c>
      <c r="E126" s="28">
        <v>2220572</v>
      </c>
      <c r="F126" s="28">
        <v>308400</v>
      </c>
      <c r="G126" s="28">
        <v>1189835</v>
      </c>
      <c r="H126" s="28">
        <f t="shared" si="20"/>
        <v>1498235</v>
      </c>
      <c r="I126" s="72">
        <f t="shared" ref="I126:I127" si="86">H126/E126%</f>
        <v>67.470678726021944</v>
      </c>
      <c r="J126" s="28">
        <f t="shared" ref="J126:J127" si="87">D126+H126</f>
        <v>1498235</v>
      </c>
      <c r="K126" s="72">
        <f>J126/C126%</f>
        <v>67.470677814490898</v>
      </c>
    </row>
    <row r="127" spans="1:11" ht="24" x14ac:dyDescent="0.2">
      <c r="A127" s="27"/>
      <c r="B127" s="49" t="s">
        <v>203</v>
      </c>
      <c r="C127" s="31"/>
      <c r="D127" s="31">
        <f>SUM(D128:D131)</f>
        <v>0</v>
      </c>
      <c r="E127" s="31">
        <f>SUM(E128:E131)</f>
        <v>258060</v>
      </c>
      <c r="F127" s="31">
        <f>SUM(F128:F131)</f>
        <v>258059</v>
      </c>
      <c r="G127" s="31">
        <f t="shared" ref="G127" si="88">SUM(G128:G131)</f>
        <v>0</v>
      </c>
      <c r="H127" s="31">
        <f t="shared" si="20"/>
        <v>258059</v>
      </c>
      <c r="I127" s="50">
        <f t="shared" si="86"/>
        <v>99.999612493218635</v>
      </c>
      <c r="J127" s="31">
        <f t="shared" si="87"/>
        <v>258059</v>
      </c>
      <c r="K127" s="31"/>
    </row>
    <row r="128" spans="1:11" ht="72.75" customHeight="1" x14ac:dyDescent="0.2">
      <c r="A128" s="29">
        <v>2486764</v>
      </c>
      <c r="B128" s="27" t="s">
        <v>220</v>
      </c>
      <c r="C128" s="28">
        <v>30000</v>
      </c>
      <c r="D128" s="28">
        <v>0</v>
      </c>
      <c r="E128" s="28">
        <v>30000</v>
      </c>
      <c r="F128" s="28">
        <v>30000</v>
      </c>
      <c r="G128" s="28"/>
      <c r="H128" s="28">
        <f t="shared" si="20"/>
        <v>30000</v>
      </c>
      <c r="I128" s="72">
        <f t="shared" ref="I128" si="89">H128/E128%</f>
        <v>100</v>
      </c>
      <c r="J128" s="28">
        <f t="shared" ref="J128" si="90">D128+H128</f>
        <v>30000</v>
      </c>
      <c r="K128" s="72">
        <f>J128/C128%</f>
        <v>100</v>
      </c>
    </row>
    <row r="129" spans="1:11" ht="71.25" customHeight="1" x14ac:dyDescent="0.2">
      <c r="A129" s="29">
        <v>2487882</v>
      </c>
      <c r="B129" s="27" t="s">
        <v>204</v>
      </c>
      <c r="C129" s="28">
        <v>166500</v>
      </c>
      <c r="D129" s="28">
        <v>0</v>
      </c>
      <c r="E129" s="28">
        <v>166500</v>
      </c>
      <c r="F129" s="28">
        <v>166500</v>
      </c>
      <c r="G129" s="28"/>
      <c r="H129" s="28">
        <f t="shared" si="20"/>
        <v>166500</v>
      </c>
      <c r="I129" s="72">
        <f t="shared" ref="I129:I137" si="91">H129/E129%</f>
        <v>100</v>
      </c>
      <c r="J129" s="28">
        <f t="shared" ref="J129:J137" si="92">D129+H129</f>
        <v>166500</v>
      </c>
      <c r="K129" s="72">
        <f t="shared" ref="K129" si="93">J129/C129%</f>
        <v>100</v>
      </c>
    </row>
    <row r="130" spans="1:11" ht="81.75" customHeight="1" x14ac:dyDescent="0.2">
      <c r="A130" s="29">
        <v>2490217</v>
      </c>
      <c r="B130" s="27" t="s">
        <v>242</v>
      </c>
      <c r="C130" s="28">
        <v>29059.3</v>
      </c>
      <c r="D130" s="28">
        <v>0</v>
      </c>
      <c r="E130" s="28">
        <v>29060</v>
      </c>
      <c r="F130" s="28">
        <v>29059</v>
      </c>
      <c r="G130" s="28"/>
      <c r="H130" s="28">
        <f t="shared" si="20"/>
        <v>29059</v>
      </c>
      <c r="I130" s="72">
        <f t="shared" ref="I130:I131" si="94">H130/E130%</f>
        <v>99.996558843771496</v>
      </c>
      <c r="J130" s="28">
        <f t="shared" ref="J130:J131" si="95">D130+H130</f>
        <v>29059</v>
      </c>
      <c r="K130" s="72">
        <f t="shared" ref="K130:K131" si="96">J130/C130%</f>
        <v>99.998967628263586</v>
      </c>
    </row>
    <row r="131" spans="1:11" ht="81.75" customHeight="1" x14ac:dyDescent="0.2">
      <c r="A131" s="29">
        <v>2490878</v>
      </c>
      <c r="B131" s="27" t="s">
        <v>243</v>
      </c>
      <c r="C131" s="28">
        <v>32500</v>
      </c>
      <c r="D131" s="28">
        <v>0</v>
      </c>
      <c r="E131" s="28">
        <v>32500</v>
      </c>
      <c r="F131" s="28">
        <v>32500</v>
      </c>
      <c r="G131" s="28"/>
      <c r="H131" s="28">
        <f t="shared" si="20"/>
        <v>32500</v>
      </c>
      <c r="I131" s="72">
        <f t="shared" si="94"/>
        <v>100</v>
      </c>
      <c r="J131" s="28">
        <f t="shared" si="95"/>
        <v>32500</v>
      </c>
      <c r="K131" s="72">
        <f t="shared" si="96"/>
        <v>100</v>
      </c>
    </row>
    <row r="132" spans="1:11" ht="24" x14ac:dyDescent="0.2">
      <c r="A132" s="27"/>
      <c r="B132" s="49" t="s">
        <v>244</v>
      </c>
      <c r="C132" s="31"/>
      <c r="D132" s="31">
        <f>D133</f>
        <v>0</v>
      </c>
      <c r="E132" s="31">
        <f>E133</f>
        <v>16000</v>
      </c>
      <c r="F132" s="31">
        <f>F133</f>
        <v>9280</v>
      </c>
      <c r="G132" s="31">
        <f t="shared" ref="G132" si="97">G133</f>
        <v>0</v>
      </c>
      <c r="H132" s="31">
        <f t="shared" si="20"/>
        <v>9280</v>
      </c>
      <c r="I132" s="50">
        <f t="shared" ref="I132:I134" si="98">H132/E132%</f>
        <v>58</v>
      </c>
      <c r="J132" s="31">
        <f t="shared" ref="J132:J134" si="99">D132+H132</f>
        <v>9280</v>
      </c>
      <c r="K132" s="31"/>
    </row>
    <row r="133" spans="1:11" ht="106.5" customHeight="1" x14ac:dyDescent="0.2">
      <c r="A133" s="29">
        <v>2486058</v>
      </c>
      <c r="B133" s="27" t="s">
        <v>245</v>
      </c>
      <c r="C133" s="28">
        <v>9280</v>
      </c>
      <c r="D133" s="28">
        <v>0</v>
      </c>
      <c r="E133" s="28">
        <v>16000</v>
      </c>
      <c r="F133" s="28">
        <v>9280</v>
      </c>
      <c r="G133" s="28"/>
      <c r="H133" s="28">
        <f t="shared" si="20"/>
        <v>9280</v>
      </c>
      <c r="I133" s="72">
        <f t="shared" si="98"/>
        <v>58</v>
      </c>
      <c r="J133" s="28">
        <f t="shared" si="99"/>
        <v>9280</v>
      </c>
      <c r="K133" s="72">
        <f t="shared" ref="K133" si="100">J133/C133%</f>
        <v>100</v>
      </c>
    </row>
    <row r="134" spans="1:11" ht="34.5" customHeight="1" x14ac:dyDescent="0.2">
      <c r="A134" s="29"/>
      <c r="B134" s="86" t="s">
        <v>265</v>
      </c>
      <c r="C134" s="86"/>
      <c r="D134" s="31">
        <f>SUM(D135:D136)</f>
        <v>1839703.54</v>
      </c>
      <c r="E134" s="31">
        <f>SUM(E135:E136)</f>
        <v>2104085</v>
      </c>
      <c r="F134" s="31">
        <f>SUM(F135:F136)</f>
        <v>0</v>
      </c>
      <c r="G134" s="31">
        <f t="shared" ref="G134" si="101">SUM(G135:G136)</f>
        <v>2104084</v>
      </c>
      <c r="H134" s="31">
        <f t="shared" si="20"/>
        <v>2104084</v>
      </c>
      <c r="I134" s="50">
        <f t="shared" si="98"/>
        <v>99.999952473402942</v>
      </c>
      <c r="J134" s="31">
        <f t="shared" si="99"/>
        <v>3943787.54</v>
      </c>
      <c r="K134" s="86"/>
    </row>
    <row r="135" spans="1:11" ht="123" customHeight="1" x14ac:dyDescent="0.2">
      <c r="A135" s="29">
        <v>2426380</v>
      </c>
      <c r="B135" s="27" t="s">
        <v>266</v>
      </c>
      <c r="C135" s="28">
        <v>2098709.92</v>
      </c>
      <c r="D135" s="28">
        <v>1329550</v>
      </c>
      <c r="E135" s="28">
        <v>639260</v>
      </c>
      <c r="F135" s="28">
        <v>0</v>
      </c>
      <c r="G135" s="28">
        <v>639260</v>
      </c>
      <c r="H135" s="28">
        <f t="shared" si="20"/>
        <v>639260</v>
      </c>
      <c r="I135" s="72">
        <f t="shared" ref="I135" si="102">H135/E135%</f>
        <v>100</v>
      </c>
      <c r="J135" s="28">
        <f t="shared" ref="J135" si="103">D135+H135</f>
        <v>1968810</v>
      </c>
      <c r="K135" s="72">
        <f t="shared" ref="K135" si="104">J135/C135%</f>
        <v>93.810487158701761</v>
      </c>
    </row>
    <row r="136" spans="1:11" ht="175.5" customHeight="1" x14ac:dyDescent="0.2">
      <c r="A136" s="29">
        <v>2440129</v>
      </c>
      <c r="B136" s="27" t="s">
        <v>267</v>
      </c>
      <c r="C136" s="28">
        <v>1974977.99</v>
      </c>
      <c r="D136" s="28">
        <v>510153.54</v>
      </c>
      <c r="E136" s="28">
        <v>1464825</v>
      </c>
      <c r="F136" s="28">
        <v>0</v>
      </c>
      <c r="G136" s="28">
        <v>1464824</v>
      </c>
      <c r="H136" s="28">
        <f t="shared" ref="H136:H199" si="105">SUM(F136:G136)</f>
        <v>1464824</v>
      </c>
      <c r="I136" s="72">
        <f t="shared" ref="I136" si="106">H136/E136%</f>
        <v>99.999931732459515</v>
      </c>
      <c r="J136" s="28">
        <f t="shared" ref="J136" si="107">D136+H136</f>
        <v>1974977.54</v>
      </c>
      <c r="K136" s="72">
        <f t="shared" ref="K136" si="108">J136/C136%</f>
        <v>99.999977214935939</v>
      </c>
    </row>
    <row r="137" spans="1:11" ht="24" x14ac:dyDescent="0.2">
      <c r="A137" s="27"/>
      <c r="B137" s="49" t="s">
        <v>205</v>
      </c>
      <c r="C137" s="31"/>
      <c r="D137" s="31">
        <f>SUM(D138:D140)</f>
        <v>201899</v>
      </c>
      <c r="E137" s="31">
        <f>SUM(E138:E140)</f>
        <v>2082201</v>
      </c>
      <c r="F137" s="31">
        <f>SUM(F138:F140)</f>
        <v>299000</v>
      </c>
      <c r="G137" s="31">
        <f t="shared" ref="G137" si="109">SUM(G138:G140)</f>
        <v>1313852</v>
      </c>
      <c r="H137" s="31">
        <f t="shared" si="105"/>
        <v>1612852</v>
      </c>
      <c r="I137" s="50">
        <f t="shared" si="91"/>
        <v>77.458996513785181</v>
      </c>
      <c r="J137" s="31">
        <f t="shared" si="92"/>
        <v>1814751</v>
      </c>
      <c r="K137" s="31"/>
    </row>
    <row r="138" spans="1:11" ht="120.75" customHeight="1" x14ac:dyDescent="0.2">
      <c r="A138" s="29">
        <v>2432480</v>
      </c>
      <c r="B138" s="27" t="s">
        <v>206</v>
      </c>
      <c r="C138" s="28">
        <v>308999</v>
      </c>
      <c r="D138" s="28">
        <v>201899</v>
      </c>
      <c r="E138" s="28">
        <v>107100</v>
      </c>
      <c r="F138" s="28">
        <v>0</v>
      </c>
      <c r="G138" s="28">
        <v>107100</v>
      </c>
      <c r="H138" s="28">
        <f t="shared" si="105"/>
        <v>107100</v>
      </c>
      <c r="I138" s="72">
        <f t="shared" ref="I138" si="110">H138/E138%</f>
        <v>100</v>
      </c>
      <c r="J138" s="28">
        <f t="shared" ref="J138" si="111">D138+H138</f>
        <v>308999</v>
      </c>
      <c r="K138" s="72">
        <f t="shared" ref="K138" si="112">J138/C138%</f>
        <v>100</v>
      </c>
    </row>
    <row r="139" spans="1:11" ht="110.25" customHeight="1" x14ac:dyDescent="0.2">
      <c r="A139" s="29">
        <v>2482101</v>
      </c>
      <c r="B139" s="27" t="s">
        <v>268</v>
      </c>
      <c r="C139" s="28">
        <v>414295.79</v>
      </c>
      <c r="D139" s="28">
        <v>0</v>
      </c>
      <c r="E139" s="28">
        <v>463076</v>
      </c>
      <c r="F139" s="28">
        <v>79500</v>
      </c>
      <c r="G139" s="28">
        <v>328592</v>
      </c>
      <c r="H139" s="28">
        <f t="shared" si="105"/>
        <v>408092</v>
      </c>
      <c r="I139" s="72">
        <f t="shared" ref="I139:I141" si="113">H139/E139%</f>
        <v>88.126355069146314</v>
      </c>
      <c r="J139" s="28">
        <f t="shared" ref="J139:J141" si="114">D139+H139</f>
        <v>408092</v>
      </c>
      <c r="K139" s="72">
        <f t="shared" ref="K139:K140" si="115">J139/C139%</f>
        <v>98.502569866809424</v>
      </c>
    </row>
    <row r="140" spans="1:11" ht="114" customHeight="1" x14ac:dyDescent="0.2">
      <c r="A140" s="29">
        <v>2494847</v>
      </c>
      <c r="B140" s="27" t="s">
        <v>269</v>
      </c>
      <c r="C140" s="28">
        <v>4739395</v>
      </c>
      <c r="D140" s="28">
        <v>0</v>
      </c>
      <c r="E140" s="28">
        <v>1512025</v>
      </c>
      <c r="F140" s="28">
        <v>219500</v>
      </c>
      <c r="G140" s="28">
        <v>878160</v>
      </c>
      <c r="H140" s="28">
        <f t="shared" si="105"/>
        <v>1097660</v>
      </c>
      <c r="I140" s="72">
        <f t="shared" si="113"/>
        <v>72.595360526446328</v>
      </c>
      <c r="J140" s="28">
        <f t="shared" si="114"/>
        <v>1097660</v>
      </c>
      <c r="K140" s="72">
        <f t="shared" si="115"/>
        <v>23.160340085601646</v>
      </c>
    </row>
    <row r="141" spans="1:11" ht="34.5" customHeight="1" x14ac:dyDescent="0.2">
      <c r="A141" s="29"/>
      <c r="B141" s="86" t="s">
        <v>270</v>
      </c>
      <c r="C141" s="86"/>
      <c r="D141" s="31">
        <f>D142</f>
        <v>0</v>
      </c>
      <c r="E141" s="31">
        <f>E142</f>
        <v>826200</v>
      </c>
      <c r="F141" s="31">
        <f>F142</f>
        <v>0</v>
      </c>
      <c r="G141" s="31">
        <f t="shared" ref="G141" si="116">G142</f>
        <v>569053</v>
      </c>
      <c r="H141" s="31">
        <f t="shared" si="105"/>
        <v>569053</v>
      </c>
      <c r="I141" s="50">
        <f t="shared" si="113"/>
        <v>68.875938029532804</v>
      </c>
      <c r="J141" s="31">
        <f t="shared" si="114"/>
        <v>569053</v>
      </c>
      <c r="K141" s="86"/>
    </row>
    <row r="142" spans="1:11" ht="141" customHeight="1" x14ac:dyDescent="0.2">
      <c r="A142" s="29">
        <v>2481787</v>
      </c>
      <c r="B142" s="27" t="s">
        <v>271</v>
      </c>
      <c r="C142" s="28">
        <v>672200</v>
      </c>
      <c r="D142" s="28">
        <v>0</v>
      </c>
      <c r="E142" s="28">
        <v>826200</v>
      </c>
      <c r="F142" s="28">
        <v>0</v>
      </c>
      <c r="G142" s="28">
        <v>569053</v>
      </c>
      <c r="H142" s="28">
        <f t="shared" si="105"/>
        <v>569053</v>
      </c>
      <c r="I142" s="72">
        <f t="shared" ref="I142" si="117">H142/E142%</f>
        <v>68.875938029532804</v>
      </c>
      <c r="J142" s="28">
        <f t="shared" ref="J142" si="118">D142+H142</f>
        <v>569053</v>
      </c>
      <c r="K142" s="72">
        <f t="shared" ref="K142" si="119">J142/C142%</f>
        <v>84.655310919369242</v>
      </c>
    </row>
    <row r="143" spans="1:11" ht="29.25" customHeight="1" x14ac:dyDescent="0.2">
      <c r="A143" s="32"/>
      <c r="B143" s="87" t="s">
        <v>52</v>
      </c>
      <c r="C143" s="30"/>
      <c r="D143" s="31">
        <f>SUM(D144:D205)</f>
        <v>319874542.29000008</v>
      </c>
      <c r="E143" s="31">
        <f>SUM(E144:E205)</f>
        <v>453095553</v>
      </c>
      <c r="F143" s="31">
        <f>SUM(F144:F205)</f>
        <v>162108476.81000003</v>
      </c>
      <c r="G143" s="31">
        <f>SUM(G144:G205)</f>
        <v>57030306.359999999</v>
      </c>
      <c r="H143" s="31">
        <f t="shared" si="105"/>
        <v>219138783.17000002</v>
      </c>
      <c r="I143" s="50">
        <f t="shared" si="82"/>
        <v>48.364805551291738</v>
      </c>
      <c r="J143" s="31">
        <f t="shared" si="83"/>
        <v>539013325.46000004</v>
      </c>
      <c r="K143" s="68"/>
    </row>
    <row r="144" spans="1:11" ht="29.25" customHeight="1" x14ac:dyDescent="0.2">
      <c r="A144" s="29"/>
      <c r="B144" s="27" t="s">
        <v>33</v>
      </c>
      <c r="C144" s="28"/>
      <c r="D144" s="28">
        <v>3457012</v>
      </c>
      <c r="E144" s="28">
        <v>2859369</v>
      </c>
      <c r="F144" s="28">
        <v>2664025.0099999998</v>
      </c>
      <c r="G144" s="28">
        <v>103890</v>
      </c>
      <c r="H144" s="28">
        <f t="shared" si="105"/>
        <v>2767915.01</v>
      </c>
      <c r="I144" s="72">
        <f t="shared" si="82"/>
        <v>96.801602381504452</v>
      </c>
      <c r="J144" s="28">
        <f t="shared" si="83"/>
        <v>6224927.0099999998</v>
      </c>
      <c r="K144" s="72"/>
    </row>
    <row r="145" spans="1:11" ht="69" customHeight="1" x14ac:dyDescent="0.2">
      <c r="A145" s="29">
        <v>2089754</v>
      </c>
      <c r="B145" s="27" t="s">
        <v>98</v>
      </c>
      <c r="C145" s="106"/>
      <c r="D145" s="28">
        <v>4388749</v>
      </c>
      <c r="E145" s="28">
        <v>17212811</v>
      </c>
      <c r="F145" s="28">
        <v>1877617</v>
      </c>
      <c r="G145" s="28">
        <v>913943</v>
      </c>
      <c r="H145" s="28">
        <f t="shared" si="105"/>
        <v>2791560</v>
      </c>
      <c r="I145" s="72">
        <f t="shared" si="82"/>
        <v>16.217920477950987</v>
      </c>
      <c r="J145" s="28">
        <f t="shared" si="83"/>
        <v>7180309</v>
      </c>
      <c r="K145" s="72"/>
    </row>
    <row r="146" spans="1:11" ht="69" customHeight="1" x14ac:dyDescent="0.2">
      <c r="A146" s="29">
        <v>2094808</v>
      </c>
      <c r="B146" s="27" t="s">
        <v>233</v>
      </c>
      <c r="C146" s="106"/>
      <c r="D146" s="28"/>
      <c r="E146" s="28">
        <v>134003723</v>
      </c>
      <c r="F146" s="28">
        <v>231311.66999999998</v>
      </c>
      <c r="G146" s="28">
        <v>9607768</v>
      </c>
      <c r="H146" s="28">
        <f t="shared" si="105"/>
        <v>9839079.6699999999</v>
      </c>
      <c r="I146" s="72">
        <f t="shared" ref="I146" si="120">H146/E146%</f>
        <v>7.3423927706844383</v>
      </c>
      <c r="J146" s="28">
        <f t="shared" ref="J146" si="121">D146+H146</f>
        <v>9839079.6699999999</v>
      </c>
      <c r="K146" s="72"/>
    </row>
    <row r="147" spans="1:11" ht="69" customHeight="1" x14ac:dyDescent="0.2">
      <c r="A147" s="29">
        <v>2183907</v>
      </c>
      <c r="B147" s="27" t="s">
        <v>34</v>
      </c>
      <c r="C147" s="106">
        <v>185299820.22</v>
      </c>
      <c r="D147" s="28">
        <v>63590852.289999999</v>
      </c>
      <c r="E147" s="28">
        <v>1294569</v>
      </c>
      <c r="F147" s="28">
        <v>1274224.52</v>
      </c>
      <c r="G147" s="28">
        <v>18500</v>
      </c>
      <c r="H147" s="28">
        <f t="shared" si="105"/>
        <v>1292724.52</v>
      </c>
      <c r="I147" s="72">
        <f t="shared" si="82"/>
        <v>99.857521692547863</v>
      </c>
      <c r="J147" s="28">
        <f t="shared" si="83"/>
        <v>64883576.810000002</v>
      </c>
      <c r="K147" s="72">
        <f>J147/C147%</f>
        <v>35.015455888174095</v>
      </c>
    </row>
    <row r="148" spans="1:11" ht="69" customHeight="1" x14ac:dyDescent="0.2">
      <c r="A148" s="29">
        <v>2250037</v>
      </c>
      <c r="B148" s="125" t="s">
        <v>186</v>
      </c>
      <c r="C148" s="28">
        <v>40368052.479999997</v>
      </c>
      <c r="D148" s="28">
        <v>31993607.969999999</v>
      </c>
      <c r="E148" s="28">
        <v>2620809</v>
      </c>
      <c r="F148" s="28">
        <v>816067.2</v>
      </c>
      <c r="G148" s="28">
        <v>1551601.86</v>
      </c>
      <c r="H148" s="28">
        <f t="shared" si="105"/>
        <v>2367669.06</v>
      </c>
      <c r="I148" s="72">
        <f t="shared" ref="I148" si="122">H148/E148%</f>
        <v>90.34115267461307</v>
      </c>
      <c r="J148" s="28">
        <f t="shared" ref="J148" si="123">D148+H148</f>
        <v>34361277.030000001</v>
      </c>
      <c r="K148" s="72">
        <f>J148/C148%</f>
        <v>85.119977108194661</v>
      </c>
    </row>
    <row r="149" spans="1:11" ht="53.25" customHeight="1" x14ac:dyDescent="0.2">
      <c r="A149" s="29">
        <v>2284722</v>
      </c>
      <c r="B149" s="125" t="s">
        <v>14</v>
      </c>
      <c r="C149" s="28">
        <v>72598006.150000006</v>
      </c>
      <c r="D149" s="28">
        <v>56172171.090000004</v>
      </c>
      <c r="E149" s="28">
        <v>7770552</v>
      </c>
      <c r="F149" s="28">
        <v>5777462.3700000001</v>
      </c>
      <c r="G149" s="28">
        <v>1414961</v>
      </c>
      <c r="H149" s="28">
        <f t="shared" si="105"/>
        <v>7192423.3700000001</v>
      </c>
      <c r="I149" s="72">
        <f t="shared" si="82"/>
        <v>92.560005646960477</v>
      </c>
      <c r="J149" s="28">
        <f t="shared" si="83"/>
        <v>63364594.460000001</v>
      </c>
      <c r="K149" s="72">
        <f>J149/C149%</f>
        <v>87.281452784085857</v>
      </c>
    </row>
    <row r="150" spans="1:11" ht="63" customHeight="1" x14ac:dyDescent="0.2">
      <c r="A150" s="29">
        <v>2285573</v>
      </c>
      <c r="B150" s="27" t="s">
        <v>13</v>
      </c>
      <c r="C150" s="106">
        <v>70271567.409999996</v>
      </c>
      <c r="D150" s="28">
        <v>5577760.0600000005</v>
      </c>
      <c r="E150" s="28">
        <v>883281</v>
      </c>
      <c r="F150" s="128">
        <v>871369.55</v>
      </c>
      <c r="G150" s="28">
        <v>10927</v>
      </c>
      <c r="H150" s="128">
        <f t="shared" si="105"/>
        <v>882296.55</v>
      </c>
      <c r="I150" s="72">
        <f t="shared" si="82"/>
        <v>99.888546227078365</v>
      </c>
      <c r="J150" s="28">
        <f t="shared" si="83"/>
        <v>6460056.6100000003</v>
      </c>
      <c r="K150" s="72">
        <f>J150/C150%</f>
        <v>9.1929877873774331</v>
      </c>
    </row>
    <row r="151" spans="1:11" ht="68.25" customHeight="1" x14ac:dyDescent="0.2">
      <c r="A151" s="29">
        <v>2285839</v>
      </c>
      <c r="B151" s="27" t="s">
        <v>62</v>
      </c>
      <c r="C151" s="106">
        <v>147930731.13</v>
      </c>
      <c r="D151" s="28">
        <v>0</v>
      </c>
      <c r="E151" s="28">
        <v>6920864</v>
      </c>
      <c r="F151" s="28">
        <v>6920862.1699999999</v>
      </c>
      <c r="G151" s="28"/>
      <c r="H151" s="28">
        <f t="shared" si="105"/>
        <v>6920862.1699999999</v>
      </c>
      <c r="I151" s="72">
        <f t="shared" ref="I151:I153" si="124">H151/E151%</f>
        <v>99.999973558214691</v>
      </c>
      <c r="J151" s="28">
        <f t="shared" ref="J151:J153" si="125">D151+H151</f>
        <v>6920862.1699999999</v>
      </c>
      <c r="K151" s="72">
        <f t="shared" ref="K151:K153" si="126">J151/C151%</f>
        <v>4.6784478905319666</v>
      </c>
    </row>
    <row r="152" spans="1:11" ht="65.25" customHeight="1" x14ac:dyDescent="0.2">
      <c r="A152" s="29">
        <v>2303995</v>
      </c>
      <c r="B152" s="27" t="s">
        <v>17</v>
      </c>
      <c r="C152" s="106">
        <v>299767271</v>
      </c>
      <c r="D152" s="28">
        <v>1244301.42</v>
      </c>
      <c r="E152" s="28">
        <v>180110</v>
      </c>
      <c r="F152" s="28">
        <v>180109.71</v>
      </c>
      <c r="G152" s="28"/>
      <c r="H152" s="28">
        <f t="shared" si="105"/>
        <v>180109.71</v>
      </c>
      <c r="I152" s="72">
        <f t="shared" si="124"/>
        <v>99.999838987285543</v>
      </c>
      <c r="J152" s="28">
        <f t="shared" si="125"/>
        <v>1424411.13</v>
      </c>
      <c r="K152" s="72">
        <f t="shared" si="126"/>
        <v>0.47517233127161501</v>
      </c>
    </row>
    <row r="153" spans="1:11" ht="66.75" customHeight="1" x14ac:dyDescent="0.2">
      <c r="A153" s="29">
        <v>2321591</v>
      </c>
      <c r="B153" s="27" t="s">
        <v>99</v>
      </c>
      <c r="C153" s="106">
        <v>141534611.44999999</v>
      </c>
      <c r="D153" s="28">
        <v>1161854.46</v>
      </c>
      <c r="E153" s="28">
        <v>1383539</v>
      </c>
      <c r="F153" s="28">
        <v>1137393.28</v>
      </c>
      <c r="G153" s="28"/>
      <c r="H153" s="28">
        <f t="shared" si="105"/>
        <v>1137393.28</v>
      </c>
      <c r="I153" s="72">
        <f t="shared" si="124"/>
        <v>82.208978568728469</v>
      </c>
      <c r="J153" s="28">
        <f t="shared" si="125"/>
        <v>2299247.7400000002</v>
      </c>
      <c r="K153" s="72">
        <f t="shared" si="126"/>
        <v>1.6245127014830976</v>
      </c>
    </row>
    <row r="154" spans="1:11" ht="54.75" customHeight="1" x14ac:dyDescent="0.2">
      <c r="A154" s="29">
        <v>2335179</v>
      </c>
      <c r="B154" s="27" t="s">
        <v>15</v>
      </c>
      <c r="C154" s="106">
        <v>130711204.76000001</v>
      </c>
      <c r="D154" s="28">
        <v>2307541.17</v>
      </c>
      <c r="E154" s="28">
        <v>29319804</v>
      </c>
      <c r="F154" s="28">
        <v>9799788</v>
      </c>
      <c r="G154" s="28">
        <v>19482587.5</v>
      </c>
      <c r="H154" s="28">
        <f t="shared" si="105"/>
        <v>29282375.5</v>
      </c>
      <c r="I154" s="72">
        <f>H154/E154%</f>
        <v>99.872343962463063</v>
      </c>
      <c r="J154" s="28">
        <f>D154+H154</f>
        <v>31589916.670000002</v>
      </c>
      <c r="K154" s="72">
        <f>J154/C154%</f>
        <v>24.167719001597852</v>
      </c>
    </row>
    <row r="155" spans="1:11" ht="60.75" customHeight="1" x14ac:dyDescent="0.2">
      <c r="A155" s="29">
        <v>2335476</v>
      </c>
      <c r="B155" s="27" t="s">
        <v>100</v>
      </c>
      <c r="C155" s="106">
        <v>31572595.120000001</v>
      </c>
      <c r="D155" s="28">
        <v>1112936.1599999999</v>
      </c>
      <c r="E155" s="107">
        <v>16098288</v>
      </c>
      <c r="F155" s="107">
        <v>0</v>
      </c>
      <c r="G155" s="107">
        <v>8000</v>
      </c>
      <c r="H155" s="107">
        <f t="shared" si="105"/>
        <v>8000</v>
      </c>
      <c r="I155" s="72">
        <f>H155/E155%</f>
        <v>4.9694725302466942E-2</v>
      </c>
      <c r="J155" s="28">
        <f>D155+H155</f>
        <v>1120936.1599999999</v>
      </c>
      <c r="K155" s="72">
        <f>J155/C155%</f>
        <v>3.550345341393653</v>
      </c>
    </row>
    <row r="156" spans="1:11" ht="68.25" customHeight="1" x14ac:dyDescent="0.2">
      <c r="A156" s="29">
        <v>2335905</v>
      </c>
      <c r="B156" s="127" t="s">
        <v>196</v>
      </c>
      <c r="C156" s="106">
        <v>163353003.59999999</v>
      </c>
      <c r="D156" s="28">
        <v>1647373.64</v>
      </c>
      <c r="E156" s="28">
        <v>656055</v>
      </c>
      <c r="F156" s="28">
        <v>656054</v>
      </c>
      <c r="G156" s="28"/>
      <c r="H156" s="28">
        <f t="shared" si="105"/>
        <v>656054</v>
      </c>
      <c r="I156" s="72"/>
      <c r="J156" s="28">
        <f>D156+H156</f>
        <v>2303427.6399999997</v>
      </c>
      <c r="K156" s="72">
        <f>J156/C156%</f>
        <v>1.4100920027404993</v>
      </c>
    </row>
    <row r="157" spans="1:11" ht="54.75" customHeight="1" x14ac:dyDescent="0.2">
      <c r="A157" s="29">
        <v>2343118</v>
      </c>
      <c r="B157" s="127" t="s">
        <v>197</v>
      </c>
      <c r="C157" s="106">
        <v>18989050</v>
      </c>
      <c r="D157" s="28">
        <v>1101765.8</v>
      </c>
      <c r="E157" s="28">
        <v>21140</v>
      </c>
      <c r="F157" s="28">
        <v>4640</v>
      </c>
      <c r="G157" s="28">
        <v>14980</v>
      </c>
      <c r="H157" s="28">
        <f t="shared" si="105"/>
        <v>19620</v>
      </c>
      <c r="I157" s="72"/>
      <c r="J157" s="28">
        <f>D157+H157</f>
        <v>1121385.8</v>
      </c>
      <c r="K157" s="72">
        <f>J157/C157%</f>
        <v>5.9054339211282292</v>
      </c>
    </row>
    <row r="158" spans="1:11" ht="59.25" customHeight="1" x14ac:dyDescent="0.2">
      <c r="A158" s="29">
        <v>2343128</v>
      </c>
      <c r="B158" s="27" t="s">
        <v>16</v>
      </c>
      <c r="C158" s="106">
        <v>29469013.25</v>
      </c>
      <c r="D158" s="28">
        <v>2341285.02</v>
      </c>
      <c r="E158" s="28">
        <v>2657103</v>
      </c>
      <c r="F158" s="28">
        <v>2495361.66</v>
      </c>
      <c r="G158" s="28">
        <v>161147</v>
      </c>
      <c r="H158" s="28">
        <f t="shared" si="105"/>
        <v>2656508.66</v>
      </c>
      <c r="I158" s="72">
        <f t="shared" ref="I158:I166" si="127">H158/E158%</f>
        <v>99.97763203007186</v>
      </c>
      <c r="J158" s="28">
        <f t="shared" ref="J158:J168" si="128">D158+H158</f>
        <v>4997793.68</v>
      </c>
      <c r="K158" s="72">
        <f t="shared" ref="K158:K168" si="129">J158/C158%</f>
        <v>16.959487708669716</v>
      </c>
    </row>
    <row r="159" spans="1:11" ht="81.75" customHeight="1" x14ac:dyDescent="0.2">
      <c r="A159" s="29">
        <v>2343407</v>
      </c>
      <c r="B159" s="27" t="s">
        <v>35</v>
      </c>
      <c r="C159" s="106">
        <v>78786088.370000005</v>
      </c>
      <c r="D159" s="28">
        <v>40572522.020000003</v>
      </c>
      <c r="E159" s="28">
        <v>15015812</v>
      </c>
      <c r="F159" s="28">
        <v>13309968.280000001</v>
      </c>
      <c r="G159" s="28">
        <v>1469475</v>
      </c>
      <c r="H159" s="28">
        <f t="shared" si="105"/>
        <v>14779443.280000001</v>
      </c>
      <c r="I159" s="72">
        <f t="shared" si="127"/>
        <v>98.42586787847371</v>
      </c>
      <c r="J159" s="28">
        <f t="shared" si="128"/>
        <v>55351965.300000004</v>
      </c>
      <c r="K159" s="72">
        <f t="shared" si="129"/>
        <v>70.256014031376651</v>
      </c>
    </row>
    <row r="160" spans="1:11" ht="54.75" customHeight="1" x14ac:dyDescent="0.2">
      <c r="A160" s="29">
        <v>2344420</v>
      </c>
      <c r="B160" s="27" t="s">
        <v>36</v>
      </c>
      <c r="C160" s="106">
        <v>41378154.68</v>
      </c>
      <c r="D160" s="28">
        <v>7359812.6299999999</v>
      </c>
      <c r="E160" s="28">
        <v>8701062</v>
      </c>
      <c r="F160" s="28">
        <v>7802686.6699999999</v>
      </c>
      <c r="G160" s="28">
        <v>891600</v>
      </c>
      <c r="H160" s="28">
        <f t="shared" si="105"/>
        <v>8694286.6699999999</v>
      </c>
      <c r="I160" s="72">
        <f t="shared" si="127"/>
        <v>99.922132148926195</v>
      </c>
      <c r="J160" s="28">
        <f t="shared" si="128"/>
        <v>16054099.300000001</v>
      </c>
      <c r="K160" s="72">
        <f t="shared" si="129"/>
        <v>38.798490227887562</v>
      </c>
    </row>
    <row r="161" spans="1:11" ht="53.25" customHeight="1" x14ac:dyDescent="0.2">
      <c r="A161" s="129">
        <v>2344621</v>
      </c>
      <c r="B161" s="130" t="s">
        <v>37</v>
      </c>
      <c r="C161" s="106">
        <v>105821483.58</v>
      </c>
      <c r="D161" s="28">
        <v>1850729.86</v>
      </c>
      <c r="E161" s="28">
        <v>25001</v>
      </c>
      <c r="F161" s="28">
        <v>24615.38</v>
      </c>
      <c r="G161" s="28"/>
      <c r="H161" s="28">
        <f t="shared" si="105"/>
        <v>24615.38</v>
      </c>
      <c r="I161" s="72">
        <f t="shared" si="127"/>
        <v>98.457581696732134</v>
      </c>
      <c r="J161" s="28">
        <f t="shared" si="128"/>
        <v>1875345.24</v>
      </c>
      <c r="K161" s="72">
        <f t="shared" si="129"/>
        <v>1.7721781783396162</v>
      </c>
    </row>
    <row r="162" spans="1:11" ht="87.75" customHeight="1" x14ac:dyDescent="0.2">
      <c r="A162" s="29">
        <v>2346338</v>
      </c>
      <c r="B162" s="27" t="s">
        <v>221</v>
      </c>
      <c r="C162" s="106">
        <v>29466137.600000001</v>
      </c>
      <c r="D162" s="28">
        <v>0</v>
      </c>
      <c r="E162" s="28">
        <v>775429</v>
      </c>
      <c r="F162" s="28">
        <v>325707.40000000002</v>
      </c>
      <c r="G162" s="28">
        <v>385510</v>
      </c>
      <c r="H162" s="28">
        <f t="shared" si="105"/>
        <v>711217.4</v>
      </c>
      <c r="I162" s="72">
        <f t="shared" ref="I162" si="130">H162/E162%</f>
        <v>91.719216072651406</v>
      </c>
      <c r="J162" s="28">
        <f t="shared" ref="J162" si="131">D162+H162</f>
        <v>711217.4</v>
      </c>
      <c r="K162" s="72">
        <f t="shared" ref="K162" si="132">J162/C162%</f>
        <v>2.413677047377937</v>
      </c>
    </row>
    <row r="163" spans="1:11" ht="70.5" customHeight="1" x14ac:dyDescent="0.2">
      <c r="A163" s="29">
        <v>2346750</v>
      </c>
      <c r="B163" s="27" t="s">
        <v>38</v>
      </c>
      <c r="C163" s="106">
        <v>113121299.98</v>
      </c>
      <c r="D163" s="28">
        <v>893677.04</v>
      </c>
      <c r="E163" s="28">
        <v>823297</v>
      </c>
      <c r="F163" s="28">
        <v>460681</v>
      </c>
      <c r="G163" s="28">
        <v>1021</v>
      </c>
      <c r="H163" s="28">
        <f t="shared" si="105"/>
        <v>461702</v>
      </c>
      <c r="I163" s="72">
        <f t="shared" si="127"/>
        <v>56.079640761474906</v>
      </c>
      <c r="J163" s="28">
        <f t="shared" si="128"/>
        <v>1355379.04</v>
      </c>
      <c r="K163" s="72">
        <f t="shared" si="129"/>
        <v>1.1981643070223138</v>
      </c>
    </row>
    <row r="164" spans="1:11" ht="89.25" customHeight="1" x14ac:dyDescent="0.2">
      <c r="A164" s="29">
        <v>2347056</v>
      </c>
      <c r="B164" s="27" t="s">
        <v>39</v>
      </c>
      <c r="C164" s="106">
        <v>37938424.810000002</v>
      </c>
      <c r="D164" s="28">
        <v>3841429.87</v>
      </c>
      <c r="E164" s="28">
        <v>205375</v>
      </c>
      <c r="F164" s="28">
        <v>171325.24</v>
      </c>
      <c r="G164" s="28">
        <v>31839</v>
      </c>
      <c r="H164" s="28">
        <f t="shared" si="105"/>
        <v>203164.24</v>
      </c>
      <c r="I164" s="72">
        <f t="shared" si="127"/>
        <v>98.923549604382217</v>
      </c>
      <c r="J164" s="28">
        <f t="shared" si="128"/>
        <v>4044594.1100000003</v>
      </c>
      <c r="K164" s="72">
        <f t="shared" si="129"/>
        <v>10.660943700893732</v>
      </c>
    </row>
    <row r="165" spans="1:11" ht="69" customHeight="1" x14ac:dyDescent="0.2">
      <c r="A165" s="29">
        <v>2354781</v>
      </c>
      <c r="B165" s="27" t="s">
        <v>40</v>
      </c>
      <c r="C165" s="106">
        <v>342912239.07999998</v>
      </c>
      <c r="D165" s="28">
        <v>66116725.260000005</v>
      </c>
      <c r="E165" s="28">
        <v>70794870</v>
      </c>
      <c r="F165" s="28">
        <v>59601136.5</v>
      </c>
      <c r="G165" s="28">
        <v>11192890</v>
      </c>
      <c r="H165" s="28">
        <f t="shared" si="105"/>
        <v>70794026.5</v>
      </c>
      <c r="I165" s="72">
        <f t="shared" si="127"/>
        <v>99.998808529488088</v>
      </c>
      <c r="J165" s="28">
        <f t="shared" si="128"/>
        <v>136910751.75999999</v>
      </c>
      <c r="K165" s="72">
        <f t="shared" si="129"/>
        <v>39.925886613822286</v>
      </c>
    </row>
    <row r="166" spans="1:11" ht="57.75" customHeight="1" x14ac:dyDescent="0.2">
      <c r="A166" s="29">
        <v>2372478</v>
      </c>
      <c r="B166" s="27" t="s">
        <v>41</v>
      </c>
      <c r="C166" s="106">
        <v>39138430.5</v>
      </c>
      <c r="D166" s="28">
        <v>15386292.68</v>
      </c>
      <c r="E166" s="107">
        <v>8777020</v>
      </c>
      <c r="F166" s="28">
        <v>6851010.6600000001</v>
      </c>
      <c r="G166" s="107">
        <v>1507347</v>
      </c>
      <c r="H166" s="107">
        <f t="shared" si="105"/>
        <v>8358357.6600000001</v>
      </c>
      <c r="I166" s="72">
        <f t="shared" si="127"/>
        <v>95.230017249590418</v>
      </c>
      <c r="J166" s="28">
        <f t="shared" si="128"/>
        <v>23744650.34</v>
      </c>
      <c r="K166" s="72">
        <f t="shared" si="129"/>
        <v>60.668376418415654</v>
      </c>
    </row>
    <row r="167" spans="1:11" ht="48" x14ac:dyDescent="0.2">
      <c r="A167" s="29">
        <v>2380648</v>
      </c>
      <c r="B167" s="27" t="s">
        <v>198</v>
      </c>
      <c r="C167" s="106">
        <v>11076344.310000001</v>
      </c>
      <c r="D167" s="28">
        <v>4919.04</v>
      </c>
      <c r="E167" s="28">
        <v>426820</v>
      </c>
      <c r="F167" s="28">
        <v>168571.26</v>
      </c>
      <c r="G167" s="107">
        <v>231814</v>
      </c>
      <c r="H167" s="107">
        <f t="shared" si="105"/>
        <v>400385.26</v>
      </c>
      <c r="I167" s="72"/>
      <c r="J167" s="28">
        <f t="shared" si="128"/>
        <v>405304.3</v>
      </c>
      <c r="K167" s="72">
        <f t="shared" si="129"/>
        <v>3.6591883446064521</v>
      </c>
    </row>
    <row r="168" spans="1:11" ht="60" x14ac:dyDescent="0.2">
      <c r="A168" s="29">
        <v>2381374</v>
      </c>
      <c r="B168" s="27" t="s">
        <v>199</v>
      </c>
      <c r="C168" s="106">
        <v>119876685.40000001</v>
      </c>
      <c r="D168" s="28">
        <v>1212617.1100000001</v>
      </c>
      <c r="E168" s="28">
        <v>328033</v>
      </c>
      <c r="F168" s="28">
        <v>10500</v>
      </c>
      <c r="G168" s="107"/>
      <c r="H168" s="107">
        <f t="shared" si="105"/>
        <v>10500</v>
      </c>
      <c r="I168" s="72"/>
      <c r="J168" s="28">
        <f t="shared" si="128"/>
        <v>1223117.1100000001</v>
      </c>
      <c r="K168" s="72">
        <f t="shared" si="129"/>
        <v>1.0203127538259413</v>
      </c>
    </row>
    <row r="169" spans="1:11" ht="57.75" customHeight="1" x14ac:dyDescent="0.2">
      <c r="A169" s="29">
        <v>2386498</v>
      </c>
      <c r="B169" s="27" t="s">
        <v>101</v>
      </c>
      <c r="C169" s="106">
        <v>97397247.409999996</v>
      </c>
      <c r="D169" s="28">
        <v>1117532.98</v>
      </c>
      <c r="E169" s="28">
        <v>8523</v>
      </c>
      <c r="F169" s="28">
        <v>0</v>
      </c>
      <c r="G169" s="28"/>
      <c r="H169" s="28">
        <f t="shared" si="105"/>
        <v>0</v>
      </c>
      <c r="I169" s="72">
        <f t="shared" ref="I169" si="133">H169/E169%</f>
        <v>0</v>
      </c>
      <c r="J169" s="28">
        <f t="shared" ref="J169" si="134">D169+H169</f>
        <v>1117532.98</v>
      </c>
      <c r="K169" s="72">
        <f t="shared" ref="K169" si="135">J169/C169%</f>
        <v>1.14739688206554</v>
      </c>
    </row>
    <row r="170" spans="1:11" ht="75" customHeight="1" x14ac:dyDescent="0.2">
      <c r="A170" s="29">
        <v>2386533</v>
      </c>
      <c r="B170" s="27" t="s">
        <v>42</v>
      </c>
      <c r="C170" s="106">
        <v>140532084.34</v>
      </c>
      <c r="D170" s="28">
        <v>1103795.43</v>
      </c>
      <c r="E170" s="28">
        <v>1513510</v>
      </c>
      <c r="F170" s="28">
        <v>1350910</v>
      </c>
      <c r="G170" s="28">
        <v>11000</v>
      </c>
      <c r="H170" s="28">
        <f t="shared" si="105"/>
        <v>1361910</v>
      </c>
      <c r="I170" s="72">
        <f t="shared" ref="I170:I175" si="136">H170/E170%</f>
        <v>89.983548176093976</v>
      </c>
      <c r="J170" s="28">
        <f t="shared" ref="J170:J175" si="137">D170+H170</f>
        <v>2465705.4299999997</v>
      </c>
      <c r="K170" s="72">
        <f t="shared" ref="K170:K175" si="138">J170/C170%</f>
        <v>1.7545498179864252</v>
      </c>
    </row>
    <row r="171" spans="1:11" ht="53.25" customHeight="1" x14ac:dyDescent="0.2">
      <c r="A171" s="29">
        <v>2386577</v>
      </c>
      <c r="B171" s="27" t="s">
        <v>19</v>
      </c>
      <c r="C171" s="106">
        <v>104754198.22</v>
      </c>
      <c r="D171" s="28">
        <v>1386171.01</v>
      </c>
      <c r="E171" s="28">
        <v>1532948</v>
      </c>
      <c r="F171" s="28">
        <v>1268009.58</v>
      </c>
      <c r="G171" s="28">
        <v>237709</v>
      </c>
      <c r="H171" s="28">
        <f t="shared" si="105"/>
        <v>1505718.58</v>
      </c>
      <c r="I171" s="72">
        <f t="shared" si="136"/>
        <v>98.223721874453673</v>
      </c>
      <c r="J171" s="28">
        <f t="shared" si="137"/>
        <v>2891889.59</v>
      </c>
      <c r="K171" s="72">
        <f t="shared" si="138"/>
        <v>2.760643142842433</v>
      </c>
    </row>
    <row r="172" spans="1:11" ht="53.25" customHeight="1" x14ac:dyDescent="0.2">
      <c r="A172" s="29">
        <v>2409087</v>
      </c>
      <c r="B172" s="27" t="s">
        <v>102</v>
      </c>
      <c r="C172" s="106">
        <v>6026581.2699999996</v>
      </c>
      <c r="D172" s="28">
        <v>324156.15999999997</v>
      </c>
      <c r="E172" s="28">
        <v>5399650</v>
      </c>
      <c r="F172" s="28">
        <v>0</v>
      </c>
      <c r="G172" s="28"/>
      <c r="H172" s="28">
        <f t="shared" si="105"/>
        <v>0</v>
      </c>
      <c r="I172" s="72">
        <f t="shared" si="136"/>
        <v>0</v>
      </c>
      <c r="J172" s="28">
        <f t="shared" si="137"/>
        <v>324156.15999999997</v>
      </c>
      <c r="K172" s="72">
        <f t="shared" si="138"/>
        <v>5.3787735612831122</v>
      </c>
    </row>
    <row r="173" spans="1:11" ht="54.75" customHeight="1" x14ac:dyDescent="0.2">
      <c r="A173" s="29">
        <v>2412981</v>
      </c>
      <c r="B173" s="27" t="s">
        <v>53</v>
      </c>
      <c r="C173" s="106">
        <v>6929065.5800000001</v>
      </c>
      <c r="D173" s="28">
        <v>0</v>
      </c>
      <c r="E173" s="28">
        <v>6507323</v>
      </c>
      <c r="F173" s="28">
        <v>1608649</v>
      </c>
      <c r="G173" s="28">
        <v>505556</v>
      </c>
      <c r="H173" s="28">
        <f t="shared" si="105"/>
        <v>2114205</v>
      </c>
      <c r="I173" s="72">
        <f t="shared" si="136"/>
        <v>32.489627455099431</v>
      </c>
      <c r="J173" s="28">
        <f t="shared" si="137"/>
        <v>2114205</v>
      </c>
      <c r="K173" s="72">
        <f t="shared" si="138"/>
        <v>30.51212281930805</v>
      </c>
    </row>
    <row r="174" spans="1:11" ht="79.5" customHeight="1" x14ac:dyDescent="0.2">
      <c r="A174" s="29">
        <v>2414624</v>
      </c>
      <c r="B174" s="27" t="s">
        <v>63</v>
      </c>
      <c r="C174" s="106">
        <v>723799056.39999998</v>
      </c>
      <c r="D174" s="28">
        <v>0</v>
      </c>
      <c r="E174" s="28">
        <v>11134035</v>
      </c>
      <c r="F174" s="28">
        <v>13984858.35</v>
      </c>
      <c r="G174" s="28">
        <v>-2850825</v>
      </c>
      <c r="H174" s="28">
        <f t="shared" si="105"/>
        <v>11134033.35</v>
      </c>
      <c r="I174" s="72">
        <f t="shared" si="136"/>
        <v>99.999985180574683</v>
      </c>
      <c r="J174" s="28">
        <f t="shared" si="137"/>
        <v>11134033.35</v>
      </c>
      <c r="K174" s="72">
        <f t="shared" si="138"/>
        <v>1.5382768534374676</v>
      </c>
    </row>
    <row r="175" spans="1:11" ht="30" customHeight="1" x14ac:dyDescent="0.2">
      <c r="A175" s="29">
        <v>2416127</v>
      </c>
      <c r="B175" s="27" t="s">
        <v>54</v>
      </c>
      <c r="C175" s="106">
        <v>69177499</v>
      </c>
      <c r="D175" s="28">
        <v>1882123.03</v>
      </c>
      <c r="E175" s="28">
        <v>4732051</v>
      </c>
      <c r="F175" s="28">
        <v>3866500.31</v>
      </c>
      <c r="G175" s="28">
        <v>494423</v>
      </c>
      <c r="H175" s="28">
        <f t="shared" si="105"/>
        <v>4360923.3100000005</v>
      </c>
      <c r="I175" s="72">
        <f t="shared" si="136"/>
        <v>92.157149405194502</v>
      </c>
      <c r="J175" s="28">
        <f t="shared" si="137"/>
        <v>6243046.3400000008</v>
      </c>
      <c r="K175" s="72">
        <f t="shared" si="138"/>
        <v>9.0246777207137843</v>
      </c>
    </row>
    <row r="176" spans="1:11" ht="68.25" customHeight="1" x14ac:dyDescent="0.2">
      <c r="A176" s="29">
        <v>2426613</v>
      </c>
      <c r="B176" s="27" t="s">
        <v>103</v>
      </c>
      <c r="C176" s="106">
        <v>704573.7</v>
      </c>
      <c r="D176" s="28">
        <v>0</v>
      </c>
      <c r="E176" s="28">
        <v>704574</v>
      </c>
      <c r="F176" s="28">
        <v>52071</v>
      </c>
      <c r="G176" s="28">
        <v>2997</v>
      </c>
      <c r="H176" s="28">
        <f t="shared" si="105"/>
        <v>55068</v>
      </c>
      <c r="I176" s="72">
        <f t="shared" ref="I176:I188" si="139">H176/E176%</f>
        <v>7.8157865603896823</v>
      </c>
      <c r="J176" s="28">
        <f t="shared" ref="J176:J188" si="140">D176+H176</f>
        <v>55068</v>
      </c>
      <c r="K176" s="72">
        <f t="shared" ref="K176:K188" si="141">J176/C176%</f>
        <v>7.8157898882686094</v>
      </c>
    </row>
    <row r="177" spans="1:11" ht="60" x14ac:dyDescent="0.2">
      <c r="A177" s="29">
        <v>2426624</v>
      </c>
      <c r="B177" s="27" t="s">
        <v>104</v>
      </c>
      <c r="C177" s="106">
        <v>1203397.99</v>
      </c>
      <c r="D177" s="28">
        <v>0</v>
      </c>
      <c r="E177" s="28">
        <v>1203398</v>
      </c>
      <c r="F177" s="28">
        <v>49060</v>
      </c>
      <c r="G177" s="28">
        <v>4493</v>
      </c>
      <c r="H177" s="28">
        <f t="shared" si="105"/>
        <v>53553</v>
      </c>
      <c r="I177" s="72">
        <f t="shared" si="139"/>
        <v>4.4501486623710527</v>
      </c>
      <c r="J177" s="28">
        <f t="shared" si="140"/>
        <v>53553</v>
      </c>
      <c r="K177" s="72">
        <f t="shared" si="141"/>
        <v>4.4501486993509101</v>
      </c>
    </row>
    <row r="178" spans="1:11" ht="52.5" customHeight="1" x14ac:dyDescent="0.2">
      <c r="A178" s="29">
        <v>2426626</v>
      </c>
      <c r="B178" s="27" t="s">
        <v>105</v>
      </c>
      <c r="C178" s="106">
        <v>1115946.9099999999</v>
      </c>
      <c r="D178" s="28">
        <v>0</v>
      </c>
      <c r="E178" s="28">
        <v>1115947</v>
      </c>
      <c r="F178" s="28">
        <v>0</v>
      </c>
      <c r="G178" s="28"/>
      <c r="H178" s="28">
        <f t="shared" si="105"/>
        <v>0</v>
      </c>
      <c r="I178" s="72">
        <f t="shared" si="139"/>
        <v>0</v>
      </c>
      <c r="J178" s="28">
        <f t="shared" si="140"/>
        <v>0</v>
      </c>
      <c r="K178" s="72">
        <f t="shared" si="141"/>
        <v>0</v>
      </c>
    </row>
    <row r="179" spans="1:11" ht="52.5" customHeight="1" x14ac:dyDescent="0.2">
      <c r="A179" s="29">
        <v>2426641</v>
      </c>
      <c r="B179" s="27" t="s">
        <v>106</v>
      </c>
      <c r="C179" s="106">
        <v>680011.7</v>
      </c>
      <c r="D179" s="28">
        <v>30722.6</v>
      </c>
      <c r="E179" s="28">
        <v>649289</v>
      </c>
      <c r="F179" s="28">
        <v>26800</v>
      </c>
      <c r="G179" s="28">
        <v>2500</v>
      </c>
      <c r="H179" s="28">
        <f t="shared" si="105"/>
        <v>29300</v>
      </c>
      <c r="I179" s="72">
        <f t="shared" si="139"/>
        <v>4.5126284289430441</v>
      </c>
      <c r="J179" s="28">
        <f t="shared" si="140"/>
        <v>60022.6</v>
      </c>
      <c r="K179" s="72">
        <f t="shared" si="141"/>
        <v>8.8267010699962967</v>
      </c>
    </row>
    <row r="180" spans="1:11" ht="52.5" customHeight="1" x14ac:dyDescent="0.2">
      <c r="A180" s="29">
        <v>2426642</v>
      </c>
      <c r="B180" s="27" t="s">
        <v>107</v>
      </c>
      <c r="C180" s="106">
        <v>2311285.27</v>
      </c>
      <c r="D180" s="28">
        <v>2032.77</v>
      </c>
      <c r="E180" s="28">
        <v>2309252</v>
      </c>
      <c r="F180" s="28">
        <v>54121</v>
      </c>
      <c r="G180" s="28">
        <v>2997</v>
      </c>
      <c r="H180" s="28">
        <f t="shared" si="105"/>
        <v>57118</v>
      </c>
      <c r="I180" s="72">
        <f t="shared" si="139"/>
        <v>2.4734416165927322</v>
      </c>
      <c r="J180" s="28">
        <f t="shared" si="140"/>
        <v>59150.77</v>
      </c>
      <c r="K180" s="72">
        <f t="shared" si="141"/>
        <v>2.5592154619667524</v>
      </c>
    </row>
    <row r="181" spans="1:11" ht="66" customHeight="1" x14ac:dyDescent="0.2">
      <c r="A181" s="29">
        <v>2426646</v>
      </c>
      <c r="B181" s="27" t="s">
        <v>108</v>
      </c>
      <c r="C181" s="106">
        <v>2204980.04</v>
      </c>
      <c r="D181" s="28">
        <v>0</v>
      </c>
      <c r="E181" s="28">
        <v>2204980</v>
      </c>
      <c r="F181" s="28">
        <v>52026</v>
      </c>
      <c r="G181" s="28">
        <v>1500</v>
      </c>
      <c r="H181" s="28">
        <f t="shared" si="105"/>
        <v>53526</v>
      </c>
      <c r="I181" s="72">
        <f t="shared" si="139"/>
        <v>2.4275050113833232</v>
      </c>
      <c r="J181" s="28">
        <f t="shared" si="140"/>
        <v>53526</v>
      </c>
      <c r="K181" s="72">
        <f t="shared" si="141"/>
        <v>2.4275049673465525</v>
      </c>
    </row>
    <row r="182" spans="1:11" ht="48" x14ac:dyDescent="0.2">
      <c r="A182" s="29">
        <v>2426659</v>
      </c>
      <c r="B182" s="27" t="s">
        <v>109</v>
      </c>
      <c r="C182" s="106">
        <v>1447445.35</v>
      </c>
      <c r="D182" s="28">
        <v>0</v>
      </c>
      <c r="E182" s="28">
        <v>1447445</v>
      </c>
      <c r="F182" s="28">
        <v>0</v>
      </c>
      <c r="G182" s="28"/>
      <c r="H182" s="28">
        <f t="shared" si="105"/>
        <v>0</v>
      </c>
      <c r="I182" s="72">
        <f t="shared" si="139"/>
        <v>0</v>
      </c>
      <c r="J182" s="28">
        <f t="shared" si="140"/>
        <v>0</v>
      </c>
      <c r="K182" s="72">
        <f t="shared" si="141"/>
        <v>0</v>
      </c>
    </row>
    <row r="183" spans="1:11" ht="72" x14ac:dyDescent="0.2">
      <c r="A183" s="29">
        <v>2426758</v>
      </c>
      <c r="B183" s="27" t="s">
        <v>110</v>
      </c>
      <c r="C183" s="106">
        <v>2031451</v>
      </c>
      <c r="D183" s="28">
        <v>37018.5</v>
      </c>
      <c r="E183" s="28">
        <v>1988009</v>
      </c>
      <c r="F183" s="28">
        <v>4300</v>
      </c>
      <c r="G183" s="28"/>
      <c r="H183" s="28">
        <f t="shared" si="105"/>
        <v>4300</v>
      </c>
      <c r="I183" s="72">
        <f t="shared" si="139"/>
        <v>0.21629680750942273</v>
      </c>
      <c r="J183" s="28">
        <f t="shared" si="140"/>
        <v>41318.5</v>
      </c>
      <c r="K183" s="72">
        <f t="shared" si="141"/>
        <v>2.0339402722487523</v>
      </c>
    </row>
    <row r="184" spans="1:11" ht="48" x14ac:dyDescent="0.2">
      <c r="A184" s="29">
        <v>2426772</v>
      </c>
      <c r="B184" s="27" t="s">
        <v>111</v>
      </c>
      <c r="C184" s="106">
        <v>828524</v>
      </c>
      <c r="D184" s="28">
        <v>0</v>
      </c>
      <c r="E184" s="28">
        <v>828524</v>
      </c>
      <c r="F184" s="28">
        <v>0</v>
      </c>
      <c r="G184" s="28"/>
      <c r="H184" s="28">
        <f t="shared" si="105"/>
        <v>0</v>
      </c>
      <c r="I184" s="72">
        <f t="shared" si="139"/>
        <v>0</v>
      </c>
      <c r="J184" s="28">
        <f t="shared" si="140"/>
        <v>0</v>
      </c>
      <c r="K184" s="72">
        <f t="shared" si="141"/>
        <v>0</v>
      </c>
    </row>
    <row r="185" spans="1:11" ht="62.25" customHeight="1" x14ac:dyDescent="0.2">
      <c r="A185" s="29">
        <v>2426775</v>
      </c>
      <c r="B185" s="27" t="s">
        <v>112</v>
      </c>
      <c r="C185" s="28">
        <v>1206437</v>
      </c>
      <c r="D185" s="28">
        <v>0</v>
      </c>
      <c r="E185" s="107">
        <v>1206437</v>
      </c>
      <c r="F185" s="107">
        <v>0</v>
      </c>
      <c r="G185" s="107"/>
      <c r="H185" s="107">
        <f t="shared" si="105"/>
        <v>0</v>
      </c>
      <c r="I185" s="72">
        <f t="shared" si="139"/>
        <v>0</v>
      </c>
      <c r="J185" s="28">
        <f t="shared" si="140"/>
        <v>0</v>
      </c>
      <c r="K185" s="72">
        <f t="shared" si="141"/>
        <v>0</v>
      </c>
    </row>
    <row r="186" spans="1:11" ht="55.5" customHeight="1" x14ac:dyDescent="0.2">
      <c r="A186" s="29">
        <v>2427358</v>
      </c>
      <c r="B186" s="27" t="s">
        <v>200</v>
      </c>
      <c r="C186" s="28">
        <v>121327745.22</v>
      </c>
      <c r="D186" s="28">
        <v>655054.22</v>
      </c>
      <c r="E186" s="28">
        <v>1228546</v>
      </c>
      <c r="F186" s="28">
        <v>627052</v>
      </c>
      <c r="G186" s="28">
        <v>589615</v>
      </c>
      <c r="H186" s="28">
        <f t="shared" si="105"/>
        <v>1216667</v>
      </c>
      <c r="I186" s="72">
        <f t="shared" ref="I186" si="142">H186/E186%</f>
        <v>99.033084638263446</v>
      </c>
      <c r="J186" s="28">
        <f t="shared" ref="J186" si="143">D186+H186</f>
        <v>1871721.22</v>
      </c>
      <c r="K186" s="72">
        <f t="shared" ref="K186" si="144">J186/C186%</f>
        <v>1.542698429453266</v>
      </c>
    </row>
    <row r="187" spans="1:11" ht="83.25" customHeight="1" x14ac:dyDescent="0.2">
      <c r="A187" s="29">
        <v>2427376</v>
      </c>
      <c r="B187" s="27" t="s">
        <v>222</v>
      </c>
      <c r="C187" s="28">
        <v>163197445.93000001</v>
      </c>
      <c r="D187" s="28">
        <v>0</v>
      </c>
      <c r="E187" s="28">
        <v>1222835</v>
      </c>
      <c r="F187" s="28">
        <v>615106</v>
      </c>
      <c r="G187" s="28">
        <v>475992</v>
      </c>
      <c r="H187" s="28">
        <f t="shared" si="105"/>
        <v>1091098</v>
      </c>
      <c r="I187" s="72">
        <f t="shared" ref="I187" si="145">H187/E187%</f>
        <v>89.226919412676281</v>
      </c>
      <c r="J187" s="28">
        <f t="shared" ref="J187" si="146">D187+H187</f>
        <v>1091098</v>
      </c>
      <c r="K187" s="72">
        <f t="shared" ref="K187" si="147">J187/C187%</f>
        <v>0.66857541414465693</v>
      </c>
    </row>
    <row r="188" spans="1:11" ht="63.75" customHeight="1" x14ac:dyDescent="0.2">
      <c r="A188" s="29">
        <v>2428425</v>
      </c>
      <c r="B188" s="27" t="s">
        <v>113</v>
      </c>
      <c r="C188" s="107">
        <v>1410518.55</v>
      </c>
      <c r="D188" s="28">
        <v>0</v>
      </c>
      <c r="E188" s="28">
        <v>1410519</v>
      </c>
      <c r="F188" s="28">
        <v>1286085.6800000002</v>
      </c>
      <c r="G188" s="28">
        <v>20000</v>
      </c>
      <c r="H188" s="28">
        <f t="shared" si="105"/>
        <v>1306085.6800000002</v>
      </c>
      <c r="I188" s="72">
        <f t="shared" si="139"/>
        <v>92.596106823091361</v>
      </c>
      <c r="J188" s="28">
        <f t="shared" si="140"/>
        <v>1306085.6800000002</v>
      </c>
      <c r="K188" s="72">
        <f t="shared" si="141"/>
        <v>92.596136364176161</v>
      </c>
    </row>
    <row r="189" spans="1:11" ht="94.5" customHeight="1" x14ac:dyDescent="0.2">
      <c r="A189" s="29">
        <v>2430241</v>
      </c>
      <c r="B189" s="27" t="s">
        <v>64</v>
      </c>
      <c r="C189" s="107">
        <v>49093494</v>
      </c>
      <c r="D189" s="28">
        <v>0</v>
      </c>
      <c r="E189" s="28">
        <v>1298890</v>
      </c>
      <c r="F189" s="28">
        <v>0</v>
      </c>
      <c r="G189" s="28">
        <v>35000</v>
      </c>
      <c r="H189" s="28">
        <f t="shared" si="105"/>
        <v>35000</v>
      </c>
      <c r="I189" s="72">
        <f t="shared" ref="I189:I194" si="148">H189/E189%</f>
        <v>2.6946084733888167</v>
      </c>
      <c r="J189" s="28">
        <f t="shared" ref="J189:J194" si="149">D189+H189</f>
        <v>35000</v>
      </c>
      <c r="K189" s="72">
        <f t="shared" ref="K189:K194" si="150">J189/C189%</f>
        <v>7.1292542347871996E-2</v>
      </c>
    </row>
    <row r="190" spans="1:11" ht="39" customHeight="1" x14ac:dyDescent="0.2">
      <c r="A190" s="29">
        <v>2430242</v>
      </c>
      <c r="B190" s="27" t="s">
        <v>65</v>
      </c>
      <c r="C190" s="107">
        <v>235566130.66999999</v>
      </c>
      <c r="D190" s="28">
        <v>0</v>
      </c>
      <c r="E190" s="28">
        <v>5378771</v>
      </c>
      <c r="F190" s="28">
        <v>0</v>
      </c>
      <c r="G190" s="28"/>
      <c r="H190" s="28">
        <f t="shared" si="105"/>
        <v>0</v>
      </c>
      <c r="I190" s="72">
        <f t="shared" si="148"/>
        <v>0</v>
      </c>
      <c r="J190" s="28">
        <f t="shared" si="149"/>
        <v>0</v>
      </c>
      <c r="K190" s="72">
        <f t="shared" si="150"/>
        <v>0</v>
      </c>
    </row>
    <row r="191" spans="1:11" ht="55.5" customHeight="1" x14ac:dyDescent="0.2">
      <c r="A191" s="29">
        <v>2430246</v>
      </c>
      <c r="B191" s="27" t="s">
        <v>66</v>
      </c>
      <c r="C191" s="28">
        <v>230676144.09999999</v>
      </c>
      <c r="D191" s="28">
        <v>0</v>
      </c>
      <c r="E191" s="28">
        <v>19301986</v>
      </c>
      <c r="F191" s="28">
        <v>10540501</v>
      </c>
      <c r="G191" s="28">
        <v>2253187</v>
      </c>
      <c r="H191" s="28">
        <f t="shared" si="105"/>
        <v>12793688</v>
      </c>
      <c r="I191" s="72">
        <f t="shared" si="148"/>
        <v>66.281718368254957</v>
      </c>
      <c r="J191" s="28">
        <f t="shared" si="149"/>
        <v>12793688</v>
      </c>
      <c r="K191" s="72">
        <f t="shared" si="150"/>
        <v>5.546168655590944</v>
      </c>
    </row>
    <row r="192" spans="1:11" ht="63.75" customHeight="1" x14ac:dyDescent="0.2">
      <c r="A192" s="29">
        <v>2430247</v>
      </c>
      <c r="B192" s="27" t="s">
        <v>67</v>
      </c>
      <c r="C192" s="28">
        <v>70717951</v>
      </c>
      <c r="D192" s="28">
        <v>0</v>
      </c>
      <c r="E192" s="28">
        <v>5165021</v>
      </c>
      <c r="F192" s="28">
        <v>0</v>
      </c>
      <c r="G192" s="28"/>
      <c r="H192" s="28">
        <f t="shared" si="105"/>
        <v>0</v>
      </c>
      <c r="I192" s="72">
        <f t="shared" si="148"/>
        <v>0</v>
      </c>
      <c r="J192" s="28">
        <f t="shared" si="149"/>
        <v>0</v>
      </c>
      <c r="K192" s="72">
        <f t="shared" si="150"/>
        <v>0</v>
      </c>
    </row>
    <row r="193" spans="1:11" ht="55.5" customHeight="1" x14ac:dyDescent="0.2">
      <c r="A193" s="29">
        <v>2447725</v>
      </c>
      <c r="B193" s="27" t="s">
        <v>114</v>
      </c>
      <c r="C193" s="28">
        <v>2041266.67</v>
      </c>
      <c r="D193" s="28">
        <v>0</v>
      </c>
      <c r="E193" s="28">
        <v>1988033</v>
      </c>
      <c r="F193" s="28">
        <v>1656776.3599999999</v>
      </c>
      <c r="G193" s="28"/>
      <c r="H193" s="28">
        <f t="shared" si="105"/>
        <v>1656776.3599999999</v>
      </c>
      <c r="I193" s="72">
        <f t="shared" si="148"/>
        <v>83.337467738211572</v>
      </c>
      <c r="J193" s="28">
        <f t="shared" si="149"/>
        <v>1656776.3599999999</v>
      </c>
      <c r="K193" s="72">
        <f t="shared" si="150"/>
        <v>81.164131289127454</v>
      </c>
    </row>
    <row r="194" spans="1:11" ht="51.75" customHeight="1" x14ac:dyDescent="0.2">
      <c r="A194" s="29">
        <v>2451748</v>
      </c>
      <c r="B194" s="27" t="s">
        <v>115</v>
      </c>
      <c r="C194" s="28">
        <v>6252287</v>
      </c>
      <c r="D194" s="28">
        <v>0</v>
      </c>
      <c r="E194" s="28">
        <v>5747947</v>
      </c>
      <c r="F194" s="28">
        <v>1525951</v>
      </c>
      <c r="G194" s="28">
        <v>1087</v>
      </c>
      <c r="H194" s="28">
        <f t="shared" si="105"/>
        <v>1527038</v>
      </c>
      <c r="I194" s="72">
        <f t="shared" si="148"/>
        <v>26.56666806426712</v>
      </c>
      <c r="J194" s="28">
        <f t="shared" si="149"/>
        <v>1527038</v>
      </c>
      <c r="K194" s="72">
        <f t="shared" si="150"/>
        <v>24.423670890347804</v>
      </c>
    </row>
    <row r="195" spans="1:11" ht="60.75" customHeight="1" x14ac:dyDescent="0.2">
      <c r="A195" s="29">
        <v>2466074</v>
      </c>
      <c r="B195" s="27" t="s">
        <v>68</v>
      </c>
      <c r="C195" s="28">
        <v>53822537.07</v>
      </c>
      <c r="D195" s="28">
        <v>0</v>
      </c>
      <c r="E195" s="28">
        <v>1133445</v>
      </c>
      <c r="F195" s="28">
        <v>3600</v>
      </c>
      <c r="G195" s="28"/>
      <c r="H195" s="28">
        <f t="shared" si="105"/>
        <v>3600</v>
      </c>
      <c r="I195" s="72">
        <f t="shared" ref="I195:I220" si="151">H195/E195%</f>
        <v>0.31761576432910282</v>
      </c>
      <c r="J195" s="28">
        <f t="shared" ref="J195:J220" si="152">D195+H195</f>
        <v>3600</v>
      </c>
      <c r="K195" s="72">
        <f t="shared" ref="K195:K200" si="153">J195/C195%</f>
        <v>6.6886479084364726E-3</v>
      </c>
    </row>
    <row r="196" spans="1:11" ht="62.25" customHeight="1" x14ac:dyDescent="0.2">
      <c r="A196" s="29">
        <v>2466086</v>
      </c>
      <c r="B196" s="27" t="s">
        <v>69</v>
      </c>
      <c r="C196" s="28">
        <v>86240917.75</v>
      </c>
      <c r="D196" s="28">
        <v>0</v>
      </c>
      <c r="E196" s="28">
        <v>1008913</v>
      </c>
      <c r="F196" s="28">
        <v>3600</v>
      </c>
      <c r="G196" s="28"/>
      <c r="H196" s="28">
        <f t="shared" si="105"/>
        <v>3600</v>
      </c>
      <c r="I196" s="72">
        <f t="shared" si="151"/>
        <v>0.35681966631414208</v>
      </c>
      <c r="J196" s="28">
        <f t="shared" si="152"/>
        <v>3600</v>
      </c>
      <c r="K196" s="72">
        <f t="shared" si="153"/>
        <v>4.1743526088577603E-3</v>
      </c>
    </row>
    <row r="197" spans="1:11" ht="77.25" customHeight="1" x14ac:dyDescent="0.2">
      <c r="A197" s="29">
        <v>2466354</v>
      </c>
      <c r="B197" s="27" t="s">
        <v>70</v>
      </c>
      <c r="C197" s="28">
        <v>62745378.259999998</v>
      </c>
      <c r="D197" s="28">
        <v>0</v>
      </c>
      <c r="E197" s="28">
        <v>176500</v>
      </c>
      <c r="F197" s="28">
        <v>0</v>
      </c>
      <c r="G197" s="28"/>
      <c r="H197" s="28">
        <f t="shared" si="105"/>
        <v>0</v>
      </c>
      <c r="I197" s="72">
        <f t="shared" si="151"/>
        <v>0</v>
      </c>
      <c r="J197" s="28">
        <f t="shared" si="152"/>
        <v>0</v>
      </c>
      <c r="K197" s="72">
        <f t="shared" si="153"/>
        <v>0</v>
      </c>
    </row>
    <row r="198" spans="1:11" ht="79.5" customHeight="1" x14ac:dyDescent="0.2">
      <c r="A198" s="29">
        <v>2466581</v>
      </c>
      <c r="B198" s="27" t="s">
        <v>71</v>
      </c>
      <c r="C198" s="28">
        <v>66140072.539999999</v>
      </c>
      <c r="D198" s="28">
        <v>0</v>
      </c>
      <c r="E198" s="28">
        <v>283690</v>
      </c>
      <c r="F198" s="28">
        <v>3600</v>
      </c>
      <c r="G198" s="28"/>
      <c r="H198" s="28">
        <f t="shared" si="105"/>
        <v>3600</v>
      </c>
      <c r="I198" s="72">
        <f t="shared" si="151"/>
        <v>1.2689907998167014</v>
      </c>
      <c r="J198" s="28">
        <f t="shared" si="152"/>
        <v>3600</v>
      </c>
      <c r="K198" s="72">
        <f t="shared" si="153"/>
        <v>5.442993727929165E-3</v>
      </c>
    </row>
    <row r="199" spans="1:11" ht="76.5" customHeight="1" x14ac:dyDescent="0.2">
      <c r="A199" s="29">
        <v>2466669</v>
      </c>
      <c r="B199" s="27" t="s">
        <v>72</v>
      </c>
      <c r="C199" s="28">
        <v>54649465.189999998</v>
      </c>
      <c r="D199" s="28">
        <v>0</v>
      </c>
      <c r="E199" s="28">
        <v>257483</v>
      </c>
      <c r="F199" s="28">
        <v>3600</v>
      </c>
      <c r="G199" s="28"/>
      <c r="H199" s="28">
        <f t="shared" si="105"/>
        <v>3600</v>
      </c>
      <c r="I199" s="72">
        <f t="shared" si="151"/>
        <v>1.3981505575125348</v>
      </c>
      <c r="J199" s="28">
        <f t="shared" si="152"/>
        <v>3600</v>
      </c>
      <c r="K199" s="72">
        <f t="shared" si="153"/>
        <v>6.5874386647405735E-3</v>
      </c>
    </row>
    <row r="200" spans="1:11" ht="69.75" customHeight="1" x14ac:dyDescent="0.2">
      <c r="A200" s="29">
        <v>2466824</v>
      </c>
      <c r="B200" s="27" t="s">
        <v>73</v>
      </c>
      <c r="C200" s="28">
        <v>51440079.25</v>
      </c>
      <c r="D200" s="28">
        <v>0</v>
      </c>
      <c r="E200" s="28">
        <v>615713</v>
      </c>
      <c r="F200" s="28">
        <v>3600</v>
      </c>
      <c r="G200" s="28"/>
      <c r="H200" s="28">
        <f t="shared" ref="H200:H223" si="154">SUM(F200:G200)</f>
        <v>3600</v>
      </c>
      <c r="I200" s="72">
        <f t="shared" si="151"/>
        <v>0.58468799586820486</v>
      </c>
      <c r="J200" s="28">
        <f t="shared" si="152"/>
        <v>3600</v>
      </c>
      <c r="K200" s="72">
        <f t="shared" si="153"/>
        <v>6.9984340080502501E-3</v>
      </c>
    </row>
    <row r="201" spans="1:11" ht="69.75" customHeight="1" x14ac:dyDescent="0.2">
      <c r="A201" s="29">
        <v>2468105</v>
      </c>
      <c r="B201" s="27" t="s">
        <v>194</v>
      </c>
      <c r="C201" s="28">
        <v>3540000.52</v>
      </c>
      <c r="D201" s="126">
        <v>0</v>
      </c>
      <c r="E201" s="126">
        <v>3217407</v>
      </c>
      <c r="F201" s="126">
        <v>89211</v>
      </c>
      <c r="G201" s="126">
        <v>1211722</v>
      </c>
      <c r="H201" s="126">
        <f t="shared" si="154"/>
        <v>1300933</v>
      </c>
      <c r="I201" s="72">
        <f t="shared" ref="I201" si="155">H201/E201%</f>
        <v>40.43420680069385</v>
      </c>
      <c r="J201" s="28">
        <f t="shared" ref="J201" si="156">D201+H201</f>
        <v>1300933</v>
      </c>
      <c r="K201" s="72">
        <f t="shared" ref="K201" si="157">J201/C201%</f>
        <v>36.749514375777551</v>
      </c>
    </row>
    <row r="202" spans="1:11" ht="69.75" customHeight="1" x14ac:dyDescent="0.2">
      <c r="A202" s="29">
        <v>2469055</v>
      </c>
      <c r="B202" s="27" t="s">
        <v>195</v>
      </c>
      <c r="C202" s="28">
        <v>15967651.539999999</v>
      </c>
      <c r="D202" s="28">
        <v>0</v>
      </c>
      <c r="E202" s="28">
        <v>14868154</v>
      </c>
      <c r="F202" s="28">
        <v>0</v>
      </c>
      <c r="G202" s="28"/>
      <c r="H202" s="28">
        <f t="shared" si="154"/>
        <v>0</v>
      </c>
      <c r="I202" s="72">
        <f t="shared" ref="I202" si="158">H202/E202%</f>
        <v>0</v>
      </c>
      <c r="J202" s="28">
        <f t="shared" ref="J202" si="159">D202+H202</f>
        <v>0</v>
      </c>
      <c r="K202" s="72">
        <f t="shared" ref="K202" si="160">J202/C202%</f>
        <v>0</v>
      </c>
    </row>
    <row r="203" spans="1:11" ht="69.75" customHeight="1" x14ac:dyDescent="0.2">
      <c r="A203" s="29">
        <v>2474925</v>
      </c>
      <c r="B203" s="27" t="s">
        <v>293</v>
      </c>
      <c r="C203" s="28">
        <v>28975012.66</v>
      </c>
      <c r="D203" s="28">
        <v>0</v>
      </c>
      <c r="E203" s="28">
        <v>60000</v>
      </c>
      <c r="F203" s="28">
        <v>0</v>
      </c>
      <c r="G203" s="28">
        <v>31552</v>
      </c>
      <c r="H203" s="28">
        <f t="shared" si="154"/>
        <v>31552</v>
      </c>
      <c r="I203" s="72">
        <f t="shared" ref="I203" si="161">H203/E203%</f>
        <v>52.586666666666666</v>
      </c>
      <c r="J203" s="28">
        <f t="shared" ref="J203" si="162">D203+H203</f>
        <v>31552</v>
      </c>
      <c r="K203" s="72">
        <f t="shared" ref="K203" si="163">J203/C203%</f>
        <v>0.10889382645053174</v>
      </c>
    </row>
    <row r="204" spans="1:11" ht="69.75" customHeight="1" x14ac:dyDescent="0.2">
      <c r="A204" s="29">
        <v>2492499</v>
      </c>
      <c r="B204" s="27" t="s">
        <v>272</v>
      </c>
      <c r="C204" s="28">
        <v>28975012.66</v>
      </c>
      <c r="D204" s="28">
        <v>0</v>
      </c>
      <c r="E204" s="28">
        <v>9491069</v>
      </c>
      <c r="F204" s="28">
        <v>0</v>
      </c>
      <c r="G204" s="28"/>
      <c r="H204" s="28">
        <f t="shared" si="154"/>
        <v>0</v>
      </c>
      <c r="I204" s="72">
        <f t="shared" ref="I204:I210" si="164">H204/E204%</f>
        <v>0</v>
      </c>
      <c r="J204" s="28">
        <f t="shared" ref="J204:J210" si="165">D204+H204</f>
        <v>0</v>
      </c>
      <c r="K204" s="72">
        <f t="shared" ref="K204:K205" si="166">J204/C204%</f>
        <v>0</v>
      </c>
    </row>
    <row r="205" spans="1:11" ht="81" customHeight="1" x14ac:dyDescent="0.2">
      <c r="A205" s="29">
        <v>2498098</v>
      </c>
      <c r="B205" s="27" t="s">
        <v>273</v>
      </c>
      <c r="C205" s="28">
        <v>28118128.960000001</v>
      </c>
      <c r="D205" s="28">
        <v>0</v>
      </c>
      <c r="E205" s="28">
        <v>5000000</v>
      </c>
      <c r="F205" s="28">
        <v>0</v>
      </c>
      <c r="G205" s="28">
        <v>5000000</v>
      </c>
      <c r="H205" s="28">
        <f t="shared" si="154"/>
        <v>5000000</v>
      </c>
      <c r="I205" s="72">
        <f t="shared" si="164"/>
        <v>100</v>
      </c>
      <c r="J205" s="28">
        <f t="shared" si="165"/>
        <v>5000000</v>
      </c>
      <c r="K205" s="72">
        <f t="shared" si="166"/>
        <v>17.782122014991995</v>
      </c>
    </row>
    <row r="206" spans="1:11" ht="34.5" customHeight="1" x14ac:dyDescent="0.2">
      <c r="A206" s="29"/>
      <c r="B206" s="86" t="s">
        <v>274</v>
      </c>
      <c r="C206" s="86"/>
      <c r="D206" s="31">
        <f>SUM(D207:D211)</f>
        <v>30710</v>
      </c>
      <c r="E206" s="31">
        <f>SUM(E207:E211)</f>
        <v>1082850</v>
      </c>
      <c r="F206" s="31">
        <f>SUM(F207:F211)</f>
        <v>101545</v>
      </c>
      <c r="G206" s="31">
        <f>SUM(G207:G211)</f>
        <v>829679</v>
      </c>
      <c r="H206" s="31">
        <f t="shared" si="154"/>
        <v>931224</v>
      </c>
      <c r="I206" s="68">
        <f t="shared" si="164"/>
        <v>85.997506579858708</v>
      </c>
      <c r="J206" s="105">
        <f t="shared" si="165"/>
        <v>961934</v>
      </c>
      <c r="K206" s="86"/>
    </row>
    <row r="207" spans="1:11" ht="84" x14ac:dyDescent="0.2">
      <c r="A207" s="29">
        <v>2426621</v>
      </c>
      <c r="B207" s="27" t="s">
        <v>275</v>
      </c>
      <c r="C207" s="28">
        <v>517500</v>
      </c>
      <c r="D207" s="28">
        <v>30710</v>
      </c>
      <c r="E207" s="28">
        <v>225455</v>
      </c>
      <c r="F207" s="28">
        <v>0</v>
      </c>
      <c r="G207" s="28">
        <v>187980</v>
      </c>
      <c r="H207" s="28">
        <f t="shared" si="154"/>
        <v>187980</v>
      </c>
      <c r="I207" s="72">
        <f t="shared" si="164"/>
        <v>83.378057705528818</v>
      </c>
      <c r="J207" s="28">
        <f t="shared" si="165"/>
        <v>218690</v>
      </c>
      <c r="K207" s="72">
        <f t="shared" ref="K207:K210" si="167">J207/C207%</f>
        <v>42.258937198067635</v>
      </c>
    </row>
    <row r="208" spans="1:11" ht="72" x14ac:dyDescent="0.2">
      <c r="A208" s="29">
        <v>2481808</v>
      </c>
      <c r="B208" s="27" t="s">
        <v>276</v>
      </c>
      <c r="C208" s="28">
        <v>568400</v>
      </c>
      <c r="D208" s="28">
        <v>0</v>
      </c>
      <c r="E208" s="28">
        <v>568400</v>
      </c>
      <c r="F208" s="28">
        <v>30745</v>
      </c>
      <c r="G208" s="28">
        <v>444650</v>
      </c>
      <c r="H208" s="28">
        <f t="shared" si="154"/>
        <v>475395</v>
      </c>
      <c r="I208" s="72">
        <f t="shared" si="164"/>
        <v>83.637403237156931</v>
      </c>
      <c r="J208" s="28">
        <f t="shared" si="165"/>
        <v>475395</v>
      </c>
      <c r="K208" s="72">
        <f t="shared" si="167"/>
        <v>83.637403237156931</v>
      </c>
    </row>
    <row r="209" spans="1:11" ht="69.75" customHeight="1" x14ac:dyDescent="0.2">
      <c r="A209" s="29">
        <v>2498318</v>
      </c>
      <c r="B209" s="27" t="s">
        <v>277</v>
      </c>
      <c r="C209" s="28">
        <v>90000</v>
      </c>
      <c r="D209" s="28">
        <v>0</v>
      </c>
      <c r="E209" s="28">
        <v>90000</v>
      </c>
      <c r="F209" s="28">
        <v>70800</v>
      </c>
      <c r="G209" s="28"/>
      <c r="H209" s="28">
        <f t="shared" si="154"/>
        <v>70800</v>
      </c>
      <c r="I209" s="72">
        <f t="shared" si="164"/>
        <v>78.666666666666671</v>
      </c>
      <c r="J209" s="28">
        <f t="shared" si="165"/>
        <v>70800</v>
      </c>
      <c r="K209" s="72">
        <f t="shared" si="167"/>
        <v>78.666666666666671</v>
      </c>
    </row>
    <row r="210" spans="1:11" ht="69.75" customHeight="1" x14ac:dyDescent="0.2">
      <c r="A210" s="29">
        <v>2499805</v>
      </c>
      <c r="B210" s="27" t="s">
        <v>278</v>
      </c>
      <c r="C210" s="28">
        <v>25450</v>
      </c>
      <c r="D210" s="28">
        <v>0</v>
      </c>
      <c r="E210" s="28">
        <v>25450</v>
      </c>
      <c r="F210" s="28">
        <v>0</v>
      </c>
      <c r="G210" s="28">
        <v>25450</v>
      </c>
      <c r="H210" s="28">
        <f t="shared" si="154"/>
        <v>25450</v>
      </c>
      <c r="I210" s="72">
        <f t="shared" si="164"/>
        <v>100</v>
      </c>
      <c r="J210" s="28">
        <f t="shared" si="165"/>
        <v>25450</v>
      </c>
      <c r="K210" s="72">
        <f t="shared" si="167"/>
        <v>100</v>
      </c>
    </row>
    <row r="211" spans="1:11" ht="69.75" customHeight="1" x14ac:dyDescent="0.2">
      <c r="A211" s="29">
        <v>2502810</v>
      </c>
      <c r="B211" s="27" t="s">
        <v>294</v>
      </c>
      <c r="C211" s="28">
        <v>173545</v>
      </c>
      <c r="D211" s="28">
        <v>0</v>
      </c>
      <c r="E211" s="28">
        <v>173545</v>
      </c>
      <c r="F211" s="28">
        <v>0</v>
      </c>
      <c r="G211" s="28">
        <v>171599</v>
      </c>
      <c r="H211" s="28">
        <f t="shared" si="154"/>
        <v>171599</v>
      </c>
      <c r="I211" s="72">
        <f t="shared" ref="I211" si="168">H211/E211%</f>
        <v>98.878677000201677</v>
      </c>
      <c r="J211" s="28">
        <f t="shared" ref="J211" si="169">D211+H211</f>
        <v>171599</v>
      </c>
      <c r="K211" s="72">
        <f t="shared" ref="K211" si="170">J211/C211%</f>
        <v>98.878677000201677</v>
      </c>
    </row>
    <row r="212" spans="1:11" ht="30.75" customHeight="1" x14ac:dyDescent="0.2">
      <c r="A212" s="29"/>
      <c r="B212" s="49" t="s">
        <v>43</v>
      </c>
      <c r="C212" s="31"/>
      <c r="D212" s="31">
        <f>SUM(D213:D216)</f>
        <v>15426811.950000001</v>
      </c>
      <c r="E212" s="31">
        <f>SUM(E213:E216)</f>
        <v>743561</v>
      </c>
      <c r="F212" s="31">
        <f>SUM(F213:F216)</f>
        <v>0</v>
      </c>
      <c r="G212" s="31">
        <f>SUM(G213:G216)</f>
        <v>111793</v>
      </c>
      <c r="H212" s="31">
        <f t="shared" si="154"/>
        <v>111793</v>
      </c>
      <c r="I212" s="68">
        <f t="shared" si="151"/>
        <v>15.034812207740858</v>
      </c>
      <c r="J212" s="105">
        <f t="shared" si="152"/>
        <v>15538604.950000001</v>
      </c>
      <c r="K212" s="31"/>
    </row>
    <row r="213" spans="1:11" ht="53.25" customHeight="1" x14ac:dyDescent="0.2">
      <c r="A213" s="29">
        <v>2045646</v>
      </c>
      <c r="B213" s="27" t="s">
        <v>304</v>
      </c>
      <c r="C213" s="28">
        <v>13830831.789999999</v>
      </c>
      <c r="D213" s="28">
        <v>12383690.91</v>
      </c>
      <c r="E213" s="28">
        <v>27000</v>
      </c>
      <c r="F213" s="28"/>
      <c r="G213" s="28">
        <v>27000</v>
      </c>
      <c r="H213" s="28">
        <f t="shared" si="154"/>
        <v>27000</v>
      </c>
      <c r="I213" s="72">
        <f t="shared" ref="I213" si="171">H213/E213%</f>
        <v>100</v>
      </c>
      <c r="J213" s="28">
        <f t="shared" ref="J213" si="172">D213+H213</f>
        <v>12410690.91</v>
      </c>
      <c r="K213" s="72">
        <f>J213/C213%</f>
        <v>89.732064552857963</v>
      </c>
    </row>
    <row r="214" spans="1:11" ht="53.25" customHeight="1" x14ac:dyDescent="0.2">
      <c r="A214" s="29">
        <v>2251577</v>
      </c>
      <c r="B214" s="27" t="s">
        <v>44</v>
      </c>
      <c r="C214" s="28">
        <v>7215712.7999999998</v>
      </c>
      <c r="D214" s="28">
        <v>980943.65</v>
      </c>
      <c r="E214" s="28">
        <v>655768</v>
      </c>
      <c r="F214" s="28">
        <v>0</v>
      </c>
      <c r="G214" s="28">
        <v>24000</v>
      </c>
      <c r="H214" s="28">
        <f t="shared" si="154"/>
        <v>24000</v>
      </c>
      <c r="I214" s="72">
        <f t="shared" si="151"/>
        <v>3.6598309158116895</v>
      </c>
      <c r="J214" s="28">
        <f t="shared" si="152"/>
        <v>1004943.65</v>
      </c>
      <c r="K214" s="72">
        <f>J214/C214%</f>
        <v>13.927156995494611</v>
      </c>
    </row>
    <row r="215" spans="1:11" ht="108" customHeight="1" x14ac:dyDescent="0.2">
      <c r="A215" s="29">
        <v>2314778</v>
      </c>
      <c r="B215" s="27" t="s">
        <v>305</v>
      </c>
      <c r="C215" s="28">
        <v>144571.4</v>
      </c>
      <c r="D215" s="28">
        <v>139891.39000000001</v>
      </c>
      <c r="E215" s="28">
        <v>2793</v>
      </c>
      <c r="F215" s="28"/>
      <c r="G215" s="28">
        <v>2793</v>
      </c>
      <c r="H215" s="28">
        <f t="shared" si="154"/>
        <v>2793</v>
      </c>
      <c r="I215" s="72">
        <f t="shared" ref="I215:I216" si="173">H215/E215%</f>
        <v>100</v>
      </c>
      <c r="J215" s="28">
        <f t="shared" ref="J215:J216" si="174">D215+H215</f>
        <v>142684.39000000001</v>
      </c>
      <c r="K215" s="72">
        <f t="shared" ref="K215:K216" si="175">J215/C215%</f>
        <v>98.694755670900349</v>
      </c>
    </row>
    <row r="216" spans="1:11" ht="183.75" customHeight="1" x14ac:dyDescent="0.2">
      <c r="A216" s="29">
        <v>2440055</v>
      </c>
      <c r="B216" s="27" t="s">
        <v>306</v>
      </c>
      <c r="C216" s="28">
        <v>2272000</v>
      </c>
      <c r="D216" s="28">
        <v>1922286</v>
      </c>
      <c r="E216" s="28">
        <v>58000</v>
      </c>
      <c r="F216" s="28"/>
      <c r="G216" s="28">
        <v>58000</v>
      </c>
      <c r="H216" s="28">
        <f t="shared" si="154"/>
        <v>58000</v>
      </c>
      <c r="I216" s="72">
        <f t="shared" si="173"/>
        <v>100</v>
      </c>
      <c r="J216" s="28">
        <f t="shared" si="174"/>
        <v>1980286</v>
      </c>
      <c r="K216" s="72">
        <f t="shared" si="175"/>
        <v>87.16047535211267</v>
      </c>
    </row>
    <row r="217" spans="1:11" ht="24" x14ac:dyDescent="0.2">
      <c r="A217" s="29"/>
      <c r="B217" s="49" t="s">
        <v>45</v>
      </c>
      <c r="C217" s="31"/>
      <c r="D217" s="31">
        <f>SUM(D218:D220)</f>
        <v>33526847.869999997</v>
      </c>
      <c r="E217" s="31">
        <f>SUM(E218:E220)</f>
        <v>1608968</v>
      </c>
      <c r="F217" s="31">
        <f>SUM(F218:F220)</f>
        <v>357557.87</v>
      </c>
      <c r="G217" s="31">
        <f t="shared" ref="G217" si="176">SUM(G218:G220)</f>
        <v>512316.18000000005</v>
      </c>
      <c r="H217" s="31">
        <f t="shared" si="154"/>
        <v>869874.05</v>
      </c>
      <c r="I217" s="68">
        <f t="shared" si="151"/>
        <v>54.064098850940482</v>
      </c>
      <c r="J217" s="31">
        <f t="shared" si="152"/>
        <v>34396721.919999994</v>
      </c>
      <c r="K217" s="31"/>
    </row>
    <row r="218" spans="1:11" ht="66" customHeight="1" x14ac:dyDescent="0.2">
      <c r="A218" s="29">
        <v>2057397</v>
      </c>
      <c r="B218" s="27" t="s">
        <v>207</v>
      </c>
      <c r="C218" s="28">
        <v>15078978.33</v>
      </c>
      <c r="D218" s="28">
        <v>13269647.49</v>
      </c>
      <c r="E218" s="28">
        <v>760644</v>
      </c>
      <c r="F218" s="28">
        <v>32065.87</v>
      </c>
      <c r="G218" s="28">
        <v>237924.65</v>
      </c>
      <c r="H218" s="28">
        <f t="shared" si="154"/>
        <v>269990.52</v>
      </c>
      <c r="I218" s="72">
        <f t="shared" ref="I218" si="177">H218/E218%</f>
        <v>35.494991086500391</v>
      </c>
      <c r="J218" s="28">
        <f t="shared" ref="J218" si="178">D218+H218</f>
        <v>13539638.01</v>
      </c>
      <c r="K218" s="72">
        <f>J218/C218%</f>
        <v>89.791481317156311</v>
      </c>
    </row>
    <row r="219" spans="1:11" ht="51.75" customHeight="1" x14ac:dyDescent="0.2">
      <c r="A219" s="29">
        <v>2112841</v>
      </c>
      <c r="B219" s="27" t="s">
        <v>46</v>
      </c>
      <c r="C219" s="28">
        <v>21413189.73</v>
      </c>
      <c r="D219" s="28">
        <v>9306096.5299999993</v>
      </c>
      <c r="E219" s="28">
        <v>420683</v>
      </c>
      <c r="F219" s="28">
        <v>67256</v>
      </c>
      <c r="G219" s="28">
        <v>274391.53000000003</v>
      </c>
      <c r="H219" s="28">
        <f t="shared" si="154"/>
        <v>341647.53</v>
      </c>
      <c r="I219" s="72">
        <f t="shared" si="151"/>
        <v>81.212582871188047</v>
      </c>
      <c r="J219" s="28">
        <f t="shared" si="152"/>
        <v>9647744.0599999987</v>
      </c>
      <c r="K219" s="72">
        <f>J219/C219%</f>
        <v>45.055146765376364</v>
      </c>
    </row>
    <row r="220" spans="1:11" ht="81.75" customHeight="1" x14ac:dyDescent="0.2">
      <c r="A220" s="29">
        <v>2131911</v>
      </c>
      <c r="B220" s="27" t="s">
        <v>208</v>
      </c>
      <c r="C220" s="28">
        <v>13168445</v>
      </c>
      <c r="D220" s="28">
        <v>10951103.85</v>
      </c>
      <c r="E220" s="28">
        <v>427641</v>
      </c>
      <c r="F220" s="28">
        <v>258236</v>
      </c>
      <c r="G220" s="28"/>
      <c r="H220" s="28">
        <f t="shared" si="154"/>
        <v>258236</v>
      </c>
      <c r="I220" s="72">
        <f t="shared" si="151"/>
        <v>60.38616503094886</v>
      </c>
      <c r="J220" s="28">
        <f t="shared" si="152"/>
        <v>11209339.85</v>
      </c>
      <c r="K220" s="72">
        <f>J220/C220%</f>
        <v>85.122729752829571</v>
      </c>
    </row>
    <row r="221" spans="1:11" ht="34.5" customHeight="1" x14ac:dyDescent="0.2">
      <c r="A221" s="29" t="s">
        <v>229</v>
      </c>
      <c r="B221" s="49" t="s">
        <v>230</v>
      </c>
      <c r="C221" s="31"/>
      <c r="D221" s="31">
        <f>SUM(D222:D223)</f>
        <v>380582.87</v>
      </c>
      <c r="E221" s="31">
        <f t="shared" ref="E221:G221" si="179">SUM(E222:E223)</f>
        <v>444289</v>
      </c>
      <c r="F221" s="31">
        <f t="shared" si="179"/>
        <v>60673</v>
      </c>
      <c r="G221" s="31">
        <f t="shared" si="179"/>
        <v>0</v>
      </c>
      <c r="H221" s="31">
        <f t="shared" si="154"/>
        <v>60673</v>
      </c>
      <c r="I221" s="68">
        <f t="shared" ref="I221:I223" si="180">H221/E221%</f>
        <v>13.656201256389421</v>
      </c>
      <c r="J221" s="31">
        <f t="shared" ref="J221:J223" si="181">D221+H221</f>
        <v>441255.87</v>
      </c>
      <c r="K221" s="31"/>
    </row>
    <row r="222" spans="1:11" ht="81.75" customHeight="1" x14ac:dyDescent="0.2">
      <c r="A222" s="29">
        <v>2424545</v>
      </c>
      <c r="B222" s="27" t="s">
        <v>231</v>
      </c>
      <c r="C222" s="28">
        <v>441256.07</v>
      </c>
      <c r="D222" s="28">
        <v>380582.87</v>
      </c>
      <c r="E222" s="28">
        <v>60674</v>
      </c>
      <c r="F222" s="28">
        <v>60673</v>
      </c>
      <c r="G222" s="28"/>
      <c r="H222" s="28">
        <f t="shared" si="154"/>
        <v>60673</v>
      </c>
      <c r="I222" s="72">
        <f t="shared" si="180"/>
        <v>99.99835184757886</v>
      </c>
      <c r="J222" s="28">
        <f t="shared" si="181"/>
        <v>441255.87</v>
      </c>
      <c r="K222" s="72">
        <f>J222/C222%</f>
        <v>99.999954674844474</v>
      </c>
    </row>
    <row r="223" spans="1:11" ht="105" customHeight="1" x14ac:dyDescent="0.2">
      <c r="A223" s="29">
        <v>2488956</v>
      </c>
      <c r="B223" s="27" t="s">
        <v>295</v>
      </c>
      <c r="C223" s="28">
        <v>6177989.8200000003</v>
      </c>
      <c r="D223" s="28">
        <v>0</v>
      </c>
      <c r="E223" s="28">
        <v>383615</v>
      </c>
      <c r="F223" s="28">
        <v>0</v>
      </c>
      <c r="G223" s="28"/>
      <c r="H223" s="28">
        <f t="shared" si="154"/>
        <v>0</v>
      </c>
      <c r="I223" s="72">
        <f t="shared" si="180"/>
        <v>0</v>
      </c>
      <c r="J223" s="28">
        <f t="shared" si="181"/>
        <v>0</v>
      </c>
      <c r="K223" s="72">
        <f t="shared" ref="K223" si="182">J223/C223%</f>
        <v>0</v>
      </c>
    </row>
    <row r="224" spans="1:11" s="35" customFormat="1" ht="12" x14ac:dyDescent="0.2">
      <c r="A224" s="96" t="s">
        <v>300</v>
      </c>
      <c r="B224" s="97"/>
      <c r="C224" s="98"/>
      <c r="D224" s="98"/>
      <c r="E224" s="24"/>
      <c r="F224" s="42"/>
      <c r="G224" s="42"/>
      <c r="H224" s="109"/>
      <c r="I224" s="41"/>
      <c r="J224" s="113"/>
      <c r="K224" s="41"/>
    </row>
    <row r="225" spans="1:11" s="35" customFormat="1" ht="12" x14ac:dyDescent="0.2">
      <c r="A225" s="99" t="s">
        <v>6</v>
      </c>
      <c r="B225" s="100"/>
      <c r="C225" s="98"/>
      <c r="D225" s="98"/>
      <c r="E225" s="48"/>
      <c r="F225" s="42"/>
      <c r="G225" s="42"/>
      <c r="H225" s="109"/>
      <c r="I225" s="41"/>
      <c r="J225" s="113"/>
      <c r="K225" s="41"/>
    </row>
    <row r="226" spans="1:11" ht="20.25" customHeight="1" x14ac:dyDescent="0.2">
      <c r="A226" s="101"/>
      <c r="B226" s="159" t="s">
        <v>11</v>
      </c>
      <c r="C226" s="160"/>
      <c r="D226" s="160"/>
      <c r="H226" s="109"/>
    </row>
    <row r="227" spans="1:11" ht="86.25" customHeight="1" x14ac:dyDescent="0.2">
      <c r="A227" s="83"/>
      <c r="B227" s="83" t="s">
        <v>310</v>
      </c>
      <c r="H227" s="109"/>
    </row>
    <row r="228" spans="1:11" ht="20.25" customHeight="1" x14ac:dyDescent="0.2"/>
    <row r="229" spans="1:11" ht="20.25" customHeight="1" x14ac:dyDescent="0.2"/>
    <row r="230" spans="1:11" ht="20.25" customHeight="1" x14ac:dyDescent="0.2"/>
    <row r="231" spans="1:11" ht="20.25" customHeight="1" x14ac:dyDescent="0.2"/>
    <row r="232" spans="1:11" ht="20.25" customHeight="1" x14ac:dyDescent="0.2"/>
    <row r="233" spans="1:11" ht="20.25" customHeight="1" x14ac:dyDescent="0.2"/>
    <row r="234" spans="1:11" ht="20.25" customHeight="1" x14ac:dyDescent="0.2"/>
    <row r="235" spans="1:11" ht="20.25" customHeight="1" x14ac:dyDescent="0.2"/>
    <row r="236" spans="1:11" ht="20.25" customHeight="1" x14ac:dyDescent="0.2"/>
    <row r="237" spans="1:11" ht="20.25" customHeight="1" x14ac:dyDescent="0.2"/>
    <row r="238" spans="1:11" ht="20.25" customHeight="1" x14ac:dyDescent="0.2"/>
    <row r="239" spans="1:11" ht="20.25" customHeight="1" x14ac:dyDescent="0.2"/>
    <row r="240" spans="1:11"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sheetData>
  <mergeCells count="10">
    <mergeCell ref="B226:D226"/>
    <mergeCell ref="E4:I4"/>
    <mergeCell ref="A4:A5"/>
    <mergeCell ref="B4:B5"/>
    <mergeCell ref="A1:K1"/>
    <mergeCell ref="A2:K2"/>
    <mergeCell ref="J4:J5"/>
    <mergeCell ref="K4:K5"/>
    <mergeCell ref="C4:C5"/>
    <mergeCell ref="D4:D5"/>
  </mergeCells>
  <phoneticPr fontId="6" type="noConversion"/>
  <hyperlinks>
    <hyperlink ref="B226"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T1048559"/>
  <sheetViews>
    <sheetView zoomScale="96" zoomScaleNormal="96"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2.28515625" style="34" customWidth="1"/>
    <col min="11" max="11" width="9.85546875" style="33" customWidth="1"/>
    <col min="12" max="16384" width="11.42578125" style="23"/>
  </cols>
  <sheetData>
    <row r="1" spans="1:11" ht="18" customHeight="1" x14ac:dyDescent="0.2">
      <c r="A1" s="174" t="s">
        <v>26</v>
      </c>
      <c r="B1" s="174"/>
      <c r="C1" s="174"/>
      <c r="D1" s="174"/>
      <c r="E1" s="174"/>
      <c r="F1" s="174"/>
      <c r="G1" s="174"/>
      <c r="H1" s="174"/>
      <c r="I1" s="174"/>
      <c r="J1" s="174"/>
      <c r="K1" s="174"/>
    </row>
    <row r="2" spans="1:11" ht="18" customHeight="1" x14ac:dyDescent="0.2">
      <c r="A2" s="165" t="s">
        <v>301</v>
      </c>
      <c r="B2" s="165"/>
      <c r="C2" s="165"/>
      <c r="D2" s="165"/>
      <c r="E2" s="165"/>
      <c r="F2" s="165"/>
      <c r="G2" s="165"/>
      <c r="H2" s="165"/>
      <c r="I2" s="165"/>
      <c r="J2" s="165"/>
      <c r="K2" s="165"/>
    </row>
    <row r="3" spans="1:11" ht="25.5" customHeight="1" x14ac:dyDescent="0.2">
      <c r="B3" s="22"/>
      <c r="C3" s="133"/>
      <c r="D3" s="133"/>
      <c r="E3" s="133"/>
      <c r="F3" s="138"/>
      <c r="G3" s="133"/>
      <c r="H3" s="133"/>
      <c r="I3" s="133"/>
      <c r="J3" s="138"/>
      <c r="K3" s="133"/>
    </row>
    <row r="4" spans="1:11" ht="20.25" customHeight="1" x14ac:dyDescent="0.2">
      <c r="A4" s="180" t="s">
        <v>59</v>
      </c>
      <c r="B4" s="182" t="s">
        <v>5</v>
      </c>
      <c r="C4" s="177" t="s">
        <v>24</v>
      </c>
      <c r="D4" s="170" t="s">
        <v>79</v>
      </c>
      <c r="E4" s="178" t="s">
        <v>80</v>
      </c>
      <c r="F4" s="179"/>
      <c r="G4" s="179"/>
      <c r="H4" s="179"/>
      <c r="I4" s="171"/>
      <c r="J4" s="172" t="s">
        <v>8</v>
      </c>
      <c r="K4" s="175" t="s">
        <v>25</v>
      </c>
    </row>
    <row r="5" spans="1:11" s="25" customFormat="1" ht="65.25" customHeight="1" thickBot="1" x14ac:dyDescent="0.25">
      <c r="A5" s="181"/>
      <c r="B5" s="177"/>
      <c r="C5" s="177"/>
      <c r="D5" s="171"/>
      <c r="E5" s="13" t="s">
        <v>82</v>
      </c>
      <c r="F5" s="15" t="s">
        <v>307</v>
      </c>
      <c r="G5" s="15" t="s">
        <v>308</v>
      </c>
      <c r="H5" s="14" t="s">
        <v>81</v>
      </c>
      <c r="I5" s="16" t="s">
        <v>7</v>
      </c>
      <c r="J5" s="173"/>
      <c r="K5" s="176"/>
    </row>
    <row r="6" spans="1:11" s="59" customFormat="1" ht="18.75" customHeight="1" x14ac:dyDescent="0.25">
      <c r="A6" s="57"/>
      <c r="B6" s="56" t="s">
        <v>10</v>
      </c>
      <c r="C6" s="58"/>
      <c r="D6" s="58">
        <f>D7+D21</f>
        <v>308574316.97999996</v>
      </c>
      <c r="E6" s="81">
        <f>E7+E21</f>
        <v>33696049.600000001</v>
      </c>
      <c r="F6" s="81">
        <f>F7+F21</f>
        <v>17824391.609999999</v>
      </c>
      <c r="G6" s="81">
        <f>G7+G21</f>
        <v>14459392.32</v>
      </c>
      <c r="H6" s="81">
        <f>SUM(F6:G6)</f>
        <v>32283783.93</v>
      </c>
      <c r="I6" s="82">
        <f>H6/E6%</f>
        <v>95.808809380432521</v>
      </c>
      <c r="J6" s="81">
        <f>D6+H6</f>
        <v>340858100.90999997</v>
      </c>
      <c r="K6" s="92"/>
    </row>
    <row r="7" spans="1:11" ht="21.75" customHeight="1" x14ac:dyDescent="0.2">
      <c r="A7" s="60"/>
      <c r="B7" s="49" t="s">
        <v>27</v>
      </c>
      <c r="C7" s="31"/>
      <c r="D7" s="31">
        <f>SUM(D8:D20)</f>
        <v>19190988.489999998</v>
      </c>
      <c r="E7" s="31">
        <f>SUM(E8:E20)</f>
        <v>6558886</v>
      </c>
      <c r="F7" s="31">
        <f t="shared" ref="F7:G7" si="0">SUM(F8:F20)</f>
        <v>2531820</v>
      </c>
      <c r="G7" s="31">
        <f t="shared" si="0"/>
        <v>2658897.17</v>
      </c>
      <c r="H7" s="31">
        <f>SUM(F7:G7)</f>
        <v>5190717.17</v>
      </c>
      <c r="I7" s="50">
        <f>H7/E7%</f>
        <v>79.140225489511479</v>
      </c>
      <c r="J7" s="31">
        <f>D7+H7</f>
        <v>24381705.659999996</v>
      </c>
      <c r="K7" s="68"/>
    </row>
    <row r="8" spans="1:11" ht="34.5" customHeight="1" x14ac:dyDescent="0.2">
      <c r="A8" s="29"/>
      <c r="B8" s="27" t="s">
        <v>33</v>
      </c>
      <c r="C8" s="89"/>
      <c r="D8" s="89"/>
      <c r="E8" s="89">
        <v>327700</v>
      </c>
      <c r="F8" s="89">
        <v>127700</v>
      </c>
      <c r="G8" s="89">
        <v>200000</v>
      </c>
      <c r="H8" s="89">
        <f>SUM(F8:G8)</f>
        <v>327700</v>
      </c>
      <c r="I8" s="90">
        <f>H8/E8%</f>
        <v>100</v>
      </c>
      <c r="J8" s="89">
        <f>D8+H8</f>
        <v>327700</v>
      </c>
      <c r="K8" s="93"/>
    </row>
    <row r="9" spans="1:11" ht="52.5" customHeight="1" x14ac:dyDescent="0.2">
      <c r="A9" s="29">
        <v>2172722</v>
      </c>
      <c r="B9" s="27" t="s">
        <v>47</v>
      </c>
      <c r="C9" s="89">
        <v>8849100.3599999994</v>
      </c>
      <c r="D9" s="89">
        <v>7579001.8899999997</v>
      </c>
      <c r="E9" s="89">
        <v>43936</v>
      </c>
      <c r="F9" s="89">
        <v>29028</v>
      </c>
      <c r="G9" s="89">
        <v>14868</v>
      </c>
      <c r="H9" s="89">
        <f t="shared" ref="H9:H41" si="1">SUM(F9:G9)</f>
        <v>43896</v>
      </c>
      <c r="I9" s="90">
        <f>H9/E9%</f>
        <v>99.908958485069192</v>
      </c>
      <c r="J9" s="89">
        <f>D9+H9</f>
        <v>7622897.8899999997</v>
      </c>
      <c r="K9" s="93">
        <f>J9/C9%</f>
        <v>86.143196255941206</v>
      </c>
    </row>
    <row r="10" spans="1:11" ht="66" customHeight="1" x14ac:dyDescent="0.2">
      <c r="A10" s="29">
        <v>2178584</v>
      </c>
      <c r="B10" s="27" t="s">
        <v>74</v>
      </c>
      <c r="C10" s="89">
        <v>13590587</v>
      </c>
      <c r="D10" s="89">
        <v>8013406.3799999999</v>
      </c>
      <c r="E10" s="89">
        <v>209000</v>
      </c>
      <c r="F10" s="89">
        <v>83600</v>
      </c>
      <c r="G10" s="89">
        <v>125400</v>
      </c>
      <c r="H10" s="89">
        <f t="shared" si="1"/>
        <v>209000</v>
      </c>
      <c r="I10" s="90">
        <f t="shared" ref="I10:I15" si="2">H10/E10%</f>
        <v>100</v>
      </c>
      <c r="J10" s="89">
        <f t="shared" ref="J10:J15" si="3">D10+H10</f>
        <v>8222406.3799999999</v>
      </c>
      <c r="K10" s="93">
        <f t="shared" ref="K10:K15" si="4">J10/C10%</f>
        <v>60.500744964143202</v>
      </c>
    </row>
    <row r="11" spans="1:11" ht="45" customHeight="1" x14ac:dyDescent="0.2">
      <c r="A11" s="29">
        <v>2271925</v>
      </c>
      <c r="B11" s="27" t="s">
        <v>83</v>
      </c>
      <c r="C11" s="89"/>
      <c r="D11" s="89">
        <v>211047.7</v>
      </c>
      <c r="E11" s="89">
        <v>1286828</v>
      </c>
      <c r="F11" s="89">
        <v>101055</v>
      </c>
      <c r="G11" s="89">
        <v>171738</v>
      </c>
      <c r="H11" s="89">
        <f t="shared" si="1"/>
        <v>272793</v>
      </c>
      <c r="I11" s="90">
        <f t="shared" si="2"/>
        <v>21.19887040070623</v>
      </c>
      <c r="J11" s="89">
        <f t="shared" si="3"/>
        <v>483840.7</v>
      </c>
      <c r="K11" s="93"/>
    </row>
    <row r="12" spans="1:11" ht="96" x14ac:dyDescent="0.2">
      <c r="A12" s="29">
        <v>2427710</v>
      </c>
      <c r="B12" s="27" t="s">
        <v>56</v>
      </c>
      <c r="C12" s="89">
        <v>6202228</v>
      </c>
      <c r="D12" s="89">
        <v>2620361.77</v>
      </c>
      <c r="E12" s="89">
        <v>57672</v>
      </c>
      <c r="F12" s="89">
        <v>0</v>
      </c>
      <c r="G12" s="89">
        <v>24631.81</v>
      </c>
      <c r="H12" s="89">
        <f t="shared" si="1"/>
        <v>24631.81</v>
      </c>
      <c r="I12" s="90">
        <f t="shared" si="2"/>
        <v>42.710171313635733</v>
      </c>
      <c r="J12" s="89">
        <f t="shared" si="3"/>
        <v>2644993.58</v>
      </c>
      <c r="K12" s="93">
        <f t="shared" si="4"/>
        <v>42.64586177741289</v>
      </c>
    </row>
    <row r="13" spans="1:11" ht="67.5" customHeight="1" x14ac:dyDescent="0.2">
      <c r="A13" s="29">
        <v>2432185</v>
      </c>
      <c r="B13" s="27" t="s">
        <v>48</v>
      </c>
      <c r="C13" s="89">
        <v>320000</v>
      </c>
      <c r="D13" s="89">
        <v>93000.3</v>
      </c>
      <c r="E13" s="89">
        <v>217000</v>
      </c>
      <c r="F13" s="89">
        <v>217000</v>
      </c>
      <c r="G13" s="89"/>
      <c r="H13" s="89">
        <f t="shared" si="1"/>
        <v>217000</v>
      </c>
      <c r="I13" s="90">
        <f t="shared" si="2"/>
        <v>100</v>
      </c>
      <c r="J13" s="89">
        <f t="shared" si="3"/>
        <v>310000.3</v>
      </c>
      <c r="K13" s="93">
        <f t="shared" si="4"/>
        <v>96.875093749999991</v>
      </c>
    </row>
    <row r="14" spans="1:11" ht="88.5" customHeight="1" x14ac:dyDescent="0.2">
      <c r="A14" s="29">
        <v>2443550</v>
      </c>
      <c r="B14" s="27" t="s">
        <v>55</v>
      </c>
      <c r="C14" s="89">
        <v>13511427.77</v>
      </c>
      <c r="D14" s="89">
        <v>674170.45</v>
      </c>
      <c r="E14" s="89">
        <v>1036839</v>
      </c>
      <c r="F14" s="89">
        <v>545421</v>
      </c>
      <c r="G14" s="89">
        <v>474413.72</v>
      </c>
      <c r="H14" s="89">
        <f t="shared" si="1"/>
        <v>1019834.72</v>
      </c>
      <c r="I14" s="90">
        <f t="shared" si="2"/>
        <v>98.359988387782479</v>
      </c>
      <c r="J14" s="89">
        <f t="shared" si="3"/>
        <v>1694005.17</v>
      </c>
      <c r="K14" s="93">
        <f t="shared" si="4"/>
        <v>12.537573370012545</v>
      </c>
    </row>
    <row r="15" spans="1:11" ht="68.25" customHeight="1" x14ac:dyDescent="0.2">
      <c r="A15" s="29">
        <v>2461958</v>
      </c>
      <c r="B15" s="27" t="s">
        <v>75</v>
      </c>
      <c r="C15" s="89">
        <v>8960547.6300000008</v>
      </c>
      <c r="D15" s="89">
        <v>0</v>
      </c>
      <c r="E15" s="89">
        <v>36086</v>
      </c>
      <c r="F15" s="89">
        <v>0</v>
      </c>
      <c r="G15" s="89"/>
      <c r="H15" s="89">
        <f t="shared" si="1"/>
        <v>0</v>
      </c>
      <c r="I15" s="90">
        <f t="shared" si="2"/>
        <v>0</v>
      </c>
      <c r="J15" s="89">
        <f t="shared" si="3"/>
        <v>0</v>
      </c>
      <c r="K15" s="93">
        <f t="shared" si="4"/>
        <v>0</v>
      </c>
    </row>
    <row r="16" spans="1:11" ht="122.25" customHeight="1" x14ac:dyDescent="0.2">
      <c r="A16" s="29">
        <v>2484472</v>
      </c>
      <c r="B16" s="27" t="s">
        <v>187</v>
      </c>
      <c r="C16" s="89">
        <v>1492700</v>
      </c>
      <c r="D16" s="89">
        <v>0</v>
      </c>
      <c r="E16" s="89">
        <v>1459516</v>
      </c>
      <c r="F16" s="89">
        <v>1423816</v>
      </c>
      <c r="G16" s="89"/>
      <c r="H16" s="89">
        <f t="shared" si="1"/>
        <v>1423816</v>
      </c>
      <c r="I16" s="90">
        <f t="shared" ref="I16" si="5">H16/E16%</f>
        <v>97.553983649374175</v>
      </c>
      <c r="J16" s="89">
        <f t="shared" ref="J16" si="6">D16+H16</f>
        <v>1423816</v>
      </c>
      <c r="K16" s="93">
        <f t="shared" ref="K16" si="7">J16/C16%</f>
        <v>95.385275005024454</v>
      </c>
    </row>
    <row r="17" spans="1:11" ht="111" customHeight="1" x14ac:dyDescent="0.2">
      <c r="A17" s="29">
        <v>2492458</v>
      </c>
      <c r="B17" s="27" t="s">
        <v>223</v>
      </c>
      <c r="C17" s="89">
        <v>296234.64</v>
      </c>
      <c r="D17" s="89">
        <v>0</v>
      </c>
      <c r="E17" s="89">
        <v>261260</v>
      </c>
      <c r="F17" s="89">
        <v>4200</v>
      </c>
      <c r="G17" s="89">
        <v>257059.64</v>
      </c>
      <c r="H17" s="89">
        <f t="shared" si="1"/>
        <v>261259.64</v>
      </c>
      <c r="I17" s="90">
        <f t="shared" ref="I17" si="8">H17/E17%</f>
        <v>99.999862206231356</v>
      </c>
      <c r="J17" s="89">
        <f t="shared" ref="J17" si="9">D17+H17</f>
        <v>261259.64</v>
      </c>
      <c r="K17" s="93">
        <f t="shared" ref="K17" si="10">J17/C17%</f>
        <v>88.193480681394988</v>
      </c>
    </row>
    <row r="18" spans="1:11" ht="90.75" customHeight="1" x14ac:dyDescent="0.2">
      <c r="A18" s="29">
        <v>2493459</v>
      </c>
      <c r="B18" s="27" t="s">
        <v>279</v>
      </c>
      <c r="C18" s="89">
        <v>1304074.3999999999</v>
      </c>
      <c r="D18" s="89">
        <v>0</v>
      </c>
      <c r="E18" s="89">
        <v>720549</v>
      </c>
      <c r="F18" s="89">
        <v>0</v>
      </c>
      <c r="G18" s="89">
        <v>510786</v>
      </c>
      <c r="H18" s="89">
        <f t="shared" si="1"/>
        <v>510786</v>
      </c>
      <c r="I18" s="90">
        <f t="shared" ref="I18:I19" si="11">H18/E18%</f>
        <v>70.888447558736459</v>
      </c>
      <c r="J18" s="89">
        <f t="shared" ref="J18:J19" si="12">D18+H18</f>
        <v>510786</v>
      </c>
      <c r="K18" s="93">
        <f t="shared" ref="K18:K19" si="13">J18/C18%</f>
        <v>39.168470755963007</v>
      </c>
    </row>
    <row r="19" spans="1:11" ht="68.25" customHeight="1" x14ac:dyDescent="0.2">
      <c r="A19" s="29">
        <v>2499234</v>
      </c>
      <c r="B19" s="27" t="s">
        <v>280</v>
      </c>
      <c r="C19" s="89">
        <v>926980</v>
      </c>
      <c r="D19" s="89">
        <v>0</v>
      </c>
      <c r="E19" s="89">
        <v>880000</v>
      </c>
      <c r="F19" s="89">
        <v>0</v>
      </c>
      <c r="G19" s="89">
        <v>880000</v>
      </c>
      <c r="H19" s="89">
        <f t="shared" si="1"/>
        <v>880000</v>
      </c>
      <c r="I19" s="90">
        <f t="shared" si="11"/>
        <v>100</v>
      </c>
      <c r="J19" s="89">
        <f t="shared" si="12"/>
        <v>880000</v>
      </c>
      <c r="K19" s="93">
        <f t="shared" si="13"/>
        <v>94.931929491466917</v>
      </c>
    </row>
    <row r="20" spans="1:11" ht="102" customHeight="1" x14ac:dyDescent="0.2">
      <c r="A20" s="29">
        <v>2507986</v>
      </c>
      <c r="B20" s="27" t="s">
        <v>309</v>
      </c>
      <c r="C20" s="89">
        <v>318556</v>
      </c>
      <c r="D20" s="89">
        <v>0</v>
      </c>
      <c r="E20" s="89">
        <v>22500</v>
      </c>
      <c r="F20" s="89"/>
      <c r="G20" s="89"/>
      <c r="H20" s="89">
        <f t="shared" si="1"/>
        <v>0</v>
      </c>
      <c r="I20" s="90">
        <f t="shared" ref="I20" si="14">H20/E20%</f>
        <v>0</v>
      </c>
      <c r="J20" s="89">
        <f t="shared" ref="J20" si="15">D20+H20</f>
        <v>0</v>
      </c>
      <c r="K20" s="93">
        <f t="shared" ref="K20" si="16">J20/C20%</f>
        <v>0</v>
      </c>
    </row>
    <row r="21" spans="1:11" ht="28.5" customHeight="1" x14ac:dyDescent="0.2">
      <c r="A21" s="29"/>
      <c r="B21" s="49" t="s">
        <v>28</v>
      </c>
      <c r="C21" s="31"/>
      <c r="D21" s="31">
        <f>SUM(D22:D41)</f>
        <v>289383328.48999995</v>
      </c>
      <c r="E21" s="31">
        <f>SUM(E22:E41)</f>
        <v>27137163.600000001</v>
      </c>
      <c r="F21" s="31">
        <f>SUM(F22:F41)</f>
        <v>15292571.610000001</v>
      </c>
      <c r="G21" s="31">
        <f t="shared" ref="G21" si="17">SUM(G22:G41)</f>
        <v>11800495.15</v>
      </c>
      <c r="H21" s="31">
        <f>SUM(F21:G21)</f>
        <v>27093066.760000002</v>
      </c>
      <c r="I21" s="50">
        <f>H21/E21%</f>
        <v>99.83750387236492</v>
      </c>
      <c r="J21" s="31">
        <f>D21+H21</f>
        <v>316476395.24999994</v>
      </c>
      <c r="K21" s="68"/>
    </row>
    <row r="22" spans="1:11" ht="61.5" customHeight="1" x14ac:dyDescent="0.2">
      <c r="A22" s="29">
        <v>2193990</v>
      </c>
      <c r="B22" s="27" t="s">
        <v>49</v>
      </c>
      <c r="C22" s="147">
        <v>319765088.17000002</v>
      </c>
      <c r="D22" s="89">
        <v>286960976.85000002</v>
      </c>
      <c r="E22" s="89">
        <v>16528269</v>
      </c>
      <c r="F22" s="89">
        <v>12996175.5</v>
      </c>
      <c r="G22" s="89">
        <v>3490945.49</v>
      </c>
      <c r="H22" s="89">
        <f t="shared" si="1"/>
        <v>16487120.99</v>
      </c>
      <c r="I22" s="90">
        <f t="shared" ref="I22:I30" si="18">H22/E22%</f>
        <v>99.751044649624234</v>
      </c>
      <c r="J22" s="89">
        <f t="shared" ref="J22:J28" si="19">D22+H22</f>
        <v>303448097.84000003</v>
      </c>
      <c r="K22" s="93">
        <f t="shared" ref="K22:K30" si="20">J22/C22%</f>
        <v>94.897194555108769</v>
      </c>
    </row>
    <row r="23" spans="1:11" ht="42.75" customHeight="1" x14ac:dyDescent="0.2">
      <c r="A23" s="29">
        <v>2381303</v>
      </c>
      <c r="B23" s="27" t="s">
        <v>76</v>
      </c>
      <c r="C23" s="89">
        <v>4900000</v>
      </c>
      <c r="D23" s="89">
        <v>0</v>
      </c>
      <c r="E23" s="89">
        <v>0</v>
      </c>
      <c r="F23" s="89">
        <v>0</v>
      </c>
      <c r="G23" s="89"/>
      <c r="H23" s="89">
        <f t="shared" si="1"/>
        <v>0</v>
      </c>
      <c r="I23" s="90" t="e">
        <f t="shared" si="18"/>
        <v>#DIV/0!</v>
      </c>
      <c r="J23" s="89">
        <f t="shared" si="19"/>
        <v>0</v>
      </c>
      <c r="K23" s="93">
        <f t="shared" si="20"/>
        <v>0</v>
      </c>
    </row>
    <row r="24" spans="1:11" ht="54" customHeight="1" x14ac:dyDescent="0.2">
      <c r="A24" s="29">
        <v>2381342</v>
      </c>
      <c r="B24" s="27" t="s">
        <v>209</v>
      </c>
      <c r="C24" s="89">
        <v>16310053.880000001</v>
      </c>
      <c r="D24" s="89">
        <v>96530.4</v>
      </c>
      <c r="E24" s="89">
        <v>144795.6</v>
      </c>
      <c r="F24" s="89">
        <v>144796</v>
      </c>
      <c r="G24" s="89"/>
      <c r="H24" s="89">
        <f t="shared" si="1"/>
        <v>144796</v>
      </c>
      <c r="I24" s="90">
        <f t="shared" ref="I24:I26" si="21">H24/E24%</f>
        <v>100.0002762514883</v>
      </c>
      <c r="J24" s="89">
        <f t="shared" ref="J24:J26" si="22">D24+H24</f>
        <v>241326.4</v>
      </c>
      <c r="K24" s="93">
        <f t="shared" ref="K24:K26" si="23">J24/C24%</f>
        <v>1.4796174296880984</v>
      </c>
    </row>
    <row r="25" spans="1:11" ht="96" customHeight="1" x14ac:dyDescent="0.2">
      <c r="A25" s="29">
        <v>2423756</v>
      </c>
      <c r="B25" s="27" t="s">
        <v>210</v>
      </c>
      <c r="C25" s="89">
        <v>11474050.91</v>
      </c>
      <c r="D25" s="89">
        <v>78623.13</v>
      </c>
      <c r="E25" s="89">
        <v>235870</v>
      </c>
      <c r="F25" s="89">
        <v>235869.39</v>
      </c>
      <c r="G25" s="89"/>
      <c r="H25" s="89">
        <f t="shared" si="1"/>
        <v>235869.39</v>
      </c>
      <c r="I25" s="90">
        <f t="shared" si="21"/>
        <v>99.999741382965212</v>
      </c>
      <c r="J25" s="89">
        <f t="shared" si="22"/>
        <v>314492.52</v>
      </c>
      <c r="K25" s="93">
        <f t="shared" si="23"/>
        <v>2.7409022538492471</v>
      </c>
    </row>
    <row r="26" spans="1:11" ht="76.5" customHeight="1" x14ac:dyDescent="0.2">
      <c r="A26" s="29">
        <v>2425167</v>
      </c>
      <c r="B26" s="27" t="s">
        <v>211</v>
      </c>
      <c r="C26" s="89">
        <v>8445288.0099999998</v>
      </c>
      <c r="D26" s="89">
        <v>20422.57</v>
      </c>
      <c r="E26" s="89">
        <v>126938</v>
      </c>
      <c r="F26" s="89">
        <v>126938</v>
      </c>
      <c r="G26" s="89"/>
      <c r="H26" s="89">
        <f t="shared" si="1"/>
        <v>126938</v>
      </c>
      <c r="I26" s="90">
        <f t="shared" si="21"/>
        <v>99.999999999999986</v>
      </c>
      <c r="J26" s="89">
        <f t="shared" si="22"/>
        <v>147360.57</v>
      </c>
      <c r="K26" s="93">
        <f t="shared" si="23"/>
        <v>1.7448850746772817</v>
      </c>
    </row>
    <row r="27" spans="1:11" ht="60" x14ac:dyDescent="0.2">
      <c r="A27" s="29">
        <v>2425169</v>
      </c>
      <c r="B27" s="27" t="s">
        <v>77</v>
      </c>
      <c r="C27" s="89">
        <v>6380155.6200000001</v>
      </c>
      <c r="D27" s="89">
        <v>0</v>
      </c>
      <c r="E27" s="89">
        <v>193974</v>
      </c>
      <c r="F27" s="89">
        <v>48493</v>
      </c>
      <c r="G27" s="89">
        <v>145480.28</v>
      </c>
      <c r="H27" s="89">
        <f t="shared" si="1"/>
        <v>193973.28</v>
      </c>
      <c r="I27" s="90">
        <f t="shared" si="18"/>
        <v>99.999628816233098</v>
      </c>
      <c r="J27" s="89">
        <f t="shared" si="19"/>
        <v>193973.28</v>
      </c>
      <c r="K27" s="93">
        <f t="shared" si="20"/>
        <v>3.0402593847703043</v>
      </c>
    </row>
    <row r="28" spans="1:11" ht="87" customHeight="1" x14ac:dyDescent="0.2">
      <c r="A28" s="29">
        <v>2426269</v>
      </c>
      <c r="B28" s="27" t="s">
        <v>60</v>
      </c>
      <c r="C28" s="89">
        <v>7297298.0700000003</v>
      </c>
      <c r="D28" s="89">
        <v>0</v>
      </c>
      <c r="E28" s="89">
        <v>151482</v>
      </c>
      <c r="F28" s="89">
        <v>35337.94</v>
      </c>
      <c r="G28" s="89">
        <v>116143.18</v>
      </c>
      <c r="H28" s="89">
        <f t="shared" si="1"/>
        <v>151481.12</v>
      </c>
      <c r="I28" s="90">
        <f t="shared" si="18"/>
        <v>99.999419072893147</v>
      </c>
      <c r="J28" s="89">
        <f t="shared" si="19"/>
        <v>151481.12</v>
      </c>
      <c r="K28" s="93">
        <f t="shared" si="20"/>
        <v>2.075852165375506</v>
      </c>
    </row>
    <row r="29" spans="1:11" ht="96" x14ac:dyDescent="0.2">
      <c r="A29" s="29">
        <v>2426273</v>
      </c>
      <c r="B29" s="27" t="s">
        <v>116</v>
      </c>
      <c r="C29" s="89">
        <v>10185331.34</v>
      </c>
      <c r="D29" s="89">
        <v>343834.2</v>
      </c>
      <c r="E29" s="89">
        <v>25960</v>
      </c>
      <c r="F29" s="89">
        <v>25960</v>
      </c>
      <c r="G29" s="89"/>
      <c r="H29" s="89">
        <f t="shared" si="1"/>
        <v>25960</v>
      </c>
      <c r="I29" s="90">
        <f t="shared" ref="I29" si="24">H29/E29%</f>
        <v>99.999999999999986</v>
      </c>
      <c r="J29" s="89">
        <f t="shared" ref="J29" si="25">D29+H29</f>
        <v>369794.2</v>
      </c>
      <c r="K29" s="93">
        <f t="shared" ref="K29" si="26">J29/C29%</f>
        <v>3.6306545919398632</v>
      </c>
    </row>
    <row r="30" spans="1:11" ht="100.5" customHeight="1" x14ac:dyDescent="0.2">
      <c r="A30" s="91">
        <v>2438764</v>
      </c>
      <c r="B30" s="115" t="s">
        <v>57</v>
      </c>
      <c r="C30" s="116">
        <v>263700</v>
      </c>
      <c r="D30" s="116">
        <v>0</v>
      </c>
      <c r="E30" s="116">
        <v>156800</v>
      </c>
      <c r="F30" s="116">
        <v>156800</v>
      </c>
      <c r="G30" s="116"/>
      <c r="H30" s="89">
        <f t="shared" si="1"/>
        <v>156800</v>
      </c>
      <c r="I30" s="117">
        <f t="shared" si="18"/>
        <v>100</v>
      </c>
      <c r="J30" s="116">
        <f>D30+H30</f>
        <v>156800</v>
      </c>
      <c r="K30" s="118">
        <f t="shared" si="20"/>
        <v>59.461509290860825</v>
      </c>
    </row>
    <row r="31" spans="1:11" ht="100.5" customHeight="1" x14ac:dyDescent="0.2">
      <c r="A31" s="29">
        <v>2462000</v>
      </c>
      <c r="B31" s="27" t="s">
        <v>117</v>
      </c>
      <c r="C31" s="89">
        <v>2298601.63</v>
      </c>
      <c r="D31" s="89">
        <v>0</v>
      </c>
      <c r="E31" s="89">
        <v>184269</v>
      </c>
      <c r="F31" s="89">
        <v>184268.3</v>
      </c>
      <c r="G31" s="89"/>
      <c r="H31" s="89">
        <f t="shared" si="1"/>
        <v>184268.3</v>
      </c>
      <c r="I31" s="117">
        <f t="shared" ref="I31:I32" si="27">H31/E31%</f>
        <v>99.999620120584567</v>
      </c>
      <c r="J31" s="116">
        <f t="shared" ref="J31:J32" si="28">D31+H31</f>
        <v>184268.3</v>
      </c>
      <c r="K31" s="118">
        <f t="shared" ref="K31:K32" si="29">J31/C31%</f>
        <v>8.016539168642284</v>
      </c>
    </row>
    <row r="32" spans="1:11" ht="100.5" customHeight="1" x14ac:dyDescent="0.2">
      <c r="A32" s="29">
        <v>2471135</v>
      </c>
      <c r="B32" s="27" t="s">
        <v>118</v>
      </c>
      <c r="C32" s="89">
        <v>2024353.4</v>
      </c>
      <c r="D32" s="89">
        <v>1882941.34</v>
      </c>
      <c r="E32" s="89">
        <v>141412</v>
      </c>
      <c r="F32" s="89">
        <v>0</v>
      </c>
      <c r="G32" s="89">
        <v>141411.20000000001</v>
      </c>
      <c r="H32" s="89">
        <f t="shared" si="1"/>
        <v>141411.20000000001</v>
      </c>
      <c r="I32" s="90">
        <f t="shared" si="27"/>
        <v>99.999434277147643</v>
      </c>
      <c r="J32" s="89">
        <f t="shared" si="28"/>
        <v>2024352.54</v>
      </c>
      <c r="K32" s="93">
        <f t="shared" si="29"/>
        <v>99.999957517299109</v>
      </c>
    </row>
    <row r="33" spans="1:150" ht="84" x14ac:dyDescent="0.2">
      <c r="A33" s="29">
        <v>2487148</v>
      </c>
      <c r="B33" s="27" t="s">
        <v>201</v>
      </c>
      <c r="C33" s="89">
        <v>1082500</v>
      </c>
      <c r="D33" s="89">
        <v>0</v>
      </c>
      <c r="E33" s="89">
        <v>1082500</v>
      </c>
      <c r="F33" s="89">
        <v>1082500</v>
      </c>
      <c r="G33" s="89"/>
      <c r="H33" s="89">
        <f t="shared" si="1"/>
        <v>1082500</v>
      </c>
      <c r="I33" s="90">
        <f t="shared" ref="I33:I34" si="30">H33/E33%</f>
        <v>100</v>
      </c>
      <c r="J33" s="89">
        <f t="shared" ref="J33:J34" si="31">D33+H33</f>
        <v>1082500</v>
      </c>
      <c r="K33" s="93">
        <f t="shared" ref="K33:K34" si="32">J33/C33%</f>
        <v>100</v>
      </c>
    </row>
    <row r="34" spans="1:150" ht="100.5" customHeight="1" x14ac:dyDescent="0.2">
      <c r="A34" s="29">
        <v>2488025</v>
      </c>
      <c r="B34" s="27" t="s">
        <v>202</v>
      </c>
      <c r="C34" s="89">
        <v>33250</v>
      </c>
      <c r="D34" s="89">
        <v>0</v>
      </c>
      <c r="E34" s="89">
        <v>33250</v>
      </c>
      <c r="F34" s="89">
        <v>33250</v>
      </c>
      <c r="G34" s="89"/>
      <c r="H34" s="89">
        <f t="shared" si="1"/>
        <v>33250</v>
      </c>
      <c r="I34" s="90">
        <f t="shared" si="30"/>
        <v>100</v>
      </c>
      <c r="J34" s="89">
        <f t="shared" si="31"/>
        <v>33250</v>
      </c>
      <c r="K34" s="93">
        <f t="shared" si="32"/>
        <v>100</v>
      </c>
    </row>
    <row r="35" spans="1:150" ht="99" customHeight="1" x14ac:dyDescent="0.2">
      <c r="A35" s="29">
        <v>2489510</v>
      </c>
      <c r="B35" s="27" t="s">
        <v>212</v>
      </c>
      <c r="C35" s="89">
        <v>53142.48</v>
      </c>
      <c r="D35" s="89">
        <v>0</v>
      </c>
      <c r="E35" s="89">
        <v>53143</v>
      </c>
      <c r="F35" s="89">
        <v>53142.48</v>
      </c>
      <c r="G35" s="89"/>
      <c r="H35" s="89">
        <f t="shared" si="1"/>
        <v>53142.48</v>
      </c>
      <c r="I35" s="90">
        <f t="shared" ref="I35" si="33">H35/E35%</f>
        <v>99.99902150800672</v>
      </c>
      <c r="J35" s="89">
        <f t="shared" ref="J35" si="34">D35+H35</f>
        <v>53142.48</v>
      </c>
      <c r="K35" s="93">
        <f t="shared" ref="K35" si="35">J35/C35%</f>
        <v>100</v>
      </c>
    </row>
    <row r="36" spans="1:150" ht="99" customHeight="1" x14ac:dyDescent="0.2">
      <c r="A36" s="29">
        <v>2491126</v>
      </c>
      <c r="B36" s="27" t="s">
        <v>224</v>
      </c>
      <c r="C36" s="89">
        <v>145148</v>
      </c>
      <c r="D36" s="89">
        <v>0</v>
      </c>
      <c r="E36" s="89">
        <v>141158</v>
      </c>
      <c r="F36" s="89">
        <v>141158</v>
      </c>
      <c r="G36" s="89"/>
      <c r="H36" s="89">
        <f t="shared" si="1"/>
        <v>141158</v>
      </c>
      <c r="I36" s="90">
        <f t="shared" ref="I36:I37" si="36">H36/E36%</f>
        <v>100</v>
      </c>
      <c r="J36" s="89">
        <f t="shared" ref="J36:J37" si="37">D36+H36</f>
        <v>141158</v>
      </c>
      <c r="K36" s="93">
        <f t="shared" ref="K36:K37" si="38">J36/C36%</f>
        <v>97.25108165458704</v>
      </c>
    </row>
    <row r="37" spans="1:150" ht="99" customHeight="1" x14ac:dyDescent="0.2">
      <c r="A37" s="91">
        <v>2491258</v>
      </c>
      <c r="B37" s="115" t="s">
        <v>225</v>
      </c>
      <c r="C37" s="116">
        <v>32922</v>
      </c>
      <c r="D37" s="116">
        <v>0</v>
      </c>
      <c r="E37" s="116">
        <v>32922</v>
      </c>
      <c r="F37" s="116">
        <v>0</v>
      </c>
      <c r="G37" s="116">
        <v>32922</v>
      </c>
      <c r="H37" s="89">
        <f t="shared" si="1"/>
        <v>32922</v>
      </c>
      <c r="I37" s="117">
        <f t="shared" si="36"/>
        <v>99.999999999999986</v>
      </c>
      <c r="J37" s="116">
        <f t="shared" si="37"/>
        <v>32922</v>
      </c>
      <c r="K37" s="118">
        <f t="shared" si="38"/>
        <v>99.999999999999986</v>
      </c>
    </row>
    <row r="38" spans="1:150" ht="80.25" customHeight="1" x14ac:dyDescent="0.2">
      <c r="A38" s="91">
        <v>2495555</v>
      </c>
      <c r="B38" s="115" t="s">
        <v>246</v>
      </c>
      <c r="C38" s="116">
        <v>972671.32</v>
      </c>
      <c r="D38" s="116">
        <v>0</v>
      </c>
      <c r="E38" s="116">
        <v>122943</v>
      </c>
      <c r="F38" s="116">
        <v>0</v>
      </c>
      <c r="G38" s="116">
        <v>120000</v>
      </c>
      <c r="H38" s="89">
        <f t="shared" si="1"/>
        <v>120000</v>
      </c>
      <c r="I38" s="117">
        <f t="shared" ref="I38" si="39">H38/E38%</f>
        <v>97.606207754813198</v>
      </c>
      <c r="J38" s="116">
        <f t="shared" ref="J38" si="40">D38+H38</f>
        <v>120000</v>
      </c>
      <c r="K38" s="118">
        <f t="shared" ref="K38" si="41">J38/C38%</f>
        <v>12.337158249921464</v>
      </c>
    </row>
    <row r="39" spans="1:150" ht="80.25" customHeight="1" x14ac:dyDescent="0.2">
      <c r="A39" s="91">
        <v>2501029</v>
      </c>
      <c r="B39" s="115" t="s">
        <v>281</v>
      </c>
      <c r="C39" s="116">
        <v>27883.4</v>
      </c>
      <c r="D39" s="116">
        <v>0</v>
      </c>
      <c r="E39" s="116">
        <v>27884</v>
      </c>
      <c r="F39" s="116">
        <v>27883</v>
      </c>
      <c r="G39" s="116"/>
      <c r="H39" s="89">
        <f t="shared" si="1"/>
        <v>27883</v>
      </c>
      <c r="I39" s="117">
        <f t="shared" ref="I39" si="42">H39/E39%</f>
        <v>99.996413713957836</v>
      </c>
      <c r="J39" s="116">
        <f t="shared" ref="J39" si="43">D39+H39</f>
        <v>27883</v>
      </c>
      <c r="K39" s="118">
        <f t="shared" ref="K39" si="44">J39/C39%</f>
        <v>99.998565454714992</v>
      </c>
    </row>
    <row r="40" spans="1:150" ht="80.25" customHeight="1" x14ac:dyDescent="0.2">
      <c r="A40" s="91">
        <v>2502290</v>
      </c>
      <c r="B40" s="115" t="s">
        <v>296</v>
      </c>
      <c r="C40" s="89">
        <v>7479513</v>
      </c>
      <c r="D40" s="89">
        <v>0</v>
      </c>
      <c r="E40" s="116">
        <v>7479514</v>
      </c>
      <c r="F40" s="89">
        <v>0</v>
      </c>
      <c r="G40" s="89">
        <v>7479513</v>
      </c>
      <c r="H40" s="89">
        <f t="shared" si="1"/>
        <v>7479513</v>
      </c>
      <c r="I40" s="117">
        <f t="shared" ref="I40:I41" si="45">H40/E40%</f>
        <v>99.999986630147362</v>
      </c>
      <c r="J40" s="116">
        <f t="shared" ref="J40:J41" si="46">D40+H40</f>
        <v>7479513</v>
      </c>
      <c r="K40" s="118">
        <f t="shared" ref="K40:K41" si="47">J40/C40%</f>
        <v>100</v>
      </c>
    </row>
    <row r="41" spans="1:150" ht="72" x14ac:dyDescent="0.2">
      <c r="A41" s="91">
        <v>2504506</v>
      </c>
      <c r="B41" s="27" t="s">
        <v>297</v>
      </c>
      <c r="C41" s="89">
        <v>274080</v>
      </c>
      <c r="D41" s="89">
        <v>0</v>
      </c>
      <c r="E41" s="89">
        <v>274080</v>
      </c>
      <c r="F41" s="146">
        <v>0</v>
      </c>
      <c r="G41" s="89">
        <v>274080</v>
      </c>
      <c r="H41" s="89">
        <f t="shared" si="1"/>
        <v>274080</v>
      </c>
      <c r="I41" s="90">
        <f t="shared" si="45"/>
        <v>100</v>
      </c>
      <c r="J41" s="89">
        <f t="shared" si="46"/>
        <v>274080</v>
      </c>
      <c r="K41" s="93">
        <f t="shared" si="47"/>
        <v>100</v>
      </c>
    </row>
    <row r="42" spans="1:150" s="33" customFormat="1" ht="20.25" customHeight="1" x14ac:dyDescent="0.2">
      <c r="A42" s="62" t="s">
        <v>300</v>
      </c>
      <c r="B42" s="63"/>
      <c r="C42" s="64"/>
      <c r="D42" s="26"/>
      <c r="E42" s="83"/>
      <c r="F42" s="102"/>
      <c r="G42" s="102"/>
      <c r="H42" s="23"/>
      <c r="I42" s="23"/>
      <c r="J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row>
    <row r="43" spans="1:150" s="33" customFormat="1" ht="16.5" customHeight="1" x14ac:dyDescent="0.2">
      <c r="A43" s="65" t="s">
        <v>6</v>
      </c>
      <c r="B43" s="66"/>
      <c r="C43" s="64"/>
      <c r="D43" s="26"/>
      <c r="E43" s="83"/>
      <c r="F43" s="102"/>
      <c r="G43" s="102"/>
      <c r="H43" s="23"/>
      <c r="I43" s="23"/>
      <c r="J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row>
    <row r="44" spans="1:150" s="33" customFormat="1" x14ac:dyDescent="0.2">
      <c r="A44" s="67"/>
      <c r="B44" s="159" t="s">
        <v>11</v>
      </c>
      <c r="C44" s="150"/>
      <c r="D44" s="150"/>
      <c r="E44" s="103"/>
      <c r="F44" s="102"/>
      <c r="G44" s="102"/>
      <c r="H44" s="23"/>
      <c r="I44" s="23"/>
      <c r="J44" s="80"/>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row>
    <row r="45" spans="1:150" ht="45" x14ac:dyDescent="0.2">
      <c r="A45" s="104"/>
      <c r="B45" s="83" t="s">
        <v>122</v>
      </c>
      <c r="C45" s="83"/>
      <c r="E45" s="83"/>
      <c r="F45" s="102"/>
      <c r="G45" s="102"/>
    </row>
    <row r="46" spans="1:150" x14ac:dyDescent="0.2">
      <c r="B46" s="74"/>
      <c r="C46" s="74"/>
      <c r="F46" s="23"/>
      <c r="G46" s="23"/>
    </row>
    <row r="47" spans="1:150" x14ac:dyDescent="0.2">
      <c r="B47" s="74"/>
      <c r="C47" s="74"/>
      <c r="F47" s="23"/>
      <c r="G47" s="23"/>
    </row>
    <row r="48" spans="1:150" x14ac:dyDescent="0.2">
      <c r="B48" s="74"/>
      <c r="C48" s="74"/>
      <c r="F48" s="23"/>
      <c r="G48" s="23"/>
    </row>
    <row r="49" spans="2:7" x14ac:dyDescent="0.2">
      <c r="B49" s="75"/>
      <c r="C49" s="74"/>
      <c r="F49" s="23"/>
      <c r="G49" s="23"/>
    </row>
    <row r="50" spans="2:7" x14ac:dyDescent="0.2">
      <c r="F50" s="23"/>
      <c r="G50" s="23"/>
    </row>
    <row r="51" spans="2:7" ht="15" x14ac:dyDescent="0.25">
      <c r="B51" s="76"/>
      <c r="F51" s="23"/>
      <c r="G51" s="23"/>
    </row>
    <row r="52" spans="2:7" ht="15" x14ac:dyDescent="0.25">
      <c r="B52" s="95"/>
      <c r="F52" s="23"/>
      <c r="G52" s="23"/>
    </row>
    <row r="53" spans="2:7" x14ac:dyDescent="0.2">
      <c r="B53" s="79"/>
      <c r="F53" s="23"/>
      <c r="G53" s="23"/>
    </row>
    <row r="54" spans="2:7" x14ac:dyDescent="0.2">
      <c r="F54" s="23"/>
      <c r="G54" s="23"/>
    </row>
    <row r="55" spans="2:7" x14ac:dyDescent="0.2">
      <c r="F55" s="23"/>
      <c r="G55" s="23"/>
    </row>
    <row r="56" spans="2:7" x14ac:dyDescent="0.2">
      <c r="F56" s="23"/>
      <c r="G56" s="23"/>
    </row>
    <row r="57" spans="2:7" x14ac:dyDescent="0.2">
      <c r="F57" s="23"/>
      <c r="G57" s="23"/>
    </row>
    <row r="58" spans="2:7" x14ac:dyDescent="0.2">
      <c r="F58" s="23"/>
      <c r="G58" s="23"/>
    </row>
    <row r="59" spans="2:7" x14ac:dyDescent="0.2">
      <c r="F59" s="23"/>
      <c r="G59" s="23"/>
    </row>
    <row r="60" spans="2:7" x14ac:dyDescent="0.2">
      <c r="F60" s="23"/>
      <c r="G60" s="23"/>
    </row>
    <row r="61" spans="2:7" x14ac:dyDescent="0.2">
      <c r="F61" s="23"/>
      <c r="G61" s="23"/>
    </row>
    <row r="62" spans="2:7" x14ac:dyDescent="0.2">
      <c r="F62" s="23"/>
      <c r="G62" s="23"/>
    </row>
    <row r="63" spans="2:7" x14ac:dyDescent="0.2">
      <c r="F63" s="23"/>
      <c r="G63" s="23"/>
    </row>
    <row r="64" spans="2:7" x14ac:dyDescent="0.2">
      <c r="F64" s="23"/>
      <c r="G64" s="23"/>
    </row>
    <row r="65" spans="6:7" x14ac:dyDescent="0.2">
      <c r="F65" s="23"/>
      <c r="G65" s="23"/>
    </row>
    <row r="66" spans="6:7" x14ac:dyDescent="0.2">
      <c r="F66" s="23"/>
      <c r="G66" s="23"/>
    </row>
    <row r="67" spans="6:7" x14ac:dyDescent="0.2">
      <c r="F67" s="23"/>
      <c r="G67" s="23"/>
    </row>
    <row r="68" spans="6:7" x14ac:dyDescent="0.2">
      <c r="F68" s="23"/>
      <c r="G68" s="23"/>
    </row>
    <row r="69" spans="6:7" x14ac:dyDescent="0.2">
      <c r="F69" s="23"/>
      <c r="G69" s="23"/>
    </row>
    <row r="70" spans="6:7" x14ac:dyDescent="0.2">
      <c r="F70" s="23"/>
      <c r="G70" s="23"/>
    </row>
    <row r="71" spans="6:7" x14ac:dyDescent="0.2">
      <c r="F71" s="23"/>
      <c r="G71" s="23"/>
    </row>
    <row r="72" spans="6:7" x14ac:dyDescent="0.2">
      <c r="F72" s="23"/>
      <c r="G72" s="23"/>
    </row>
    <row r="73" spans="6:7" x14ac:dyDescent="0.2">
      <c r="F73" s="23"/>
      <c r="G73" s="23"/>
    </row>
    <row r="74" spans="6:7" x14ac:dyDescent="0.2">
      <c r="F74" s="23"/>
      <c r="G74" s="23"/>
    </row>
    <row r="75" spans="6:7" x14ac:dyDescent="0.2">
      <c r="F75" s="23"/>
      <c r="G75" s="23"/>
    </row>
    <row r="76" spans="6:7" x14ac:dyDescent="0.2">
      <c r="F76" s="23"/>
      <c r="G76" s="23"/>
    </row>
    <row r="77" spans="6:7" x14ac:dyDescent="0.2">
      <c r="F77" s="23"/>
      <c r="G77" s="23"/>
    </row>
    <row r="78" spans="6:7" x14ac:dyDescent="0.2">
      <c r="F78" s="23"/>
      <c r="G78" s="23"/>
    </row>
    <row r="79" spans="6:7" x14ac:dyDescent="0.2">
      <c r="F79" s="23"/>
      <c r="G79" s="23"/>
    </row>
    <row r="80" spans="6:7" x14ac:dyDescent="0.2">
      <c r="F80" s="23"/>
      <c r="G80" s="23"/>
    </row>
    <row r="81" spans="3:7" x14ac:dyDescent="0.2">
      <c r="F81" s="23"/>
      <c r="G81" s="23"/>
    </row>
    <row r="82" spans="3:7" x14ac:dyDescent="0.2">
      <c r="F82" s="23"/>
      <c r="G82" s="23"/>
    </row>
    <row r="83" spans="3:7" x14ac:dyDescent="0.2">
      <c r="F83" s="23"/>
      <c r="G83" s="23"/>
    </row>
    <row r="84" spans="3:7" x14ac:dyDescent="0.2">
      <c r="F84" s="23"/>
      <c r="G84" s="23"/>
    </row>
    <row r="85" spans="3:7" x14ac:dyDescent="0.2">
      <c r="F85" s="23"/>
      <c r="G85" s="23"/>
    </row>
    <row r="86" spans="3:7" x14ac:dyDescent="0.2">
      <c r="F86" s="23"/>
      <c r="G86" s="23"/>
    </row>
    <row r="87" spans="3:7" x14ac:dyDescent="0.2">
      <c r="F87" s="23"/>
      <c r="G87" s="23"/>
    </row>
    <row r="88" spans="3:7" x14ac:dyDescent="0.2">
      <c r="F88" s="23"/>
      <c r="G88" s="23"/>
    </row>
    <row r="89" spans="3:7" x14ac:dyDescent="0.2">
      <c r="F89" s="23"/>
      <c r="G89" s="23"/>
    </row>
    <row r="90" spans="3:7" x14ac:dyDescent="0.2">
      <c r="F90" s="23"/>
      <c r="G90" s="23"/>
    </row>
    <row r="91" spans="3:7" x14ac:dyDescent="0.2">
      <c r="F91" s="23"/>
      <c r="G91" s="23"/>
    </row>
    <row r="92" spans="3:7" x14ac:dyDescent="0.2">
      <c r="F92" s="23"/>
      <c r="G92" s="23"/>
    </row>
    <row r="93" spans="3:7" x14ac:dyDescent="0.2">
      <c r="F93" s="23"/>
      <c r="G93" s="23"/>
    </row>
    <row r="94" spans="3:7" x14ac:dyDescent="0.2">
      <c r="F94" s="23"/>
      <c r="G94" s="23"/>
    </row>
    <row r="95" spans="3:7" x14ac:dyDescent="0.2">
      <c r="F95" s="23"/>
      <c r="G95" s="23"/>
    </row>
    <row r="96" spans="3:7" x14ac:dyDescent="0.2">
      <c r="C96" s="43"/>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row r="170" spans="6:7" x14ac:dyDescent="0.2">
      <c r="F170" s="23"/>
      <c r="G170" s="23"/>
    </row>
    <row r="171" spans="6:7" x14ac:dyDescent="0.2">
      <c r="F171" s="23"/>
      <c r="G171" s="23"/>
    </row>
    <row r="172" spans="6:7" x14ac:dyDescent="0.2">
      <c r="F172" s="23"/>
      <c r="G172" s="23"/>
    </row>
    <row r="173" spans="6:7" x14ac:dyDescent="0.2">
      <c r="F173" s="23"/>
      <c r="G173" s="23"/>
    </row>
    <row r="174" spans="6:7" x14ac:dyDescent="0.2">
      <c r="F174" s="23"/>
      <c r="G174" s="23"/>
    </row>
    <row r="175" spans="6:7" x14ac:dyDescent="0.2">
      <c r="F175" s="23"/>
      <c r="G175" s="23"/>
    </row>
    <row r="176" spans="6:7" x14ac:dyDescent="0.2">
      <c r="F176" s="23"/>
      <c r="G176" s="23"/>
    </row>
    <row r="177" spans="6:7" x14ac:dyDescent="0.2">
      <c r="F177" s="23"/>
      <c r="G177" s="23"/>
    </row>
    <row r="178" spans="6:7" x14ac:dyDescent="0.2">
      <c r="F178" s="23"/>
      <c r="G178" s="23"/>
    </row>
    <row r="179" spans="6:7" x14ac:dyDescent="0.2">
      <c r="F179" s="23"/>
      <c r="G179" s="23"/>
    </row>
    <row r="180" spans="6:7" x14ac:dyDescent="0.2">
      <c r="F180" s="23"/>
      <c r="G180" s="23"/>
    </row>
    <row r="181" spans="6:7" x14ac:dyDescent="0.2">
      <c r="F181" s="23"/>
      <c r="G181" s="23"/>
    </row>
    <row r="182" spans="6:7" x14ac:dyDescent="0.2">
      <c r="F182" s="23"/>
      <c r="G182" s="23"/>
    </row>
    <row r="183" spans="6:7" x14ac:dyDescent="0.2">
      <c r="F183" s="23"/>
      <c r="G183" s="23"/>
    </row>
    <row r="184" spans="6:7" x14ac:dyDescent="0.2">
      <c r="F184" s="23"/>
      <c r="G184" s="23"/>
    </row>
    <row r="185" spans="6:7" x14ac:dyDescent="0.2">
      <c r="F185" s="23"/>
      <c r="G185" s="23"/>
    </row>
    <row r="186" spans="6:7" x14ac:dyDescent="0.2">
      <c r="F186" s="23"/>
      <c r="G186" s="23"/>
    </row>
    <row r="187" spans="6:7" x14ac:dyDescent="0.2">
      <c r="F187" s="23"/>
      <c r="G187" s="23"/>
    </row>
    <row r="188" spans="6:7" x14ac:dyDescent="0.2">
      <c r="F188" s="23"/>
      <c r="G188" s="23"/>
    </row>
    <row r="189" spans="6:7" x14ac:dyDescent="0.2">
      <c r="F189" s="23"/>
      <c r="G189" s="23"/>
    </row>
    <row r="1048559" spans="7:7" x14ac:dyDescent="0.2">
      <c r="G1048559" s="33"/>
    </row>
  </sheetData>
  <mergeCells count="10">
    <mergeCell ref="B44:D44"/>
    <mergeCell ref="J4:J5"/>
    <mergeCell ref="A1:K1"/>
    <mergeCell ref="K4:K5"/>
    <mergeCell ref="A2:K2"/>
    <mergeCell ref="C4:C5"/>
    <mergeCell ref="E4:I4"/>
    <mergeCell ref="D4:D5"/>
    <mergeCell ref="A4:A5"/>
    <mergeCell ref="B4:B5"/>
  </mergeCells>
  <hyperlinks>
    <hyperlink ref="B44"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2021-01-07T22:26:50Z</dcterms:modified>
</cp:coreProperties>
</file>