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Print_Area" localSheetId="2">DYT!$B$2:$N$51</definedName>
    <definedName name="_xlnm.Print_Area" localSheetId="4">RD!$B$2:$N$51</definedName>
    <definedName name="_xlnm.Print_Area" localSheetId="1">RDR!$B$2:$N$51</definedName>
    <definedName name="_xlnm.Print_Area" localSheetId="0">RO!$B$2:$M$51</definedName>
    <definedName name="_xlnm.Print_Area" localSheetId="3">ROOC!$B$2:$N$51</definedName>
  </definedNames>
  <calcPr calcId="145621"/>
</workbook>
</file>

<file path=xl/calcChain.xml><?xml version="1.0" encoding="utf-8"?>
<calcChain xmlns="http://schemas.openxmlformats.org/spreadsheetml/2006/main">
  <c r="E41" i="1" l="1"/>
  <c r="F41" i="1" s="1"/>
  <c r="F40" i="1"/>
  <c r="E40" i="1"/>
  <c r="E39" i="1"/>
  <c r="F39" i="1" s="1"/>
  <c r="N39" i="1" s="1"/>
  <c r="F38" i="1"/>
  <c r="N38" i="1" s="1"/>
  <c r="E38" i="1"/>
  <c r="E37" i="1"/>
  <c r="F37" i="1" s="1"/>
  <c r="F36" i="1"/>
  <c r="E36" i="1"/>
  <c r="E35" i="1"/>
  <c r="F35" i="1" s="1"/>
  <c r="N35" i="1" s="1"/>
  <c r="F34" i="1"/>
  <c r="N34" i="1" s="1"/>
  <c r="E34" i="1"/>
  <c r="E33" i="1"/>
  <c r="F33" i="1" s="1"/>
  <c r="F32" i="1"/>
  <c r="E32" i="1"/>
  <c r="E31" i="1"/>
  <c r="F31" i="1" s="1"/>
  <c r="N31" i="1" s="1"/>
  <c r="F30" i="1"/>
  <c r="N30" i="1" s="1"/>
  <c r="E30" i="1"/>
  <c r="E29" i="1"/>
  <c r="F29" i="1" s="1"/>
  <c r="F28" i="1"/>
  <c r="E28" i="1"/>
  <c r="E27" i="1"/>
  <c r="F27" i="1" s="1"/>
  <c r="N27" i="1" s="1"/>
  <c r="F26" i="1"/>
  <c r="N26" i="1" s="1"/>
  <c r="E26" i="1"/>
  <c r="E25" i="1"/>
  <c r="F25" i="1" s="1"/>
  <c r="F24" i="1"/>
  <c r="E24" i="1"/>
  <c r="E23" i="1"/>
  <c r="F23" i="1" s="1"/>
  <c r="N23" i="1" s="1"/>
  <c r="F22" i="1"/>
  <c r="N22" i="1" s="1"/>
  <c r="E22" i="1"/>
  <c r="E21" i="1"/>
  <c r="F21" i="1" s="1"/>
  <c r="F19" i="1"/>
  <c r="E19" i="1"/>
  <c r="E18" i="1"/>
  <c r="F18" i="1" s="1"/>
  <c r="N18" i="1" s="1"/>
  <c r="F17" i="1"/>
  <c r="E17" i="1"/>
  <c r="F16" i="1"/>
  <c r="E16" i="1"/>
  <c r="E15" i="1"/>
  <c r="E14" i="1"/>
  <c r="F14" i="1" s="1"/>
  <c r="F13" i="1"/>
  <c r="E13" i="1"/>
  <c r="E12" i="1"/>
  <c r="F12" i="1"/>
  <c r="N12" i="1" s="1"/>
  <c r="E37" i="6"/>
  <c r="F37" i="6" s="1"/>
  <c r="E35" i="6"/>
  <c r="F35" i="6" s="1"/>
  <c r="E29" i="6"/>
  <c r="F29" i="6" s="1"/>
  <c r="E28" i="6"/>
  <c r="F28" i="6" s="1"/>
  <c r="F27" i="6"/>
  <c r="E27" i="6"/>
  <c r="F26" i="6"/>
  <c r="E26" i="6"/>
  <c r="F23" i="6"/>
  <c r="E23" i="6"/>
  <c r="F22" i="6"/>
  <c r="E22" i="6"/>
  <c r="E18" i="6"/>
  <c r="F18" i="6"/>
  <c r="F16" i="6"/>
  <c r="F15" i="6"/>
  <c r="E15" i="6"/>
  <c r="F41" i="6"/>
  <c r="F40" i="6"/>
  <c r="F39" i="6"/>
  <c r="F38" i="6"/>
  <c r="F36" i="6"/>
  <c r="F34" i="6"/>
  <c r="F33" i="6"/>
  <c r="F32" i="6"/>
  <c r="F31" i="6"/>
  <c r="F30" i="6"/>
  <c r="F25" i="6"/>
  <c r="F24" i="6"/>
  <c r="F21" i="6"/>
  <c r="F20" i="6"/>
  <c r="F19" i="6"/>
  <c r="F17" i="6"/>
  <c r="F14" i="6"/>
  <c r="F13" i="6"/>
  <c r="F12" i="6"/>
  <c r="F11" i="6"/>
  <c r="F10" i="6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20" i="1"/>
  <c r="F11" i="1"/>
  <c r="F10" i="1"/>
  <c r="N40" i="1"/>
  <c r="N36" i="1"/>
  <c r="N32" i="1"/>
  <c r="N28" i="1"/>
  <c r="N24" i="1"/>
  <c r="N20" i="1"/>
  <c r="N19" i="1"/>
  <c r="N17" i="1"/>
  <c r="N11" i="1"/>
  <c r="N21" i="1" l="1"/>
  <c r="N25" i="1"/>
  <c r="N29" i="1"/>
  <c r="N33" i="1"/>
  <c r="N37" i="1"/>
  <c r="N41" i="1"/>
  <c r="N16" i="1"/>
  <c r="F15" i="1"/>
  <c r="N15" i="1" s="1"/>
  <c r="N14" i="1"/>
  <c r="N13" i="1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41" i="6"/>
  <c r="E40" i="6"/>
  <c r="E39" i="6"/>
  <c r="E38" i="6"/>
  <c r="E36" i="6"/>
  <c r="E34" i="6"/>
  <c r="E33" i="6"/>
  <c r="E32" i="6"/>
  <c r="E31" i="6"/>
  <c r="E30" i="6"/>
  <c r="E25" i="6"/>
  <c r="E24" i="6"/>
  <c r="E21" i="6"/>
  <c r="E20" i="6"/>
  <c r="E19" i="6"/>
  <c r="E17" i="6"/>
  <c r="E16" i="6"/>
  <c r="E14" i="6"/>
  <c r="E13" i="6"/>
  <c r="E12" i="6"/>
  <c r="E11" i="6"/>
  <c r="E41" i="5"/>
  <c r="F41" i="5" s="1"/>
  <c r="E40" i="5"/>
  <c r="F40" i="5" s="1"/>
  <c r="E39" i="5"/>
  <c r="F39" i="5" s="1"/>
  <c r="E38" i="5"/>
  <c r="F38" i="5" s="1"/>
  <c r="E37" i="5"/>
  <c r="F37" i="5" s="1"/>
  <c r="E36" i="5"/>
  <c r="F36" i="5" s="1"/>
  <c r="E35" i="5"/>
  <c r="F35" i="5" s="1"/>
  <c r="E34" i="5"/>
  <c r="F34" i="5" s="1"/>
  <c r="E33" i="5"/>
  <c r="F33" i="5" s="1"/>
  <c r="E32" i="5"/>
  <c r="F32" i="5" s="1"/>
  <c r="E31" i="5"/>
  <c r="F31" i="5" s="1"/>
  <c r="E30" i="5"/>
  <c r="F30" i="5" s="1"/>
  <c r="E29" i="5"/>
  <c r="F29" i="5" s="1"/>
  <c r="E28" i="5"/>
  <c r="F28" i="5" s="1"/>
  <c r="E27" i="5"/>
  <c r="F27" i="5" s="1"/>
  <c r="E26" i="5"/>
  <c r="F26" i="5" s="1"/>
  <c r="E25" i="5"/>
  <c r="F25" i="5" s="1"/>
  <c r="E24" i="5"/>
  <c r="F24" i="5" s="1"/>
  <c r="E23" i="5"/>
  <c r="F23" i="5" s="1"/>
  <c r="E22" i="5"/>
  <c r="F22" i="5" s="1"/>
  <c r="E21" i="5"/>
  <c r="F21" i="5" s="1"/>
  <c r="E20" i="5"/>
  <c r="F20" i="5" s="1"/>
  <c r="E19" i="5"/>
  <c r="F19" i="5" s="1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12" i="5"/>
  <c r="F12" i="5" s="1"/>
  <c r="E11" i="5"/>
  <c r="F11" i="5" s="1"/>
  <c r="E20" i="1"/>
  <c r="E11" i="1"/>
  <c r="E10" i="4"/>
  <c r="E10" i="6"/>
  <c r="E10" i="5"/>
  <c r="F10" i="5" s="1"/>
  <c r="E10" i="1"/>
  <c r="N36" i="4" l="1"/>
  <c r="M36" i="4"/>
  <c r="L36" i="4"/>
  <c r="K36" i="4"/>
  <c r="J36" i="4"/>
  <c r="N35" i="4"/>
  <c r="M35" i="4"/>
  <c r="L35" i="4"/>
  <c r="K35" i="4"/>
  <c r="J35" i="4"/>
  <c r="N34" i="4"/>
  <c r="M34" i="4"/>
  <c r="L34" i="4"/>
  <c r="K34" i="4"/>
  <c r="J34" i="4"/>
  <c r="N33" i="4"/>
  <c r="M33" i="4"/>
  <c r="L33" i="4"/>
  <c r="K33" i="4"/>
  <c r="J33" i="4"/>
  <c r="N32" i="4"/>
  <c r="M32" i="4"/>
  <c r="L32" i="4"/>
  <c r="K32" i="4"/>
  <c r="J32" i="4"/>
  <c r="N31" i="4"/>
  <c r="M31" i="4"/>
  <c r="L31" i="4"/>
  <c r="K31" i="4"/>
  <c r="J31" i="4"/>
  <c r="N36" i="6"/>
  <c r="M36" i="6"/>
  <c r="L36" i="6"/>
  <c r="K36" i="6"/>
  <c r="J36" i="6"/>
  <c r="N35" i="6"/>
  <c r="M35" i="6"/>
  <c r="L35" i="6"/>
  <c r="K35" i="6"/>
  <c r="J35" i="6"/>
  <c r="N34" i="6"/>
  <c r="M34" i="6"/>
  <c r="L34" i="6"/>
  <c r="K34" i="6"/>
  <c r="J34" i="6"/>
  <c r="N33" i="6"/>
  <c r="M33" i="6"/>
  <c r="L33" i="6"/>
  <c r="K33" i="6"/>
  <c r="J33" i="6"/>
  <c r="N32" i="6"/>
  <c r="M32" i="6"/>
  <c r="L32" i="6"/>
  <c r="K32" i="6"/>
  <c r="J32" i="6"/>
  <c r="N31" i="6"/>
  <c r="M31" i="6"/>
  <c r="L31" i="6"/>
  <c r="K31" i="6"/>
  <c r="J31" i="6"/>
  <c r="N36" i="5"/>
  <c r="M36" i="5"/>
  <c r="L36" i="5"/>
  <c r="K36" i="5"/>
  <c r="J36" i="5"/>
  <c r="N35" i="5"/>
  <c r="M35" i="5"/>
  <c r="L35" i="5"/>
  <c r="K35" i="5"/>
  <c r="J35" i="5"/>
  <c r="N34" i="5"/>
  <c r="M34" i="5"/>
  <c r="L34" i="5"/>
  <c r="K34" i="5"/>
  <c r="J34" i="5"/>
  <c r="N33" i="5"/>
  <c r="M33" i="5"/>
  <c r="L33" i="5"/>
  <c r="K33" i="5"/>
  <c r="J33" i="5"/>
  <c r="N32" i="5"/>
  <c r="M32" i="5"/>
  <c r="L32" i="5"/>
  <c r="K32" i="5"/>
  <c r="J32" i="5"/>
  <c r="N31" i="5"/>
  <c r="M31" i="5"/>
  <c r="L31" i="5"/>
  <c r="K31" i="5"/>
  <c r="J31" i="5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N40" i="4" l="1"/>
  <c r="M40" i="4"/>
  <c r="L40" i="4"/>
  <c r="K40" i="4"/>
  <c r="J40" i="4"/>
  <c r="N40" i="6"/>
  <c r="M40" i="6"/>
  <c r="L40" i="6"/>
  <c r="K40" i="6"/>
  <c r="J40" i="6"/>
  <c r="N40" i="5"/>
  <c r="M40" i="5"/>
  <c r="L40" i="5"/>
  <c r="K40" i="5"/>
  <c r="J40" i="5"/>
  <c r="M40" i="1"/>
  <c r="L40" i="1"/>
  <c r="K40" i="1"/>
  <c r="J40" i="1"/>
  <c r="E42" i="1" l="1"/>
  <c r="F42" i="1"/>
  <c r="D42" i="6" l="1"/>
  <c r="C42" i="6"/>
  <c r="I49" i="7" l="1"/>
  <c r="H49" i="7"/>
  <c r="G49" i="7"/>
  <c r="F49" i="7"/>
  <c r="E49" i="7"/>
  <c r="D49" i="7"/>
  <c r="C49" i="7"/>
  <c r="N48" i="7"/>
  <c r="M48" i="7"/>
  <c r="L48" i="7"/>
  <c r="K48" i="7"/>
  <c r="J48" i="7"/>
  <c r="N47" i="7"/>
  <c r="M47" i="7"/>
  <c r="L47" i="7"/>
  <c r="K47" i="7"/>
  <c r="J47" i="7"/>
  <c r="N46" i="7"/>
  <c r="M46" i="7"/>
  <c r="L46" i="7"/>
  <c r="K46" i="7"/>
  <c r="J46" i="7"/>
  <c r="N45" i="7"/>
  <c r="M45" i="7"/>
  <c r="L45" i="7"/>
  <c r="K45" i="7"/>
  <c r="J45" i="7"/>
  <c r="N44" i="7"/>
  <c r="M44" i="7"/>
  <c r="L44" i="7"/>
  <c r="K44" i="7"/>
  <c r="J44" i="7"/>
  <c r="N43" i="7"/>
  <c r="M43" i="7"/>
  <c r="L43" i="7"/>
  <c r="K43" i="7"/>
  <c r="J43" i="7"/>
  <c r="N42" i="7"/>
  <c r="M42" i="7"/>
  <c r="L42" i="7"/>
  <c r="K42" i="7"/>
  <c r="J42" i="7"/>
  <c r="N41" i="7"/>
  <c r="M41" i="7"/>
  <c r="L41" i="7"/>
  <c r="K41" i="7"/>
  <c r="J41" i="7"/>
  <c r="N40" i="7"/>
  <c r="M40" i="7"/>
  <c r="L40" i="7"/>
  <c r="K40" i="7"/>
  <c r="J40" i="7"/>
  <c r="N39" i="7"/>
  <c r="M39" i="7"/>
  <c r="L39" i="7"/>
  <c r="K39" i="7"/>
  <c r="J39" i="7"/>
  <c r="N38" i="7"/>
  <c r="M38" i="7"/>
  <c r="L38" i="7"/>
  <c r="K38" i="7"/>
  <c r="J38" i="7"/>
  <c r="N37" i="7"/>
  <c r="M37" i="7"/>
  <c r="L37" i="7"/>
  <c r="K37" i="7"/>
  <c r="J37" i="7"/>
  <c r="N36" i="7"/>
  <c r="M36" i="7"/>
  <c r="L36" i="7"/>
  <c r="K36" i="7"/>
  <c r="J36" i="7"/>
  <c r="N35" i="7"/>
  <c r="M35" i="7"/>
  <c r="L35" i="7"/>
  <c r="K35" i="7"/>
  <c r="J35" i="7"/>
  <c r="N34" i="7"/>
  <c r="M34" i="7"/>
  <c r="L34" i="7"/>
  <c r="K34" i="7"/>
  <c r="J34" i="7"/>
  <c r="N33" i="7"/>
  <c r="M33" i="7"/>
  <c r="L33" i="7"/>
  <c r="K33" i="7"/>
  <c r="J33" i="7"/>
  <c r="N32" i="7"/>
  <c r="M32" i="7"/>
  <c r="L32" i="7"/>
  <c r="K32" i="7"/>
  <c r="J32" i="7"/>
  <c r="N31" i="7"/>
  <c r="M31" i="7"/>
  <c r="L31" i="7"/>
  <c r="K31" i="7"/>
  <c r="J31" i="7"/>
  <c r="N30" i="7"/>
  <c r="M30" i="7"/>
  <c r="L30" i="7"/>
  <c r="K30" i="7"/>
  <c r="J30" i="7"/>
  <c r="N29" i="7"/>
  <c r="M29" i="7"/>
  <c r="L29" i="7"/>
  <c r="K29" i="7"/>
  <c r="J29" i="7"/>
  <c r="N28" i="7"/>
  <c r="M28" i="7"/>
  <c r="L28" i="7"/>
  <c r="K28" i="7"/>
  <c r="J28" i="7"/>
  <c r="N27" i="7"/>
  <c r="M27" i="7"/>
  <c r="L27" i="7"/>
  <c r="K27" i="7"/>
  <c r="J27" i="7"/>
  <c r="N26" i="7"/>
  <c r="M26" i="7"/>
  <c r="L26" i="7"/>
  <c r="K26" i="7"/>
  <c r="J26" i="7"/>
  <c r="N25" i="7"/>
  <c r="M25" i="7"/>
  <c r="L25" i="7"/>
  <c r="K25" i="7"/>
  <c r="J25" i="7"/>
  <c r="N24" i="7"/>
  <c r="M24" i="7"/>
  <c r="L24" i="7"/>
  <c r="K24" i="7"/>
  <c r="J24" i="7"/>
  <c r="N23" i="7"/>
  <c r="M23" i="7"/>
  <c r="L23" i="7"/>
  <c r="K23" i="7"/>
  <c r="J23" i="7"/>
  <c r="N22" i="7"/>
  <c r="M22" i="7"/>
  <c r="L22" i="7"/>
  <c r="K22" i="7"/>
  <c r="J22" i="7"/>
  <c r="N21" i="7"/>
  <c r="M21" i="7"/>
  <c r="L21" i="7"/>
  <c r="K21" i="7"/>
  <c r="J21" i="7"/>
  <c r="N20" i="7"/>
  <c r="M20" i="7"/>
  <c r="L20" i="7"/>
  <c r="K20" i="7"/>
  <c r="J20" i="7"/>
  <c r="N19" i="7"/>
  <c r="M19" i="7"/>
  <c r="L19" i="7"/>
  <c r="K19" i="7"/>
  <c r="J19" i="7"/>
  <c r="N18" i="7"/>
  <c r="M18" i="7"/>
  <c r="L18" i="7"/>
  <c r="K18" i="7"/>
  <c r="J18" i="7"/>
  <c r="N17" i="7"/>
  <c r="M17" i="7"/>
  <c r="L17" i="7"/>
  <c r="K17" i="7"/>
  <c r="J17" i="7"/>
  <c r="N16" i="7"/>
  <c r="M16" i="7"/>
  <c r="L16" i="7"/>
  <c r="K16" i="7"/>
  <c r="J16" i="7"/>
  <c r="N15" i="7"/>
  <c r="M15" i="7"/>
  <c r="L15" i="7"/>
  <c r="K15" i="7"/>
  <c r="J15" i="7"/>
  <c r="N14" i="7"/>
  <c r="M14" i="7"/>
  <c r="L14" i="7"/>
  <c r="K14" i="7"/>
  <c r="J14" i="7"/>
  <c r="G42" i="1"/>
  <c r="H42" i="1"/>
  <c r="I42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7" i="1"/>
  <c r="J38" i="1"/>
  <c r="J39" i="1"/>
  <c r="J41" i="1"/>
  <c r="I42" i="6"/>
  <c r="H42" i="6"/>
  <c r="G42" i="6"/>
  <c r="F42" i="6"/>
  <c r="E42" i="6"/>
  <c r="N41" i="6"/>
  <c r="M41" i="6"/>
  <c r="L41" i="6"/>
  <c r="K41" i="6"/>
  <c r="J41" i="6"/>
  <c r="N39" i="6"/>
  <c r="M39" i="6"/>
  <c r="L39" i="6"/>
  <c r="K39" i="6"/>
  <c r="J39" i="6"/>
  <c r="N38" i="6"/>
  <c r="M38" i="6"/>
  <c r="L38" i="6"/>
  <c r="K38" i="6"/>
  <c r="J38" i="6"/>
  <c r="N37" i="6"/>
  <c r="M37" i="6"/>
  <c r="L37" i="6"/>
  <c r="K37" i="6"/>
  <c r="J37" i="6"/>
  <c r="N30" i="6"/>
  <c r="M30" i="6"/>
  <c r="L30" i="6"/>
  <c r="K30" i="6"/>
  <c r="J30" i="6"/>
  <c r="N29" i="6"/>
  <c r="M29" i="6"/>
  <c r="L29" i="6"/>
  <c r="K29" i="6"/>
  <c r="J29" i="6"/>
  <c r="N28" i="6"/>
  <c r="M28" i="6"/>
  <c r="L28" i="6"/>
  <c r="K28" i="6"/>
  <c r="J28" i="6"/>
  <c r="N27" i="6"/>
  <c r="M27" i="6"/>
  <c r="L27" i="6"/>
  <c r="K27" i="6"/>
  <c r="J27" i="6"/>
  <c r="N26" i="6"/>
  <c r="M26" i="6"/>
  <c r="L26" i="6"/>
  <c r="K26" i="6"/>
  <c r="J26" i="6"/>
  <c r="N25" i="6"/>
  <c r="M25" i="6"/>
  <c r="L25" i="6"/>
  <c r="K25" i="6"/>
  <c r="J25" i="6"/>
  <c r="N24" i="6"/>
  <c r="M24" i="6"/>
  <c r="L24" i="6"/>
  <c r="K24" i="6"/>
  <c r="J24" i="6"/>
  <c r="N23" i="6"/>
  <c r="M23" i="6"/>
  <c r="L23" i="6"/>
  <c r="K23" i="6"/>
  <c r="J23" i="6"/>
  <c r="N22" i="6"/>
  <c r="M22" i="6"/>
  <c r="L22" i="6"/>
  <c r="K22" i="6"/>
  <c r="J22" i="6"/>
  <c r="N21" i="6"/>
  <c r="M21" i="6"/>
  <c r="L21" i="6"/>
  <c r="K21" i="6"/>
  <c r="J21" i="6"/>
  <c r="N20" i="6"/>
  <c r="M20" i="6"/>
  <c r="L20" i="6"/>
  <c r="K20" i="6"/>
  <c r="J20" i="6"/>
  <c r="N19" i="6"/>
  <c r="M19" i="6"/>
  <c r="L19" i="6"/>
  <c r="K19" i="6"/>
  <c r="J19" i="6"/>
  <c r="N18" i="6"/>
  <c r="M18" i="6"/>
  <c r="L18" i="6"/>
  <c r="K18" i="6"/>
  <c r="J18" i="6"/>
  <c r="N17" i="6"/>
  <c r="M17" i="6"/>
  <c r="L17" i="6"/>
  <c r="K17" i="6"/>
  <c r="J17" i="6"/>
  <c r="N16" i="6"/>
  <c r="M16" i="6"/>
  <c r="L16" i="6"/>
  <c r="K16" i="6"/>
  <c r="J16" i="6"/>
  <c r="N15" i="6"/>
  <c r="M15" i="6"/>
  <c r="L15" i="6"/>
  <c r="K15" i="6"/>
  <c r="J15" i="6"/>
  <c r="N14" i="6"/>
  <c r="M14" i="6"/>
  <c r="L14" i="6"/>
  <c r="K14" i="6"/>
  <c r="J14" i="6"/>
  <c r="N13" i="6"/>
  <c r="M13" i="6"/>
  <c r="L13" i="6"/>
  <c r="K13" i="6"/>
  <c r="J13" i="6"/>
  <c r="N12" i="6"/>
  <c r="M12" i="6"/>
  <c r="L12" i="6"/>
  <c r="K12" i="6"/>
  <c r="J12" i="6"/>
  <c r="N11" i="6"/>
  <c r="M11" i="6"/>
  <c r="L11" i="6"/>
  <c r="K11" i="6"/>
  <c r="J11" i="6"/>
  <c r="N10" i="6"/>
  <c r="M10" i="6"/>
  <c r="L10" i="6"/>
  <c r="K10" i="6"/>
  <c r="J10" i="6"/>
  <c r="I42" i="5"/>
  <c r="H42" i="5"/>
  <c r="G42" i="5"/>
  <c r="F42" i="5"/>
  <c r="E42" i="5"/>
  <c r="D42" i="5"/>
  <c r="C42" i="5"/>
  <c r="N41" i="5"/>
  <c r="M41" i="5"/>
  <c r="L41" i="5"/>
  <c r="K41" i="5"/>
  <c r="J41" i="5"/>
  <c r="N39" i="5"/>
  <c r="M39" i="5"/>
  <c r="L39" i="5"/>
  <c r="K39" i="5"/>
  <c r="J39" i="5"/>
  <c r="N38" i="5"/>
  <c r="M38" i="5"/>
  <c r="L38" i="5"/>
  <c r="K38" i="5"/>
  <c r="J38" i="5"/>
  <c r="N37" i="5"/>
  <c r="M37" i="5"/>
  <c r="L37" i="5"/>
  <c r="K37" i="5"/>
  <c r="J37" i="5"/>
  <c r="N30" i="5"/>
  <c r="M30" i="5"/>
  <c r="L30" i="5"/>
  <c r="K30" i="5"/>
  <c r="J30" i="5"/>
  <c r="N29" i="5"/>
  <c r="M29" i="5"/>
  <c r="L29" i="5"/>
  <c r="K29" i="5"/>
  <c r="J29" i="5"/>
  <c r="N28" i="5"/>
  <c r="M28" i="5"/>
  <c r="L28" i="5"/>
  <c r="K28" i="5"/>
  <c r="J28" i="5"/>
  <c r="N27" i="5"/>
  <c r="M27" i="5"/>
  <c r="L27" i="5"/>
  <c r="K27" i="5"/>
  <c r="J27" i="5"/>
  <c r="N26" i="5"/>
  <c r="M26" i="5"/>
  <c r="L26" i="5"/>
  <c r="K26" i="5"/>
  <c r="J26" i="5"/>
  <c r="N25" i="5"/>
  <c r="M25" i="5"/>
  <c r="L25" i="5"/>
  <c r="K25" i="5"/>
  <c r="J25" i="5"/>
  <c r="N24" i="5"/>
  <c r="M24" i="5"/>
  <c r="L24" i="5"/>
  <c r="K24" i="5"/>
  <c r="J24" i="5"/>
  <c r="N23" i="5"/>
  <c r="M23" i="5"/>
  <c r="L23" i="5"/>
  <c r="K23" i="5"/>
  <c r="J23" i="5"/>
  <c r="N22" i="5"/>
  <c r="M22" i="5"/>
  <c r="L22" i="5"/>
  <c r="K22" i="5"/>
  <c r="J22" i="5"/>
  <c r="N21" i="5"/>
  <c r="M21" i="5"/>
  <c r="L21" i="5"/>
  <c r="K21" i="5"/>
  <c r="J21" i="5"/>
  <c r="N20" i="5"/>
  <c r="M20" i="5"/>
  <c r="L20" i="5"/>
  <c r="K20" i="5"/>
  <c r="J20" i="5"/>
  <c r="N19" i="5"/>
  <c r="M19" i="5"/>
  <c r="L19" i="5"/>
  <c r="K19" i="5"/>
  <c r="J19" i="5"/>
  <c r="N18" i="5"/>
  <c r="M18" i="5"/>
  <c r="L18" i="5"/>
  <c r="K18" i="5"/>
  <c r="J18" i="5"/>
  <c r="N17" i="5"/>
  <c r="M17" i="5"/>
  <c r="L17" i="5"/>
  <c r="K17" i="5"/>
  <c r="J17" i="5"/>
  <c r="N16" i="5"/>
  <c r="M16" i="5"/>
  <c r="L16" i="5"/>
  <c r="K16" i="5"/>
  <c r="J16" i="5"/>
  <c r="N15" i="5"/>
  <c r="M15" i="5"/>
  <c r="L15" i="5"/>
  <c r="K15" i="5"/>
  <c r="J15" i="5"/>
  <c r="N14" i="5"/>
  <c r="M14" i="5"/>
  <c r="L14" i="5"/>
  <c r="K14" i="5"/>
  <c r="J14" i="5"/>
  <c r="N13" i="5"/>
  <c r="M13" i="5"/>
  <c r="L13" i="5"/>
  <c r="K13" i="5"/>
  <c r="J13" i="5"/>
  <c r="N12" i="5"/>
  <c r="M12" i="5"/>
  <c r="L12" i="5"/>
  <c r="K12" i="5"/>
  <c r="J12" i="5"/>
  <c r="N11" i="5"/>
  <c r="M11" i="5"/>
  <c r="L11" i="5"/>
  <c r="K11" i="5"/>
  <c r="J11" i="5"/>
  <c r="N10" i="5"/>
  <c r="M10" i="5"/>
  <c r="L10" i="5"/>
  <c r="K10" i="5"/>
  <c r="J10" i="5"/>
  <c r="I42" i="4"/>
  <c r="H42" i="4"/>
  <c r="G42" i="4"/>
  <c r="F42" i="4"/>
  <c r="E42" i="4"/>
  <c r="D42" i="4"/>
  <c r="C42" i="4"/>
  <c r="N41" i="4"/>
  <c r="M41" i="4"/>
  <c r="L41" i="4"/>
  <c r="K41" i="4"/>
  <c r="J41" i="4"/>
  <c r="N39" i="4"/>
  <c r="M39" i="4"/>
  <c r="L39" i="4"/>
  <c r="K39" i="4"/>
  <c r="J39" i="4"/>
  <c r="N38" i="4"/>
  <c r="M38" i="4"/>
  <c r="L38" i="4"/>
  <c r="K38" i="4"/>
  <c r="J38" i="4"/>
  <c r="N37" i="4"/>
  <c r="M37" i="4"/>
  <c r="L37" i="4"/>
  <c r="K37" i="4"/>
  <c r="J37" i="4"/>
  <c r="N30" i="4"/>
  <c r="M30" i="4"/>
  <c r="L30" i="4"/>
  <c r="K30" i="4"/>
  <c r="J30" i="4"/>
  <c r="N29" i="4"/>
  <c r="M29" i="4"/>
  <c r="L29" i="4"/>
  <c r="K29" i="4"/>
  <c r="J29" i="4"/>
  <c r="N28" i="4"/>
  <c r="M28" i="4"/>
  <c r="L28" i="4"/>
  <c r="K28" i="4"/>
  <c r="J28" i="4"/>
  <c r="N27" i="4"/>
  <c r="M27" i="4"/>
  <c r="L27" i="4"/>
  <c r="K27" i="4"/>
  <c r="J27" i="4"/>
  <c r="N26" i="4"/>
  <c r="M26" i="4"/>
  <c r="L26" i="4"/>
  <c r="K26" i="4"/>
  <c r="J26" i="4"/>
  <c r="N25" i="4"/>
  <c r="M25" i="4"/>
  <c r="L25" i="4"/>
  <c r="K25" i="4"/>
  <c r="J25" i="4"/>
  <c r="N24" i="4"/>
  <c r="M24" i="4"/>
  <c r="L24" i="4"/>
  <c r="K24" i="4"/>
  <c r="J24" i="4"/>
  <c r="N23" i="4"/>
  <c r="M23" i="4"/>
  <c r="L23" i="4"/>
  <c r="K23" i="4"/>
  <c r="J23" i="4"/>
  <c r="N22" i="4"/>
  <c r="M22" i="4"/>
  <c r="L22" i="4"/>
  <c r="K22" i="4"/>
  <c r="J22" i="4"/>
  <c r="N21" i="4"/>
  <c r="M21" i="4"/>
  <c r="L21" i="4"/>
  <c r="K21" i="4"/>
  <c r="J21" i="4"/>
  <c r="N20" i="4"/>
  <c r="M20" i="4"/>
  <c r="L20" i="4"/>
  <c r="K20" i="4"/>
  <c r="J20" i="4"/>
  <c r="N19" i="4"/>
  <c r="M19" i="4"/>
  <c r="L19" i="4"/>
  <c r="K19" i="4"/>
  <c r="J19" i="4"/>
  <c r="N18" i="4"/>
  <c r="M18" i="4"/>
  <c r="L18" i="4"/>
  <c r="K18" i="4"/>
  <c r="J18" i="4"/>
  <c r="N17" i="4"/>
  <c r="M17" i="4"/>
  <c r="L17" i="4"/>
  <c r="K17" i="4"/>
  <c r="J17" i="4"/>
  <c r="N16" i="4"/>
  <c r="M16" i="4"/>
  <c r="L16" i="4"/>
  <c r="K16" i="4"/>
  <c r="J16" i="4"/>
  <c r="N15" i="4"/>
  <c r="M15" i="4"/>
  <c r="L15" i="4"/>
  <c r="K15" i="4"/>
  <c r="J15" i="4"/>
  <c r="N14" i="4"/>
  <c r="M14" i="4"/>
  <c r="L14" i="4"/>
  <c r="K14" i="4"/>
  <c r="J14" i="4"/>
  <c r="N13" i="4"/>
  <c r="M13" i="4"/>
  <c r="L13" i="4"/>
  <c r="K13" i="4"/>
  <c r="J13" i="4"/>
  <c r="N12" i="4"/>
  <c r="M12" i="4"/>
  <c r="L12" i="4"/>
  <c r="K12" i="4"/>
  <c r="J12" i="4"/>
  <c r="N11" i="4"/>
  <c r="M11" i="4"/>
  <c r="L11" i="4"/>
  <c r="K11" i="4"/>
  <c r="J11" i="4"/>
  <c r="N10" i="4"/>
  <c r="M10" i="4"/>
  <c r="L10" i="4"/>
  <c r="K10" i="4"/>
  <c r="J10" i="4"/>
  <c r="N10" i="1"/>
  <c r="M41" i="1"/>
  <c r="M39" i="1"/>
  <c r="M38" i="1"/>
  <c r="M37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L41" i="1"/>
  <c r="K41" i="1"/>
  <c r="L39" i="1"/>
  <c r="K39" i="1"/>
  <c r="L38" i="1"/>
  <c r="K38" i="1"/>
  <c r="L37" i="1"/>
  <c r="K37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D42" i="1"/>
  <c r="C42" i="1"/>
  <c r="N49" i="7" l="1"/>
  <c r="M49" i="7"/>
  <c r="J49" i="7"/>
  <c r="L49" i="7"/>
  <c r="K49" i="7"/>
  <c r="M42" i="1"/>
  <c r="M42" i="5"/>
  <c r="M42" i="6"/>
  <c r="N42" i="6"/>
  <c r="K42" i="6"/>
  <c r="J42" i="6"/>
  <c r="L42" i="6"/>
  <c r="J42" i="5"/>
  <c r="L42" i="5"/>
  <c r="N42" i="5"/>
  <c r="K42" i="5"/>
  <c r="J42" i="4"/>
  <c r="L42" i="4"/>
  <c r="N42" i="4"/>
  <c r="K42" i="4"/>
  <c r="M42" i="4"/>
  <c r="L42" i="1"/>
  <c r="J42" i="1" l="1"/>
  <c r="N42" i="1"/>
  <c r="K42" i="1"/>
</calcChain>
</file>

<file path=xl/sharedStrings.xml><?xml version="1.0" encoding="utf-8"?>
<sst xmlns="http://schemas.openxmlformats.org/spreadsheetml/2006/main" count="287" uniqueCount="108">
  <si>
    <t>PRESUPUESTO</t>
  </si>
  <si>
    <t>UNIDAD EJECUTORA</t>
  </si>
  <si>
    <t>PLIEGO 011 MINISTERIO DE SALUD</t>
  </si>
  <si>
    <t>001 Administración Central</t>
  </si>
  <si>
    <t xml:space="preserve">005 Instituto Nacional de Salud Mental </t>
  </si>
  <si>
    <t>008 Instituto Nacional de Oftalmología</t>
  </si>
  <si>
    <t>009 Instituto Nacional de Rehabilitación</t>
  </si>
  <si>
    <t>010 Instituto Nacional de Salud del Niño</t>
  </si>
  <si>
    <t>011 Instituto Nacional Materno Perinatal</t>
  </si>
  <si>
    <t>015 Dirección de Salud IV Lima Este</t>
  </si>
  <si>
    <t>016 Hospital Nacional Hipólito Unanue</t>
  </si>
  <si>
    <t>017 Hospital Hermilio Valdizán</t>
  </si>
  <si>
    <t>020 Hospital Sergio Bernales</t>
  </si>
  <si>
    <t>021 Hospital Cayetano Heredia</t>
  </si>
  <si>
    <t>022 Dirección de Salud II Lima Sur</t>
  </si>
  <si>
    <t>025 Hospital de Apoyo Departamental María AuxiliadoraDirección de Salud II Lima Sur</t>
  </si>
  <si>
    <t>026 Dirección de Salud V Lima Ciudad</t>
  </si>
  <si>
    <t>027 Hospital Nacional Arzobispo Loayza</t>
  </si>
  <si>
    <t>028 Hospital Nacional Dos de Mayo</t>
  </si>
  <si>
    <t>029 Hospital de Apoyo Santa Rosa</t>
  </si>
  <si>
    <t>030 Hospital de Emergencias Casimiro Ulloa</t>
  </si>
  <si>
    <t>031 Hospital de Emergencias Pediátricas</t>
  </si>
  <si>
    <t>032 Hospital Víctor Larco Herrera</t>
  </si>
  <si>
    <t>033 Hospital Nacional Docente Madre Niño-San Bartolomé</t>
  </si>
  <si>
    <t>036 Hospital Puente Piedra y Servicios Básicos de Salud</t>
  </si>
  <si>
    <t>042 Hospital José Agurto Tello de Chosica</t>
  </si>
  <si>
    <t>043 Red de Salud San Juan de Lurigancho</t>
  </si>
  <si>
    <t>044 Red de Salud Rímac, San Martín de Porres Los Olivos</t>
  </si>
  <si>
    <t>045 Red de Salud Tupac Amaru</t>
  </si>
  <si>
    <t>046 Red de Salud Barranco Chorrillos Surco</t>
  </si>
  <si>
    <t>047 Red de Salud San Juan de Miraflores y Villa María</t>
  </si>
  <si>
    <t>048 Red de Salud Villa El Salvador, Lurín Pachacama</t>
  </si>
  <si>
    <t>049 Hospital San Juan de Lurigancho</t>
  </si>
  <si>
    <t>050 Hospital Vitarte</t>
  </si>
  <si>
    <t>053 Red de Salud Lima Ciudad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</si>
  <si>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</si>
  <si>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</si>
  <si>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</si>
  <si>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</si>
  <si>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</si>
  <si>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</si>
  <si>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</si>
  <si>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</si>
  <si>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INDICADORES</t>
  </si>
  <si>
    <t>PCA
(1)</t>
  </si>
  <si>
    <t>COMPROMISO
ANUALIZADO
(2)</t>
  </si>
  <si>
    <t>(COM/PCA)
(3/1)</t>
  </si>
  <si>
    <t>(DEV/PCA)
(4/1)</t>
  </si>
  <si>
    <t>(GIR/PCA)
(5/1)</t>
  </si>
  <si>
    <t>SALDO
(1-3)</t>
  </si>
  <si>
    <t>SALDO
(1-2)</t>
  </si>
  <si>
    <t>SEGÚN FUENTE DE FINANCIAMIENTO 3: RECURSOS POR OPERACIONES OFICIALES DE CREDITO</t>
  </si>
  <si>
    <t>SEGÚN FUENTE DE FINANCIAMIENTO 5: RECURSOS DETERMINADOS</t>
  </si>
  <si>
    <t>007 Instituto Nacional de  Ciencias Neurologicas</t>
  </si>
  <si>
    <t>COMPROMETIDO
ENE-SET
(3)</t>
  </si>
  <si>
    <t>DEVENGADO
ENE-SET
(4)</t>
  </si>
  <si>
    <t>GIRO
ENE-SET
(5)</t>
  </si>
  <si>
    <t>Fuente: Consulta Amigable y Base de Datos  MEF al 01 de Abril del 2013</t>
  </si>
  <si>
    <t>EJECUCION PRESUPUESTAL MENSUALIZADA DE GASTOS 
MINISTERIO DE SALUD 2013
AL MES DE ABRIL</t>
  </si>
  <si>
    <t>PCA</t>
  </si>
  <si>
    <t>COMPROMISO
ANUALIZADO</t>
  </si>
  <si>
    <t>COMPROMETIDO
ENE-SET</t>
  </si>
  <si>
    <t>DEVENGADO
ENE-SET</t>
  </si>
  <si>
    <t>GIRO
ENE-SET</t>
  </si>
  <si>
    <t>INDICADOR</t>
  </si>
  <si>
    <t>SALDO</t>
  </si>
  <si>
    <t>(DEV/PCA)</t>
  </si>
  <si>
    <t>Mediante DS N° 137-2014-EF, de fecha 11.06.14 se realizó la transferencia de 04 Unidades Ejecutoras al Pliego 137: Instituto de Gestión de Servicios de Salud - IGSS:</t>
  </si>
  <si>
    <t>020. HOSPITAL SERGIO BERNALES</t>
  </si>
  <si>
    <t>021. HOSPITAL CAYETANO HEREDIA</t>
  </si>
  <si>
    <t>027. HOSPITAL NACIONAL ARZOBISPO LOAYZA</t>
  </si>
  <si>
    <t>028. HOSPITAL NACIONAL DOS DE MAYO</t>
  </si>
  <si>
    <t>001. ADMINISTRACION CENTRAL - MINSA</t>
  </si>
  <si>
    <t>005. INSTITUTO NACIONAL DE SALUD MENTAL</t>
  </si>
  <si>
    <t>007. INSTITUTO NACIONAL DE CIENCIAS NEUROLOGICAS</t>
  </si>
  <si>
    <t>008. INSTITUTO NACIONAL DE OFTALMOLOGIA</t>
  </si>
  <si>
    <t>009. INSTITUTO NACIONAL DE REHABILITACION</t>
  </si>
  <si>
    <t>010. INSTITUTO NACIONAL DE SALUD DEL NIÑO</t>
  </si>
  <si>
    <t>011. INSTITUTO NACIONAL MATERNO PERINATAL</t>
  </si>
  <si>
    <t>015. DIRECCION DE SALUD IV LIMA ESTE</t>
  </si>
  <si>
    <t>016. HOSPITAL NACIONAL HIPOLITO UNANUE</t>
  </si>
  <si>
    <t>017. HOSPITAL HERMILIO VALDIZAN</t>
  </si>
  <si>
    <t>022. DIRECCION DE SALUD II LIMA SUR</t>
  </si>
  <si>
    <t>025. HOSPITAL DE APOYO DEPARTAMENTAL MARIA AUXILIADORA</t>
  </si>
  <si>
    <t>029. HOSPITAL DE APOYO SANTA ROSA</t>
  </si>
  <si>
    <t>030. HOSPITAL DE EMERGENCIAS CASIMIRO ULLOA</t>
  </si>
  <si>
    <t>031. HOSPITAL DE EMERGENCIAS PEDIATRICAS</t>
  </si>
  <si>
    <t>032. HOSPITAL NACIONAL VICTOR LARCO HERRERA</t>
  </si>
  <si>
    <t>033. HOSPITAL NACIONAL DOCENTE MADRE NIÑO - SAN BARTOLOME</t>
  </si>
  <si>
    <t>036. HOSPITAL CARLOS LANFRANCO LA HOZ</t>
  </si>
  <si>
    <t>042. HOSPITAL "JOSE AGURTO TELLO DE CHOSICA"</t>
  </si>
  <si>
    <t>043. RED DE SALUD SAN JUAN DE LURIGANCHO</t>
  </si>
  <si>
    <t>044. RED DE SALUD RIMAC - SAN MARTIN DE PORRES - LOS OLIVOS</t>
  </si>
  <si>
    <t>045. RED DE SALUD TUPAC AMARU</t>
  </si>
  <si>
    <t>046. RED DE SERVICIOS DE SALUD " BARRANCO - CHORRILLOS - SURCO "</t>
  </si>
  <si>
    <t>047. RED DE SERVICIOS DE SALUD " SAN JUAN DE MIRAFLORES - VILLA MARIA DEL TRIUNFO "</t>
  </si>
  <si>
    <t>048. RED DE SERVICIOS DE SALUD " VILLA EL SALVADOR - LURIN - PACHACAMAC - PUCUSANA "</t>
  </si>
  <si>
    <t>049. HOSPITAL SAN JUAN DE LURIGANCHO</t>
  </si>
  <si>
    <t>050. HOSPITAL VITARTE</t>
  </si>
  <si>
    <t>053. RED DE SALUD LIMA CIUDAD</t>
  </si>
  <si>
    <t>123. PROGRAMA DE APOYO A LA REFORMA DEL SECTOR SALUD - PARSALUD</t>
  </si>
  <si>
    <t>124. DIRECCION DE ABASTECIMIENTO DE RECURSOS ESTRATEGICOS DE SALUD - DARES</t>
  </si>
  <si>
    <t>139. INSTITUTO NACIONAL DE SALUD DEL NIÑO - SAN BORJA</t>
  </si>
  <si>
    <t>140. HOSPITAL DE HUAYCAN</t>
  </si>
  <si>
    <t>141. RED DE SALUD LIMA NORTE IV</t>
  </si>
  <si>
    <t>Mediante DS 242-2014-EF, de fecha 19.08.14 se realizó la transferencia de 01 una Unidad Ejecutora al Pliego 137: IGSS:</t>
  </si>
  <si>
    <t>PRESUPUESTO ASIGNADO 2014, PROGRAMACIÓN DE COMPROMISOS ANUALES 
Y EJECUCION PRESUPUESTAL MENSUALIZADA DE GASTOS 
MINISTERIO DE SALUD 2014
AL MES DE DICIEMBRE</t>
  </si>
  <si>
    <t>Fuente: SIAF al Cierre  del Mes de Diciembre del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</si>
</sst>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9" applyNumberFormat="0" applyAlignment="0" applyProtection="0"/>
    <xf numFmtId="0" fontId="16" fillId="6" borderId="10" applyNumberFormat="0" applyAlignment="0" applyProtection="0"/>
    <xf numFmtId="0" fontId="17" fillId="6" borderId="9" applyNumberFormat="0" applyAlignment="0" applyProtection="0"/>
    <xf numFmtId="0" fontId="18" fillId="0" borderId="11" applyNumberFormat="0" applyFill="0" applyAlignment="0" applyProtection="0"/>
    <xf numFmtId="0" fontId="19" fillId="7" borderId="12" applyNumberFormat="0" applyAlignment="0" applyProtection="0"/>
    <xf numFmtId="0" fontId="20" fillId="0" borderId="0" applyNumberFormat="0" applyFill="0" applyBorder="0" applyAlignment="0" applyProtection="0"/>
    <xf numFmtId="0" fontId="4" fillId="8" borderId="13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4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1" fillId="33" borderId="4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164" fontId="1" fillId="33" borderId="15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1" fillId="33" borderId="4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3" fontId="6" fillId="34" borderId="1" xfId="0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164" fontId="19" fillId="35" borderId="20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41" fontId="23" fillId="34" borderId="4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23" fillId="0" borderId="4" xfId="0" applyNumberFormat="1" applyFont="1" applyBorder="1" applyAlignment="1">
      <alignment vertical="center"/>
    </xf>
    <xf numFmtId="41" fontId="23" fillId="0" borderId="4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" fillId="0" borderId="5" xfId="0" applyNumberFormat="1" applyFont="1" applyBorder="1" applyAlignment="1">
      <alignment horizontal="right" vertical="center"/>
    </xf>
    <xf numFmtId="3" fontId="19" fillId="35" borderId="17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/>
    </xf>
    <xf numFmtId="164" fontId="19" fillId="35" borderId="17" xfId="1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 wrapText="1"/>
    </xf>
    <xf numFmtId="3" fontId="19" fillId="35" borderId="21" xfId="0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/>
    </xf>
    <xf numFmtId="3" fontId="19" fillId="35" borderId="19" xfId="0" applyNumberFormat="1" applyFont="1" applyFill="1" applyBorder="1" applyAlignment="1">
      <alignment horizontal="center" vertical="center"/>
    </xf>
    <xf numFmtId="3" fontId="19" fillId="35" borderId="22" xfId="0" applyNumberFormat="1" applyFont="1" applyFill="1" applyBorder="1" applyAlignment="1">
      <alignment horizontal="center" vertical="center" wrapText="1"/>
    </xf>
    <xf numFmtId="3" fontId="19" fillId="35" borderId="23" xfId="0" applyNumberFormat="1" applyFont="1" applyFill="1" applyBorder="1" applyAlignment="1">
      <alignment horizontal="center" vertical="center" wrapText="1"/>
    </xf>
    <xf numFmtId="3" fontId="19" fillId="35" borderId="17" xfId="0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343461</xdr:colOff>
      <xdr:row>1</xdr:row>
      <xdr:rowOff>233083</xdr:rowOff>
    </xdr:from>
    <xdr:to>
      <xdr:col>1</xdr:col>
      <xdr:colOff>1286435</xdr:colOff>
      <xdr:row>1</xdr:row>
      <xdr:rowOff>1150290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5667" y="423583"/>
          <a:ext cx="942974" cy="917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942974</xdr:colOff>
      <xdr:row>1</xdr:row>
      <xdr:rowOff>917207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90500"/>
          <a:ext cx="942974" cy="9172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942974</xdr:colOff>
      <xdr:row>1</xdr:row>
      <xdr:rowOff>917207</xdr:rowOff>
    </xdr:to>
    <xdr:pic>
      <xdr:nvPicPr>
        <xdr:cNvPr id="15" name="1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206" y="190500"/>
          <a:ext cx="942974" cy="9172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942974</xdr:colOff>
      <xdr:row>1</xdr:row>
      <xdr:rowOff>917207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206" y="190500"/>
          <a:ext cx="942974" cy="9172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R54"/>
  <sheetViews>
    <sheetView showGridLines="0" tabSelected="1" zoomScale="85" zoomScaleNormal="85" workbookViewId="0"/>
  </sheetViews>
  <sheetFormatPr baseColWidth="10" defaultRowHeight="15" x14ac:dyDescent="0.25"/>
  <cols>
    <col min="1" max="1" width="5.85546875" style="1" customWidth="1"/>
    <col min="2" max="2" width="47.14062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9" max="16384" width="11.42578125" style="1"/>
  </cols>
  <sheetData>
    <row r="2" spans="2:14" ht="105" customHeight="1" x14ac:dyDescent="0.25">
      <c r="B2" s="41" t="s">
        <v>106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5.7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2:14" ht="15.75" x14ac:dyDescent="0.25">
      <c r="B4" s="2" t="s">
        <v>40</v>
      </c>
    </row>
    <row r="5" spans="2:14" x14ac:dyDescent="0.25">
      <c r="B5" s="3" t="s">
        <v>2</v>
      </c>
    </row>
    <row r="7" spans="2:14" x14ac:dyDescent="0.25">
      <c r="B7" s="4"/>
      <c r="J7" s="37"/>
      <c r="K7" s="37"/>
      <c r="L7" s="37"/>
    </row>
    <row r="8" spans="2:14" s="5" customFormat="1" ht="15" customHeight="1" x14ac:dyDescent="0.25">
      <c r="B8" s="44" t="s">
        <v>1</v>
      </c>
      <c r="C8" s="46" t="s">
        <v>38</v>
      </c>
      <c r="D8" s="46" t="s">
        <v>37</v>
      </c>
      <c r="E8" s="38" t="s">
        <v>59</v>
      </c>
      <c r="F8" s="38" t="s">
        <v>60</v>
      </c>
      <c r="G8" s="38" t="s">
        <v>61</v>
      </c>
      <c r="H8" s="38" t="s">
        <v>62</v>
      </c>
      <c r="I8" s="38" t="s">
        <v>63</v>
      </c>
      <c r="J8" s="40" t="s">
        <v>64</v>
      </c>
      <c r="K8" s="40"/>
      <c r="L8" s="40"/>
      <c r="M8" s="38" t="s">
        <v>49</v>
      </c>
      <c r="N8" s="42" t="s">
        <v>65</v>
      </c>
    </row>
    <row r="9" spans="2:14" s="5" customFormat="1" ht="40.5" customHeight="1" x14ac:dyDescent="0.25">
      <c r="B9" s="45"/>
      <c r="C9" s="47"/>
      <c r="D9" s="47"/>
      <c r="E9" s="39"/>
      <c r="F9" s="39"/>
      <c r="G9" s="39"/>
      <c r="H9" s="39"/>
      <c r="I9" s="39"/>
      <c r="J9" s="25" t="s">
        <v>46</v>
      </c>
      <c r="K9" s="25" t="s">
        <v>66</v>
      </c>
      <c r="L9" s="26" t="s">
        <v>48</v>
      </c>
      <c r="M9" s="39"/>
      <c r="N9" s="43"/>
    </row>
    <row r="10" spans="2:14" ht="20.100000000000001" customHeight="1" x14ac:dyDescent="0.25">
      <c r="B10" s="6" t="s">
        <v>72</v>
      </c>
      <c r="C10" s="9">
        <v>2259275830</v>
      </c>
      <c r="D10" s="9">
        <v>1164818546</v>
      </c>
      <c r="E10" s="32">
        <f>+D10*95%</f>
        <v>1106577618.7</v>
      </c>
      <c r="F10" s="32">
        <f>+E10*95%</f>
        <v>1051248737.765</v>
      </c>
      <c r="G10" s="31"/>
      <c r="H10" s="31">
        <v>967322094</v>
      </c>
      <c r="I10" s="31"/>
      <c r="J10" s="15">
        <f>IF(ISERROR(+G10/E10)=TRUE,0,++G10/E10)</f>
        <v>0</v>
      </c>
      <c r="K10" s="15">
        <f t="shared" ref="K10:K42" si="0">IF(ISERROR(+H10/E10)=TRUE,0,++H10/E10)</f>
        <v>0.87415656855269086</v>
      </c>
      <c r="L10" s="15">
        <f t="shared" ref="L10:L42" si="1">IF(ISERROR(+I10/E10)=TRUE,0,++I10/E10)</f>
        <v>0</v>
      </c>
      <c r="M10" s="20">
        <f>IF(ISERROR(+E10-G10)=TRUE,0,++E10-G10)</f>
        <v>1106577618.7</v>
      </c>
      <c r="N10" s="20">
        <f>IF(ISERROR(+E10-F10)=TRUE,0,++E10-F10)</f>
        <v>55328880.935000062</v>
      </c>
    </row>
    <row r="11" spans="2:14" ht="20.100000000000001" customHeight="1" x14ac:dyDescent="0.25">
      <c r="B11" s="7" t="s">
        <v>73</v>
      </c>
      <c r="C11" s="10">
        <v>25212923</v>
      </c>
      <c r="D11" s="10">
        <v>31679305</v>
      </c>
      <c r="E11" s="27">
        <f t="shared" ref="E11:F41" si="2">+D11*95%</f>
        <v>30095339.75</v>
      </c>
      <c r="F11" s="27">
        <f t="shared" si="2"/>
        <v>28590572.762499999</v>
      </c>
      <c r="G11" s="33"/>
      <c r="H11" s="33">
        <v>31545594</v>
      </c>
      <c r="I11" s="33"/>
      <c r="J11" s="16">
        <f t="shared" ref="J11:J42" si="3">IF(ISERROR(+G11/E11)=TRUE,0,++G11/E11)</f>
        <v>0</v>
      </c>
      <c r="K11" s="16">
        <f t="shared" si="0"/>
        <v>1.0481886651570365</v>
      </c>
      <c r="L11" s="16">
        <f t="shared" si="1"/>
        <v>0</v>
      </c>
      <c r="M11" s="21">
        <f t="shared" ref="M11:M41" si="4">IF(ISERROR(+E11-G11)=TRUE,0,++E11-G11)</f>
        <v>30095339.75</v>
      </c>
      <c r="N11" s="21">
        <f t="shared" ref="N11:N41" si="5">IF(ISERROR(+E11-F11)=TRUE,0,++E11-F11)</f>
        <v>1504766.9875000007</v>
      </c>
    </row>
    <row r="12" spans="2:14" ht="20.100000000000001" customHeight="1" x14ac:dyDescent="0.25">
      <c r="B12" s="7" t="s">
        <v>74</v>
      </c>
      <c r="C12" s="10">
        <v>27006765</v>
      </c>
      <c r="D12" s="10">
        <v>38442426</v>
      </c>
      <c r="E12" s="27">
        <f>+D12*100%</f>
        <v>38442426</v>
      </c>
      <c r="F12" s="27">
        <f>+E12*99.8%</f>
        <v>38365541.148000002</v>
      </c>
      <c r="G12" s="33"/>
      <c r="H12" s="33">
        <v>37807343</v>
      </c>
      <c r="I12" s="33"/>
      <c r="J12" s="16">
        <f t="shared" si="3"/>
        <v>0</v>
      </c>
      <c r="K12" s="16">
        <f t="shared" si="0"/>
        <v>0.98347963263296645</v>
      </c>
      <c r="L12" s="16">
        <f t="shared" si="1"/>
        <v>0</v>
      </c>
      <c r="M12" s="21">
        <f t="shared" si="4"/>
        <v>38442426</v>
      </c>
      <c r="N12" s="21">
        <f t="shared" si="5"/>
        <v>76884.851999998093</v>
      </c>
    </row>
    <row r="13" spans="2:14" ht="20.100000000000001" customHeight="1" x14ac:dyDescent="0.25">
      <c r="B13" s="7" t="s">
        <v>75</v>
      </c>
      <c r="C13" s="10">
        <v>15623020</v>
      </c>
      <c r="D13" s="10">
        <v>20230179</v>
      </c>
      <c r="E13" s="27">
        <f>+D13*99.8%</f>
        <v>20189718.642000001</v>
      </c>
      <c r="F13" s="27">
        <f>+E13*99%</f>
        <v>19987821.45558</v>
      </c>
      <c r="G13" s="33"/>
      <c r="H13" s="33">
        <v>19736568</v>
      </c>
      <c r="I13" s="33"/>
      <c r="J13" s="16">
        <f t="shared" si="3"/>
        <v>0</v>
      </c>
      <c r="K13" s="16">
        <f t="shared" si="0"/>
        <v>0.97755537607852905</v>
      </c>
      <c r="L13" s="16">
        <f t="shared" si="1"/>
        <v>0</v>
      </c>
      <c r="M13" s="21">
        <f t="shared" si="4"/>
        <v>20189718.642000001</v>
      </c>
      <c r="N13" s="21">
        <f t="shared" si="5"/>
        <v>201897.18642000109</v>
      </c>
    </row>
    <row r="14" spans="2:14" ht="20.100000000000001" customHeight="1" x14ac:dyDescent="0.25">
      <c r="B14" s="7" t="s">
        <v>76</v>
      </c>
      <c r="C14" s="10">
        <v>35852743</v>
      </c>
      <c r="D14" s="10">
        <v>43651837</v>
      </c>
      <c r="E14" s="27">
        <f>+D14*99.8%</f>
        <v>43564533.325999998</v>
      </c>
      <c r="F14" s="27">
        <f>+E14*99%</f>
        <v>43128887.992739998</v>
      </c>
      <c r="G14" s="33"/>
      <c r="H14" s="33">
        <v>41060349</v>
      </c>
      <c r="I14" s="33"/>
      <c r="J14" s="16">
        <f t="shared" si="3"/>
        <v>0</v>
      </c>
      <c r="K14" s="16">
        <f t="shared" si="0"/>
        <v>0.94251782046508326</v>
      </c>
      <c r="L14" s="16">
        <f t="shared" si="1"/>
        <v>0</v>
      </c>
      <c r="M14" s="21">
        <f t="shared" si="4"/>
        <v>43564533.325999998</v>
      </c>
      <c r="N14" s="21">
        <f t="shared" si="5"/>
        <v>435645.33325999975</v>
      </c>
    </row>
    <row r="15" spans="2:14" ht="20.100000000000001" customHeight="1" x14ac:dyDescent="0.25">
      <c r="B15" s="7" t="s">
        <v>77</v>
      </c>
      <c r="C15" s="10">
        <v>111171339</v>
      </c>
      <c r="D15" s="10">
        <v>153130686</v>
      </c>
      <c r="E15" s="27">
        <f>+D15*99.8%</f>
        <v>152824424.62799999</v>
      </c>
      <c r="F15" s="27">
        <f>+E15*99%</f>
        <v>151296180.38171998</v>
      </c>
      <c r="G15" s="33"/>
      <c r="H15" s="33">
        <v>150351935</v>
      </c>
      <c r="I15" s="33"/>
      <c r="J15" s="16">
        <f t="shared" si="3"/>
        <v>0</v>
      </c>
      <c r="K15" s="16">
        <f t="shared" si="0"/>
        <v>0.9838213712630135</v>
      </c>
      <c r="L15" s="16">
        <f t="shared" si="1"/>
        <v>0</v>
      </c>
      <c r="M15" s="21">
        <f t="shared" si="4"/>
        <v>152824424.62799999</v>
      </c>
      <c r="N15" s="21">
        <f t="shared" si="5"/>
        <v>1528244.2462800145</v>
      </c>
    </row>
    <row r="16" spans="2:14" ht="20.100000000000001" customHeight="1" x14ac:dyDescent="0.25">
      <c r="B16" s="7" t="s">
        <v>78</v>
      </c>
      <c r="C16" s="10">
        <v>71246778</v>
      </c>
      <c r="D16" s="10">
        <v>111432727</v>
      </c>
      <c r="E16" s="27">
        <f>+D16*99.8%</f>
        <v>111209861.546</v>
      </c>
      <c r="F16" s="27">
        <f>+E16*99.8%</f>
        <v>110987441.822908</v>
      </c>
      <c r="G16" s="33"/>
      <c r="H16" s="33">
        <v>111391000</v>
      </c>
      <c r="I16" s="33"/>
      <c r="J16" s="16">
        <f t="shared" si="3"/>
        <v>0</v>
      </c>
      <c r="K16" s="16">
        <f t="shared" si="0"/>
        <v>1.0016287984849714</v>
      </c>
      <c r="L16" s="16">
        <f t="shared" si="1"/>
        <v>0</v>
      </c>
      <c r="M16" s="21">
        <f t="shared" si="4"/>
        <v>111209861.546</v>
      </c>
      <c r="N16" s="21">
        <f t="shared" si="5"/>
        <v>222419.72309200466</v>
      </c>
    </row>
    <row r="17" spans="2:14" ht="20.100000000000001" customHeight="1" x14ac:dyDescent="0.25">
      <c r="B17" s="7" t="s">
        <v>79</v>
      </c>
      <c r="C17" s="10">
        <v>78684430</v>
      </c>
      <c r="D17" s="10">
        <v>77748220</v>
      </c>
      <c r="E17" s="27">
        <f t="shared" ref="E17:F17" si="6">+D17*99.8%</f>
        <v>77592723.560000002</v>
      </c>
      <c r="F17" s="27">
        <f t="shared" si="6"/>
        <v>77437538.112880006</v>
      </c>
      <c r="G17" s="33"/>
      <c r="H17" s="33">
        <v>75737993</v>
      </c>
      <c r="I17" s="33"/>
      <c r="J17" s="16">
        <f t="shared" si="3"/>
        <v>0</v>
      </c>
      <c r="K17" s="16">
        <f t="shared" si="0"/>
        <v>0.97609659160158491</v>
      </c>
      <c r="L17" s="16">
        <f t="shared" si="1"/>
        <v>0</v>
      </c>
      <c r="M17" s="21">
        <f t="shared" si="4"/>
        <v>77592723.560000002</v>
      </c>
      <c r="N17" s="21">
        <f t="shared" si="5"/>
        <v>155185.44711999595</v>
      </c>
    </row>
    <row r="18" spans="2:14" ht="20.100000000000001" customHeight="1" x14ac:dyDescent="0.25">
      <c r="B18" s="7" t="s">
        <v>80</v>
      </c>
      <c r="C18" s="10">
        <v>73519497</v>
      </c>
      <c r="D18" s="10">
        <v>130291180</v>
      </c>
      <c r="E18" s="27">
        <f t="shared" ref="E18:F18" si="7">+D18*99.8%</f>
        <v>130030597.64</v>
      </c>
      <c r="F18" s="27">
        <f t="shared" si="7"/>
        <v>129770536.44472</v>
      </c>
      <c r="G18" s="33"/>
      <c r="H18" s="33">
        <v>129379609</v>
      </c>
      <c r="I18" s="33"/>
      <c r="J18" s="16">
        <f t="shared" si="3"/>
        <v>0</v>
      </c>
      <c r="K18" s="16">
        <f t="shared" si="0"/>
        <v>0.9949935734218317</v>
      </c>
      <c r="L18" s="16">
        <f t="shared" si="1"/>
        <v>0</v>
      </c>
      <c r="M18" s="21">
        <f t="shared" si="4"/>
        <v>130030597.64</v>
      </c>
      <c r="N18" s="21">
        <f t="shared" si="5"/>
        <v>260061.19528000057</v>
      </c>
    </row>
    <row r="19" spans="2:14" ht="20.100000000000001" customHeight="1" x14ac:dyDescent="0.25">
      <c r="B19" s="7" t="s">
        <v>81</v>
      </c>
      <c r="C19" s="10">
        <v>25937415</v>
      </c>
      <c r="D19" s="10">
        <v>37638738</v>
      </c>
      <c r="E19" s="27">
        <f t="shared" ref="E19:F19" si="8">+D19*99.8%</f>
        <v>37563460.523999996</v>
      </c>
      <c r="F19" s="27">
        <f t="shared" si="8"/>
        <v>37488333.602951996</v>
      </c>
      <c r="G19" s="33"/>
      <c r="H19" s="33">
        <v>37468470</v>
      </c>
      <c r="I19" s="33"/>
      <c r="J19" s="16">
        <f t="shared" si="3"/>
        <v>0</v>
      </c>
      <c r="K19" s="16">
        <f t="shared" si="0"/>
        <v>0.99747119880131108</v>
      </c>
      <c r="L19" s="16">
        <f t="shared" si="1"/>
        <v>0</v>
      </c>
      <c r="M19" s="21">
        <f t="shared" si="4"/>
        <v>37563460.523999996</v>
      </c>
      <c r="N19" s="21">
        <f t="shared" si="5"/>
        <v>75126.921048000455</v>
      </c>
    </row>
    <row r="20" spans="2:14" ht="20.100000000000001" customHeight="1" x14ac:dyDescent="0.25">
      <c r="B20" s="7" t="s">
        <v>82</v>
      </c>
      <c r="C20" s="10">
        <v>21573166</v>
      </c>
      <c r="D20" s="10">
        <v>40572325</v>
      </c>
      <c r="E20" s="27">
        <f t="shared" si="2"/>
        <v>38543708.75</v>
      </c>
      <c r="F20" s="27">
        <f t="shared" si="2"/>
        <v>36616523.3125</v>
      </c>
      <c r="G20" s="33"/>
      <c r="H20" s="33">
        <v>35884224</v>
      </c>
      <c r="I20" s="33"/>
      <c r="J20" s="16">
        <f t="shared" si="3"/>
        <v>0</v>
      </c>
      <c r="K20" s="16">
        <f t="shared" si="0"/>
        <v>0.93100080827068832</v>
      </c>
      <c r="L20" s="16">
        <f t="shared" si="1"/>
        <v>0</v>
      </c>
      <c r="M20" s="21">
        <f t="shared" si="4"/>
        <v>38543708.75</v>
      </c>
      <c r="N20" s="21">
        <f t="shared" si="5"/>
        <v>1927185.4375</v>
      </c>
    </row>
    <row r="21" spans="2:14" ht="20.100000000000001" customHeight="1" x14ac:dyDescent="0.25">
      <c r="B21" s="7" t="s">
        <v>83</v>
      </c>
      <c r="C21" s="10">
        <v>71642637</v>
      </c>
      <c r="D21" s="10">
        <v>97923423</v>
      </c>
      <c r="E21" s="27">
        <f t="shared" ref="E21:F21" si="9">+D21*99.8%</f>
        <v>97727576.153999999</v>
      </c>
      <c r="F21" s="27">
        <f t="shared" si="9"/>
        <v>97532121.001691997</v>
      </c>
      <c r="G21" s="33"/>
      <c r="H21" s="33">
        <v>97233948</v>
      </c>
      <c r="I21" s="33"/>
      <c r="J21" s="16">
        <f t="shared" si="3"/>
        <v>0</v>
      </c>
      <c r="K21" s="16">
        <f t="shared" si="0"/>
        <v>0.99494893689758424</v>
      </c>
      <c r="L21" s="16">
        <f t="shared" si="1"/>
        <v>0</v>
      </c>
      <c r="M21" s="21">
        <f t="shared" si="4"/>
        <v>97727576.153999999</v>
      </c>
      <c r="N21" s="21">
        <f t="shared" si="5"/>
        <v>195455.15230800211</v>
      </c>
    </row>
    <row r="22" spans="2:14" ht="20.100000000000001" customHeight="1" x14ac:dyDescent="0.25">
      <c r="B22" s="7" t="s">
        <v>84</v>
      </c>
      <c r="C22" s="10">
        <v>50900685</v>
      </c>
      <c r="D22" s="10">
        <v>91228713</v>
      </c>
      <c r="E22" s="27">
        <f t="shared" ref="E22:F22" si="10">+D22*99.8%</f>
        <v>91046255.574000001</v>
      </c>
      <c r="F22" s="27">
        <f t="shared" si="10"/>
        <v>90864163.062851995</v>
      </c>
      <c r="G22" s="33"/>
      <c r="H22" s="33">
        <v>89128084</v>
      </c>
      <c r="I22" s="33"/>
      <c r="J22" s="16">
        <f t="shared" si="3"/>
        <v>0</v>
      </c>
      <c r="K22" s="16">
        <f t="shared" si="0"/>
        <v>0.97893190047293088</v>
      </c>
      <c r="L22" s="16">
        <f t="shared" si="1"/>
        <v>0</v>
      </c>
      <c r="M22" s="21">
        <f t="shared" si="4"/>
        <v>91046255.574000001</v>
      </c>
      <c r="N22" s="21">
        <f t="shared" si="5"/>
        <v>182092.51114800572</v>
      </c>
    </row>
    <row r="23" spans="2:14" ht="20.100000000000001" customHeight="1" x14ac:dyDescent="0.25">
      <c r="B23" s="7" t="s">
        <v>85</v>
      </c>
      <c r="C23" s="10">
        <v>28800017</v>
      </c>
      <c r="D23" s="10">
        <v>46739820</v>
      </c>
      <c r="E23" s="27">
        <f t="shared" ref="E23:F23" si="11">+D23*99.8%</f>
        <v>46646340.359999999</v>
      </c>
      <c r="F23" s="27">
        <f t="shared" si="11"/>
        <v>46553047.679279998</v>
      </c>
      <c r="G23" s="33"/>
      <c r="H23" s="33">
        <v>45920608</v>
      </c>
      <c r="I23" s="33"/>
      <c r="J23" s="16">
        <f t="shared" si="3"/>
        <v>0</v>
      </c>
      <c r="K23" s="16">
        <f t="shared" si="0"/>
        <v>0.9844418157051753</v>
      </c>
      <c r="L23" s="16">
        <f t="shared" si="1"/>
        <v>0</v>
      </c>
      <c r="M23" s="21">
        <f t="shared" si="4"/>
        <v>46646340.359999999</v>
      </c>
      <c r="N23" s="21">
        <f t="shared" si="5"/>
        <v>93292.680720001459</v>
      </c>
    </row>
    <row r="24" spans="2:14" ht="20.100000000000001" customHeight="1" x14ac:dyDescent="0.25">
      <c r="B24" s="7" t="s">
        <v>86</v>
      </c>
      <c r="C24" s="10">
        <v>28783673</v>
      </c>
      <c r="D24" s="10">
        <v>34740688</v>
      </c>
      <c r="E24" s="27">
        <f t="shared" ref="E24:F24" si="12">+D24*99.8%</f>
        <v>34671206.623999998</v>
      </c>
      <c r="F24" s="27">
        <f t="shared" si="12"/>
        <v>34601864.210751995</v>
      </c>
      <c r="G24" s="33"/>
      <c r="H24" s="33">
        <v>34100379</v>
      </c>
      <c r="I24" s="33"/>
      <c r="J24" s="16">
        <f t="shared" si="3"/>
        <v>0</v>
      </c>
      <c r="K24" s="16">
        <f t="shared" si="0"/>
        <v>0.98353597467228437</v>
      </c>
      <c r="L24" s="16">
        <f t="shared" si="1"/>
        <v>0</v>
      </c>
      <c r="M24" s="21">
        <f t="shared" si="4"/>
        <v>34671206.623999998</v>
      </c>
      <c r="N24" s="21">
        <f t="shared" si="5"/>
        <v>69342.413248002529</v>
      </c>
    </row>
    <row r="25" spans="2:14" ht="20.100000000000001" customHeight="1" x14ac:dyDescent="0.25">
      <c r="B25" s="7" t="s">
        <v>87</v>
      </c>
      <c r="C25" s="10">
        <v>40993248</v>
      </c>
      <c r="D25" s="10">
        <v>57347312</v>
      </c>
      <c r="E25" s="27">
        <f t="shared" ref="E25:F25" si="13">+D25*99.8%</f>
        <v>57232617.376000002</v>
      </c>
      <c r="F25" s="27">
        <f t="shared" si="13"/>
        <v>57118152.141248003</v>
      </c>
      <c r="G25" s="33"/>
      <c r="H25" s="33">
        <v>57255632</v>
      </c>
      <c r="I25" s="33"/>
      <c r="J25" s="16">
        <f t="shared" si="3"/>
        <v>0</v>
      </c>
      <c r="K25" s="16">
        <f t="shared" si="0"/>
        <v>1.0004021242615693</v>
      </c>
      <c r="L25" s="16">
        <f t="shared" si="1"/>
        <v>0</v>
      </c>
      <c r="M25" s="21">
        <f t="shared" si="4"/>
        <v>57232617.376000002</v>
      </c>
      <c r="N25" s="21">
        <f t="shared" si="5"/>
        <v>114465.23475199938</v>
      </c>
    </row>
    <row r="26" spans="2:14" ht="20.100000000000001" customHeight="1" x14ac:dyDescent="0.25">
      <c r="B26" s="7" t="s">
        <v>88</v>
      </c>
      <c r="C26" s="10">
        <v>50409053</v>
      </c>
      <c r="D26" s="10">
        <v>82007843</v>
      </c>
      <c r="E26" s="27">
        <f t="shared" ref="E26:F26" si="14">+D26*99.8%</f>
        <v>81843827.313999996</v>
      </c>
      <c r="F26" s="27">
        <f t="shared" si="14"/>
        <v>81680139.659372002</v>
      </c>
      <c r="G26" s="33"/>
      <c r="H26" s="33">
        <v>81956820</v>
      </c>
      <c r="I26" s="33"/>
      <c r="J26" s="16">
        <f t="shared" si="3"/>
        <v>0</v>
      </c>
      <c r="K26" s="16">
        <f t="shared" si="0"/>
        <v>1.0013805889791358</v>
      </c>
      <c r="L26" s="16">
        <f t="shared" si="1"/>
        <v>0</v>
      </c>
      <c r="M26" s="21">
        <f t="shared" si="4"/>
        <v>81843827.313999996</v>
      </c>
      <c r="N26" s="21">
        <f t="shared" si="5"/>
        <v>163687.6546279937</v>
      </c>
    </row>
    <row r="27" spans="2:14" ht="20.100000000000001" customHeight="1" x14ac:dyDescent="0.25">
      <c r="B27" s="7" t="s">
        <v>89</v>
      </c>
      <c r="C27" s="10">
        <v>38398054</v>
      </c>
      <c r="D27" s="10">
        <v>38846696</v>
      </c>
      <c r="E27" s="27">
        <f t="shared" ref="E27:F27" si="15">+D27*99.8%</f>
        <v>38769002.608000003</v>
      </c>
      <c r="F27" s="27">
        <f t="shared" si="15"/>
        <v>38691464.602784</v>
      </c>
      <c r="G27" s="33"/>
      <c r="H27" s="33">
        <v>37960331</v>
      </c>
      <c r="I27" s="33"/>
      <c r="J27" s="16">
        <f t="shared" si="3"/>
        <v>0</v>
      </c>
      <c r="K27" s="16">
        <f t="shared" si="0"/>
        <v>0.97914128418064761</v>
      </c>
      <c r="L27" s="16">
        <f t="shared" si="1"/>
        <v>0</v>
      </c>
      <c r="M27" s="21">
        <f t="shared" si="4"/>
        <v>38769002.608000003</v>
      </c>
      <c r="N27" s="21">
        <f t="shared" si="5"/>
        <v>77538.005216002464</v>
      </c>
    </row>
    <row r="28" spans="2:14" ht="20.100000000000001" customHeight="1" x14ac:dyDescent="0.25">
      <c r="B28" s="7" t="s">
        <v>90</v>
      </c>
      <c r="C28" s="10">
        <v>15214925</v>
      </c>
      <c r="D28" s="10">
        <v>21154116</v>
      </c>
      <c r="E28" s="27">
        <f t="shared" ref="E28:F28" si="16">+D28*99.8%</f>
        <v>21111807.767999999</v>
      </c>
      <c r="F28" s="27">
        <f t="shared" si="16"/>
        <v>21069584.152463999</v>
      </c>
      <c r="G28" s="33"/>
      <c r="H28" s="33">
        <v>20860437</v>
      </c>
      <c r="I28" s="33"/>
      <c r="J28" s="16">
        <f t="shared" si="3"/>
        <v>0</v>
      </c>
      <c r="K28" s="16">
        <f t="shared" si="0"/>
        <v>0.98809335653477237</v>
      </c>
      <c r="L28" s="16">
        <f t="shared" si="1"/>
        <v>0</v>
      </c>
      <c r="M28" s="21">
        <f t="shared" si="4"/>
        <v>21111807.767999999</v>
      </c>
      <c r="N28" s="21">
        <f t="shared" si="5"/>
        <v>42223.61553600058</v>
      </c>
    </row>
    <row r="29" spans="2:14" ht="20.100000000000001" customHeight="1" x14ac:dyDescent="0.25">
      <c r="B29" s="7" t="s">
        <v>91</v>
      </c>
      <c r="C29" s="10">
        <v>36960622</v>
      </c>
      <c r="D29" s="10">
        <v>59950287</v>
      </c>
      <c r="E29" s="27">
        <f t="shared" ref="E29:F29" si="17">+D29*99.8%</f>
        <v>59830386.425999999</v>
      </c>
      <c r="F29" s="27">
        <f t="shared" si="17"/>
        <v>59710725.653147995</v>
      </c>
      <c r="G29" s="33"/>
      <c r="H29" s="33">
        <v>58635182</v>
      </c>
      <c r="I29" s="33"/>
      <c r="J29" s="16">
        <f>IF(ISERROR(+G29/E37)=TRUE,0,++G29/E37)</f>
        <v>0</v>
      </c>
      <c r="K29" s="16">
        <f>IF(ISERROR(+H29/E37)=TRUE,0,++H29/E37)</f>
        <v>0.57835018556956086</v>
      </c>
      <c r="L29" s="16">
        <f>IF(ISERROR(+I29/E37)=TRUE,0,++I29/E37)</f>
        <v>0</v>
      </c>
      <c r="M29" s="21">
        <f>IF(ISERROR(+E37-G29)=TRUE,0,++E37-G29)</f>
        <v>101383527.598</v>
      </c>
      <c r="N29" s="21">
        <f t="shared" si="5"/>
        <v>119660.77285200357</v>
      </c>
    </row>
    <row r="30" spans="2:14" ht="20.100000000000001" customHeight="1" x14ac:dyDescent="0.25">
      <c r="B30" s="7" t="s">
        <v>92</v>
      </c>
      <c r="C30" s="10">
        <v>35563732</v>
      </c>
      <c r="D30" s="10">
        <v>61969951</v>
      </c>
      <c r="E30" s="27">
        <f t="shared" ref="E30:F30" si="18">+D30*99.8%</f>
        <v>61846011.097999997</v>
      </c>
      <c r="F30" s="27">
        <f t="shared" si="18"/>
        <v>61722319.075803995</v>
      </c>
      <c r="G30" s="33"/>
      <c r="H30" s="33">
        <v>61368022</v>
      </c>
      <c r="I30" s="33"/>
      <c r="J30" s="16">
        <f t="shared" si="3"/>
        <v>0</v>
      </c>
      <c r="K30" s="16">
        <f t="shared" si="0"/>
        <v>0.99227130271598951</v>
      </c>
      <c r="L30" s="16">
        <f t="shared" si="1"/>
        <v>0</v>
      </c>
      <c r="M30" s="21">
        <f t="shared" si="4"/>
        <v>61846011.097999997</v>
      </c>
      <c r="N30" s="21">
        <f t="shared" si="5"/>
        <v>123692.0221960023</v>
      </c>
    </row>
    <row r="31" spans="2:14" ht="20.100000000000001" customHeight="1" x14ac:dyDescent="0.25">
      <c r="B31" s="7" t="s">
        <v>93</v>
      </c>
      <c r="C31" s="10">
        <v>43761972</v>
      </c>
      <c r="D31" s="10">
        <v>83688559</v>
      </c>
      <c r="E31" s="27">
        <f t="shared" ref="E31:F31" si="19">+D31*99.8%</f>
        <v>83521181.881999999</v>
      </c>
      <c r="F31" s="27">
        <f t="shared" si="19"/>
        <v>83354139.518235996</v>
      </c>
      <c r="G31" s="33"/>
      <c r="H31" s="33">
        <v>81762501</v>
      </c>
      <c r="I31" s="33"/>
      <c r="J31" s="16">
        <f>IF(ISERROR(+G31/#REF!)=TRUE,0,++G31/#REF!)</f>
        <v>0</v>
      </c>
      <c r="K31" s="16">
        <f>IF(ISERROR(+H31/#REF!)=TRUE,0,++H31/#REF!)</f>
        <v>0</v>
      </c>
      <c r="L31" s="16">
        <f>IF(ISERROR(+I31/#REF!)=TRUE,0,++I31/#REF!)</f>
        <v>0</v>
      </c>
      <c r="M31" s="21">
        <f>IF(ISERROR(+#REF!-G31)=TRUE,0,++#REF!-G31)</f>
        <v>0</v>
      </c>
      <c r="N31" s="21">
        <f t="shared" si="5"/>
        <v>167042.36376400292</v>
      </c>
    </row>
    <row r="32" spans="2:14" ht="20.100000000000001" customHeight="1" x14ac:dyDescent="0.25">
      <c r="B32" s="7" t="s">
        <v>94</v>
      </c>
      <c r="C32" s="10">
        <v>28842086</v>
      </c>
      <c r="D32" s="10">
        <v>45179534</v>
      </c>
      <c r="E32" s="27">
        <f t="shared" ref="E32:F32" si="20">+D32*99.8%</f>
        <v>45089174.931999996</v>
      </c>
      <c r="F32" s="27">
        <f t="shared" si="20"/>
        <v>44998996.582135998</v>
      </c>
      <c r="G32" s="33"/>
      <c r="H32" s="33">
        <v>44074923</v>
      </c>
      <c r="I32" s="33"/>
      <c r="J32" s="16">
        <f>IF(ISERROR(+G32/#REF!)=TRUE,0,++G32/#REF!)</f>
        <v>0</v>
      </c>
      <c r="K32" s="16">
        <f>IF(ISERROR(+H32/#REF!)=TRUE,0,++H32/#REF!)</f>
        <v>0</v>
      </c>
      <c r="L32" s="16">
        <f>IF(ISERROR(+I32/#REF!)=TRUE,0,++I32/#REF!)</f>
        <v>0</v>
      </c>
      <c r="M32" s="21">
        <f>IF(ISERROR(+#REF!-G32)=TRUE,0,++#REF!-G32)</f>
        <v>0</v>
      </c>
      <c r="N32" s="21">
        <f t="shared" si="5"/>
        <v>90178.349863998592</v>
      </c>
    </row>
    <row r="33" spans="2:14" ht="20.100000000000001" customHeight="1" x14ac:dyDescent="0.25">
      <c r="B33" s="7" t="s">
        <v>95</v>
      </c>
      <c r="C33" s="10">
        <v>40256338</v>
      </c>
      <c r="D33" s="10">
        <v>64418550</v>
      </c>
      <c r="E33" s="27">
        <f t="shared" ref="E33:F33" si="21">+D33*99.8%</f>
        <v>64289712.899999999</v>
      </c>
      <c r="F33" s="27">
        <f t="shared" si="21"/>
        <v>64161133.474199995</v>
      </c>
      <c r="G33" s="33"/>
      <c r="H33" s="33">
        <v>64355821</v>
      </c>
      <c r="I33" s="33"/>
      <c r="J33" s="16">
        <f>IF(ISERROR(+G33/#REF!)=TRUE,0,++G33/#REF!)</f>
        <v>0</v>
      </c>
      <c r="K33" s="16">
        <f>IF(ISERROR(+H33/#REF!)=TRUE,0,++H33/#REF!)</f>
        <v>0</v>
      </c>
      <c r="L33" s="16">
        <f>IF(ISERROR(+I33/#REF!)=TRUE,0,++I33/#REF!)</f>
        <v>0</v>
      </c>
      <c r="M33" s="21">
        <f>IF(ISERROR(+#REF!-G33)=TRUE,0,++#REF!-G33)</f>
        <v>0</v>
      </c>
      <c r="N33" s="21">
        <f t="shared" si="5"/>
        <v>128579.42580000311</v>
      </c>
    </row>
    <row r="34" spans="2:14" ht="20.100000000000001" customHeight="1" x14ac:dyDescent="0.25">
      <c r="B34" s="7" t="s">
        <v>96</v>
      </c>
      <c r="C34" s="10">
        <v>38237576</v>
      </c>
      <c r="D34" s="10">
        <v>62211510</v>
      </c>
      <c r="E34" s="27">
        <f t="shared" ref="E34:F34" si="22">+D34*99.8%</f>
        <v>62087086.979999997</v>
      </c>
      <c r="F34" s="27">
        <f t="shared" si="22"/>
        <v>61962912.806039996</v>
      </c>
      <c r="G34" s="33"/>
      <c r="H34" s="33">
        <v>61817188</v>
      </c>
      <c r="I34" s="33"/>
      <c r="J34" s="16">
        <f>IF(ISERROR(+G34/#REF!)=TRUE,0,++G34/#REF!)</f>
        <v>0</v>
      </c>
      <c r="K34" s="16">
        <f>IF(ISERROR(+H34/#REF!)=TRUE,0,++H34/#REF!)</f>
        <v>0</v>
      </c>
      <c r="L34" s="16">
        <f>IF(ISERROR(+I34/#REF!)=TRUE,0,++I34/#REF!)</f>
        <v>0</v>
      </c>
      <c r="M34" s="21">
        <f>IF(ISERROR(+#REF!-G34)=TRUE,0,++#REF!-G34)</f>
        <v>0</v>
      </c>
      <c r="N34" s="21">
        <f t="shared" si="5"/>
        <v>124174.17396000028</v>
      </c>
    </row>
    <row r="35" spans="2:14" ht="20.100000000000001" customHeight="1" x14ac:dyDescent="0.25">
      <c r="B35" s="7" t="s">
        <v>97</v>
      </c>
      <c r="C35" s="10">
        <v>23659654</v>
      </c>
      <c r="D35" s="10">
        <v>37129866</v>
      </c>
      <c r="E35" s="27">
        <f t="shared" ref="E35:F35" si="23">+D35*99.8%</f>
        <v>37055606.267999999</v>
      </c>
      <c r="F35" s="27">
        <f t="shared" si="23"/>
        <v>36981495.055464</v>
      </c>
      <c r="G35" s="33"/>
      <c r="H35" s="33">
        <v>36197379</v>
      </c>
      <c r="I35" s="33"/>
      <c r="J35" s="16">
        <f>IF(ISERROR(+G35/#REF!)=TRUE,0,++G35/#REF!)</f>
        <v>0</v>
      </c>
      <c r="K35" s="16">
        <f>IF(ISERROR(+H35/#REF!)=TRUE,0,++H35/#REF!)</f>
        <v>0</v>
      </c>
      <c r="L35" s="16">
        <f>IF(ISERROR(+I35/#REF!)=TRUE,0,++I35/#REF!)</f>
        <v>0</v>
      </c>
      <c r="M35" s="21">
        <f>IF(ISERROR(+#REF!-G35)=TRUE,0,++#REF!-G35)</f>
        <v>0</v>
      </c>
      <c r="N35" s="21">
        <f t="shared" si="5"/>
        <v>74111.212535999715</v>
      </c>
    </row>
    <row r="36" spans="2:14" ht="20.100000000000001" customHeight="1" x14ac:dyDescent="0.25">
      <c r="B36" s="7" t="s">
        <v>98</v>
      </c>
      <c r="C36" s="10">
        <v>22138498</v>
      </c>
      <c r="D36" s="10">
        <v>60968137</v>
      </c>
      <c r="E36" s="27">
        <f t="shared" ref="E36:F36" si="24">+D36*99.8%</f>
        <v>60846200.726000004</v>
      </c>
      <c r="F36" s="27">
        <f t="shared" si="24"/>
        <v>60724508.324548006</v>
      </c>
      <c r="G36" s="33"/>
      <c r="H36" s="33">
        <v>59872476</v>
      </c>
      <c r="I36" s="33"/>
      <c r="J36" s="16">
        <f>IF(ISERROR(+G36/#REF!)=TRUE,0,++G36/#REF!)</f>
        <v>0</v>
      </c>
      <c r="K36" s="16">
        <f>IF(ISERROR(+H36/#REF!)=TRUE,0,++H36/#REF!)</f>
        <v>0</v>
      </c>
      <c r="L36" s="16">
        <f>IF(ISERROR(+I36/#REF!)=TRUE,0,++I36/#REF!)</f>
        <v>0</v>
      </c>
      <c r="M36" s="21">
        <f>IF(ISERROR(+#REF!-G36)=TRUE,0,++#REF!-G36)</f>
        <v>0</v>
      </c>
      <c r="N36" s="21">
        <f t="shared" si="5"/>
        <v>121692.40145199746</v>
      </c>
    </row>
    <row r="37" spans="2:14" ht="20.100000000000001" customHeight="1" x14ac:dyDescent="0.25">
      <c r="B37" s="7" t="s">
        <v>99</v>
      </c>
      <c r="C37" s="10">
        <v>62047504</v>
      </c>
      <c r="D37" s="10">
        <v>101586701</v>
      </c>
      <c r="E37" s="27">
        <f t="shared" ref="E37:F37" si="25">+D37*99.8%</f>
        <v>101383527.598</v>
      </c>
      <c r="F37" s="27">
        <f t="shared" si="25"/>
        <v>101180760.542804</v>
      </c>
      <c r="G37" s="33"/>
      <c r="H37" s="33">
        <v>101569803</v>
      </c>
      <c r="I37" s="33"/>
      <c r="J37" s="16">
        <f>IF(ISERROR(+G37/#REF!)=TRUE,0,++G37/#REF!)</f>
        <v>0</v>
      </c>
      <c r="K37" s="16">
        <f>IF(ISERROR(+H37/#REF!)=TRUE,0,++H37/#REF!)</f>
        <v>0</v>
      </c>
      <c r="L37" s="16">
        <f>IF(ISERROR(+I37/#REF!)=TRUE,0,++I37/#REF!)</f>
        <v>0</v>
      </c>
      <c r="M37" s="21">
        <f>IF(ISERROR(+#REF!-G37)=TRUE,0,++#REF!-G37)</f>
        <v>0</v>
      </c>
      <c r="N37" s="21">
        <f t="shared" si="5"/>
        <v>202767.05519600213</v>
      </c>
    </row>
    <row r="38" spans="2:14" ht="20.100000000000001" customHeight="1" x14ac:dyDescent="0.25">
      <c r="B38" s="7" t="s">
        <v>100</v>
      </c>
      <c r="C38" s="10">
        <v>102132480</v>
      </c>
      <c r="D38" s="10">
        <v>100456752</v>
      </c>
      <c r="E38" s="27">
        <f t="shared" ref="E38:F38" si="26">+D38*99.8%</f>
        <v>100255838.49600001</v>
      </c>
      <c r="F38" s="27">
        <f t="shared" si="26"/>
        <v>100055326.81900801</v>
      </c>
      <c r="G38" s="33"/>
      <c r="H38" s="33">
        <v>92515932</v>
      </c>
      <c r="I38" s="33"/>
      <c r="J38" s="16">
        <f t="shared" si="3"/>
        <v>0</v>
      </c>
      <c r="K38" s="16">
        <f t="shared" si="0"/>
        <v>0.92279844633378816</v>
      </c>
      <c r="L38" s="16">
        <f t="shared" si="1"/>
        <v>0</v>
      </c>
      <c r="M38" s="21">
        <f t="shared" si="4"/>
        <v>100255838.49600001</v>
      </c>
      <c r="N38" s="21">
        <f t="shared" si="5"/>
        <v>200511.67699199915</v>
      </c>
    </row>
    <row r="39" spans="2:14" ht="20.100000000000001" customHeight="1" x14ac:dyDescent="0.25">
      <c r="B39" s="7" t="s">
        <v>101</v>
      </c>
      <c r="C39" s="10">
        <v>349246275</v>
      </c>
      <c r="D39" s="10">
        <v>400035757</v>
      </c>
      <c r="E39" s="27">
        <f t="shared" ref="E39:F39" si="27">+D39*99.8%</f>
        <v>399235685.486</v>
      </c>
      <c r="F39" s="27">
        <f t="shared" si="27"/>
        <v>398437214.11502802</v>
      </c>
      <c r="G39" s="33"/>
      <c r="H39" s="33">
        <v>384498962</v>
      </c>
      <c r="I39" s="33"/>
      <c r="J39" s="16">
        <f t="shared" si="3"/>
        <v>0</v>
      </c>
      <c r="K39" s="16">
        <f t="shared" si="0"/>
        <v>0.9630876596913911</v>
      </c>
      <c r="L39" s="16">
        <f t="shared" si="1"/>
        <v>0</v>
      </c>
      <c r="M39" s="21">
        <f t="shared" si="4"/>
        <v>399235685.486</v>
      </c>
      <c r="N39" s="21">
        <f t="shared" si="5"/>
        <v>798471.37097197771</v>
      </c>
    </row>
    <row r="40" spans="2:14" ht="20.100000000000001" customHeight="1" x14ac:dyDescent="0.25">
      <c r="B40" s="7" t="s">
        <v>103</v>
      </c>
      <c r="C40" s="10">
        <v>0</v>
      </c>
      <c r="D40" s="10">
        <v>16002433</v>
      </c>
      <c r="E40" s="27">
        <f t="shared" ref="E40:F40" si="28">+D40*99.8%</f>
        <v>15970428.134</v>
      </c>
      <c r="F40" s="27">
        <f t="shared" si="28"/>
        <v>15938487.277732</v>
      </c>
      <c r="G40" s="33"/>
      <c r="H40" s="33">
        <v>14944887</v>
      </c>
      <c r="I40" s="33"/>
      <c r="J40" s="16">
        <f t="shared" ref="J40" si="29">IF(ISERROR(+G40/E40)=TRUE,0,++G40/E40)</f>
        <v>0</v>
      </c>
      <c r="K40" s="16">
        <f t="shared" ref="K40" si="30">IF(ISERROR(+H40/E40)=TRUE,0,++H40/E40)</f>
        <v>0.93578499427847583</v>
      </c>
      <c r="L40" s="16">
        <f t="shared" ref="L40" si="31">IF(ISERROR(+I40/E40)=TRUE,0,++I40/E40)</f>
        <v>0</v>
      </c>
      <c r="M40" s="21">
        <f t="shared" ref="M40" si="32">IF(ISERROR(+E40-G40)=TRUE,0,++E40-G40)</f>
        <v>15970428.134</v>
      </c>
      <c r="N40" s="21">
        <f t="shared" si="5"/>
        <v>31940.856267999858</v>
      </c>
    </row>
    <row r="41" spans="2:14" ht="20.100000000000001" customHeight="1" x14ac:dyDescent="0.25">
      <c r="B41" s="8" t="s">
        <v>104</v>
      </c>
      <c r="C41" s="11">
        <v>0</v>
      </c>
      <c r="D41" s="11">
        <v>21694260</v>
      </c>
      <c r="E41" s="28">
        <f t="shared" ref="E41:F41" si="33">+D41*99.8%</f>
        <v>21650871.48</v>
      </c>
      <c r="F41" s="28">
        <f t="shared" si="33"/>
        <v>21607569.737040002</v>
      </c>
      <c r="G41" s="35"/>
      <c r="H41" s="35">
        <v>21440678</v>
      </c>
      <c r="I41" s="35"/>
      <c r="J41" s="19">
        <f t="shared" si="3"/>
        <v>0</v>
      </c>
      <c r="K41" s="19">
        <f t="shared" si="0"/>
        <v>0.9902916850162744</v>
      </c>
      <c r="L41" s="17">
        <f t="shared" si="1"/>
        <v>0</v>
      </c>
      <c r="M41" s="22">
        <f t="shared" si="4"/>
        <v>21650871.48</v>
      </c>
      <c r="N41" s="22">
        <f t="shared" si="5"/>
        <v>43301.742959998548</v>
      </c>
    </row>
    <row r="42" spans="2:14" ht="23.25" customHeight="1" x14ac:dyDescent="0.25">
      <c r="B42" s="13" t="s">
        <v>39</v>
      </c>
      <c r="C42" s="13">
        <f t="shared" ref="C42:I42" si="34">SUM(C10:C41)</f>
        <v>3853092935</v>
      </c>
      <c r="D42" s="13">
        <f t="shared" si="34"/>
        <v>3434917077</v>
      </c>
      <c r="E42" s="24">
        <f t="shared" si="34"/>
        <v>3368744759.25</v>
      </c>
      <c r="F42" s="24">
        <f t="shared" si="34"/>
        <v>3303864240.2931318</v>
      </c>
      <c r="G42" s="13">
        <f t="shared" si="34"/>
        <v>0</v>
      </c>
      <c r="H42" s="13">
        <f t="shared" si="34"/>
        <v>3185155172</v>
      </c>
      <c r="I42" s="13">
        <f t="shared" si="34"/>
        <v>0</v>
      </c>
      <c r="J42" s="18">
        <f t="shared" si="3"/>
        <v>0</v>
      </c>
      <c r="K42" s="18">
        <f t="shared" si="0"/>
        <v>0.94550207855733381</v>
      </c>
      <c r="L42" s="18">
        <f t="shared" si="1"/>
        <v>0</v>
      </c>
      <c r="M42" s="23">
        <f>SUM(M10:M41)</f>
        <v>2956025409.1359997</v>
      </c>
      <c r="N42" s="23">
        <f t="shared" ref="N11:N42" si="35">IF(ISERROR(+E42-F42)=TRUE,0,++E42-F42)</f>
        <v>64880518.956868172</v>
      </c>
    </row>
    <row r="44" spans="2:14" x14ac:dyDescent="0.25">
      <c r="B44" s="14" t="s">
        <v>107</v>
      </c>
    </row>
    <row r="46" spans="2:14" x14ac:dyDescent="0.25">
      <c r="B46" s="1" t="s">
        <v>67</v>
      </c>
    </row>
    <row r="47" spans="2:14" ht="6" customHeight="1" x14ac:dyDescent="0.25"/>
    <row r="48" spans="2:14" x14ac:dyDescent="0.25">
      <c r="B48" s="1" t="s">
        <v>68</v>
      </c>
    </row>
    <row r="49" spans="2:2" x14ac:dyDescent="0.25">
      <c r="B49" s="1" t="s">
        <v>69</v>
      </c>
    </row>
    <row r="50" spans="2:2" x14ac:dyDescent="0.25">
      <c r="B50" s="1" t="s">
        <v>70</v>
      </c>
    </row>
    <row r="51" spans="2:2" x14ac:dyDescent="0.25">
      <c r="B51" s="1" t="s">
        <v>71</v>
      </c>
    </row>
    <row r="53" spans="2:2" x14ac:dyDescent="0.25">
      <c r="B53" s="1" t="s">
        <v>105</v>
      </c>
    </row>
    <row r="54" spans="2:2" x14ac:dyDescent="0.25">
      <c r="B54" s="1" t="s">
        <v>102</v>
      </c>
    </row>
  </sheetData>
  <mergeCells count="13">
    <mergeCell ref="J7:L7"/>
    <mergeCell ref="E8:E9"/>
    <mergeCell ref="J8:L8"/>
    <mergeCell ref="G8:G9"/>
    <mergeCell ref="B2:N2"/>
    <mergeCell ref="M8:M9"/>
    <mergeCell ref="N8:N9"/>
    <mergeCell ref="I8:I9"/>
    <mergeCell ref="B8:B9"/>
    <mergeCell ref="F8:F9"/>
    <mergeCell ref="H8:H9"/>
    <mergeCell ref="C8:C9"/>
    <mergeCell ref="D8:D9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7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R54"/>
  <sheetViews>
    <sheetView showGridLines="0" zoomScaleNormal="100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9" max="16384" width="11.42578125" style="1"/>
  </cols>
  <sheetData>
    <row r="2" spans="2:14" ht="105" customHeight="1" x14ac:dyDescent="0.25">
      <c r="B2" s="41" t="s">
        <v>106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4" spans="2:14" ht="15.75" x14ac:dyDescent="0.25">
      <c r="B4" s="2" t="s">
        <v>41</v>
      </c>
    </row>
    <row r="5" spans="2:14" x14ac:dyDescent="0.25">
      <c r="B5" s="3" t="s">
        <v>2</v>
      </c>
    </row>
    <row r="7" spans="2:14" x14ac:dyDescent="0.25">
      <c r="B7" s="4"/>
      <c r="J7" s="37"/>
      <c r="K7" s="37"/>
      <c r="L7" s="37"/>
    </row>
    <row r="8" spans="2:14" s="5" customFormat="1" ht="15" customHeight="1" x14ac:dyDescent="0.25">
      <c r="B8" s="44" t="s">
        <v>1</v>
      </c>
      <c r="C8" s="46" t="s">
        <v>38</v>
      </c>
      <c r="D8" s="46" t="s">
        <v>37</v>
      </c>
      <c r="E8" s="38" t="s">
        <v>59</v>
      </c>
      <c r="F8" s="38" t="s">
        <v>60</v>
      </c>
      <c r="G8" s="38" t="s">
        <v>61</v>
      </c>
      <c r="H8" s="38" t="s">
        <v>62</v>
      </c>
      <c r="I8" s="38" t="s">
        <v>63</v>
      </c>
      <c r="J8" s="40" t="s">
        <v>64</v>
      </c>
      <c r="K8" s="40"/>
      <c r="L8" s="40"/>
      <c r="M8" s="38" t="s">
        <v>49</v>
      </c>
      <c r="N8" s="42" t="s">
        <v>65</v>
      </c>
    </row>
    <row r="9" spans="2:14" s="5" customFormat="1" ht="40.5" customHeight="1" x14ac:dyDescent="0.25">
      <c r="B9" s="45"/>
      <c r="C9" s="47"/>
      <c r="D9" s="47"/>
      <c r="E9" s="39"/>
      <c r="F9" s="39"/>
      <c r="G9" s="39"/>
      <c r="H9" s="39"/>
      <c r="I9" s="39"/>
      <c r="J9" s="25" t="s">
        <v>46</v>
      </c>
      <c r="K9" s="25" t="s">
        <v>66</v>
      </c>
      <c r="L9" s="26" t="s">
        <v>48</v>
      </c>
      <c r="M9" s="39"/>
      <c r="N9" s="43"/>
    </row>
    <row r="10" spans="2:14" ht="20.100000000000001" customHeight="1" x14ac:dyDescent="0.25">
      <c r="B10" s="6" t="s">
        <v>72</v>
      </c>
      <c r="C10" s="9">
        <v>45071322</v>
      </c>
      <c r="D10" s="9">
        <v>81796281</v>
      </c>
      <c r="E10" s="32">
        <f>+D10*95%</f>
        <v>77706466.950000003</v>
      </c>
      <c r="F10" s="32">
        <f t="shared" ref="F10:F41" si="0">+E10*95%</f>
        <v>73821143.602500007</v>
      </c>
      <c r="G10" s="31"/>
      <c r="H10" s="31">
        <v>72610310</v>
      </c>
      <c r="I10" s="31"/>
      <c r="J10" s="15">
        <f>IF(ISERROR(+G10/E10)=TRUE,0,++G10/E10)</f>
        <v>0</v>
      </c>
      <c r="K10" s="15">
        <f t="shared" ref="K10:K42" si="1">IF(ISERROR(+H10/E10)=TRUE,0,++H10/E10)</f>
        <v>0.93441785285027679</v>
      </c>
      <c r="L10" s="15">
        <f t="shared" ref="L10:L42" si="2">IF(ISERROR(+I10/E10)=TRUE,0,++I10/E10)</f>
        <v>0</v>
      </c>
      <c r="M10" s="20">
        <f>IF(ISERROR(+E10-G10)=TRUE,0,++E10-G10)</f>
        <v>77706466.950000003</v>
      </c>
      <c r="N10" s="20">
        <f>IF(ISERROR(+E10-F10)=TRUE,0,++E10-F10)</f>
        <v>3885323.3474999964</v>
      </c>
    </row>
    <row r="11" spans="2:14" ht="20.100000000000001" customHeight="1" x14ac:dyDescent="0.25">
      <c r="B11" s="7" t="s">
        <v>73</v>
      </c>
      <c r="C11" s="10">
        <v>1446061</v>
      </c>
      <c r="D11" s="10">
        <v>3436147</v>
      </c>
      <c r="E11" s="27">
        <f t="shared" ref="E11:E41" si="3">+D11*95%</f>
        <v>3264339.65</v>
      </c>
      <c r="F11" s="27">
        <f t="shared" si="0"/>
        <v>3101122.6675</v>
      </c>
      <c r="G11" s="33"/>
      <c r="H11" s="33">
        <v>2754458</v>
      </c>
      <c r="I11" s="33"/>
      <c r="J11" s="16">
        <f t="shared" ref="J11:J42" si="4">IF(ISERROR(+G11/E11)=TRUE,0,++G11/E11)</f>
        <v>0</v>
      </c>
      <c r="K11" s="16">
        <f t="shared" si="1"/>
        <v>0.84380251301361975</v>
      </c>
      <c r="L11" s="16">
        <f t="shared" si="2"/>
        <v>0</v>
      </c>
      <c r="M11" s="21">
        <f t="shared" ref="M11:M41" si="5">IF(ISERROR(+E11-G11)=TRUE,0,++E11-G11)</f>
        <v>3264339.65</v>
      </c>
      <c r="N11" s="21">
        <f t="shared" ref="N11:N42" si="6">IF(ISERROR(+E11-F11)=TRUE,0,++E11-F11)</f>
        <v>163216.98249999993</v>
      </c>
    </row>
    <row r="12" spans="2:14" ht="20.100000000000001" customHeight="1" x14ac:dyDescent="0.25">
      <c r="B12" s="7" t="s">
        <v>74</v>
      </c>
      <c r="C12" s="10">
        <v>12124454</v>
      </c>
      <c r="D12" s="10">
        <v>12512971</v>
      </c>
      <c r="E12" s="27">
        <f t="shared" si="3"/>
        <v>11887322.449999999</v>
      </c>
      <c r="F12" s="27">
        <f t="shared" si="0"/>
        <v>11292956.327499999</v>
      </c>
      <c r="G12" s="33"/>
      <c r="H12" s="33">
        <v>6876593</v>
      </c>
      <c r="I12" s="33"/>
      <c r="J12" s="16">
        <f t="shared" si="4"/>
        <v>0</v>
      </c>
      <c r="K12" s="16">
        <f t="shared" si="1"/>
        <v>0.5784812373790702</v>
      </c>
      <c r="L12" s="16">
        <f t="shared" si="2"/>
        <v>0</v>
      </c>
      <c r="M12" s="21">
        <f t="shared" si="5"/>
        <v>11887322.449999999</v>
      </c>
      <c r="N12" s="21">
        <f t="shared" si="6"/>
        <v>594366.12250000052</v>
      </c>
    </row>
    <row r="13" spans="2:14" ht="20.100000000000001" customHeight="1" x14ac:dyDescent="0.25">
      <c r="B13" s="7" t="s">
        <v>75</v>
      </c>
      <c r="C13" s="10">
        <v>19416779</v>
      </c>
      <c r="D13" s="10">
        <v>21127425</v>
      </c>
      <c r="E13" s="27">
        <f t="shared" si="3"/>
        <v>20071053.75</v>
      </c>
      <c r="F13" s="27">
        <f t="shared" si="0"/>
        <v>19067501.0625</v>
      </c>
      <c r="G13" s="33"/>
      <c r="H13" s="33">
        <v>18481782</v>
      </c>
      <c r="I13" s="33"/>
      <c r="J13" s="16">
        <f t="shared" si="4"/>
        <v>0</v>
      </c>
      <c r="K13" s="16">
        <f t="shared" si="1"/>
        <v>0.92081772238789406</v>
      </c>
      <c r="L13" s="16">
        <f t="shared" si="2"/>
        <v>0</v>
      </c>
      <c r="M13" s="21">
        <f t="shared" si="5"/>
        <v>20071053.75</v>
      </c>
      <c r="N13" s="21">
        <f t="shared" si="6"/>
        <v>1003552.6875</v>
      </c>
    </row>
    <row r="14" spans="2:14" ht="20.100000000000001" customHeight="1" x14ac:dyDescent="0.25">
      <c r="B14" s="7" t="s">
        <v>76</v>
      </c>
      <c r="C14" s="10">
        <v>3255917</v>
      </c>
      <c r="D14" s="10">
        <v>5193127</v>
      </c>
      <c r="E14" s="27">
        <f t="shared" si="3"/>
        <v>4933470.6499999994</v>
      </c>
      <c r="F14" s="27">
        <f t="shared" si="0"/>
        <v>4686797.1174999997</v>
      </c>
      <c r="G14" s="33"/>
      <c r="H14" s="33">
        <v>3535548</v>
      </c>
      <c r="I14" s="33"/>
      <c r="J14" s="16">
        <f t="shared" si="4"/>
        <v>0</v>
      </c>
      <c r="K14" s="16">
        <f t="shared" si="1"/>
        <v>0.71664518770371122</v>
      </c>
      <c r="L14" s="16">
        <f t="shared" si="2"/>
        <v>0</v>
      </c>
      <c r="M14" s="21">
        <f t="shared" si="5"/>
        <v>4933470.6499999994</v>
      </c>
      <c r="N14" s="21">
        <f t="shared" si="6"/>
        <v>246673.53249999974</v>
      </c>
    </row>
    <row r="15" spans="2:14" ht="20.100000000000001" customHeight="1" x14ac:dyDescent="0.25">
      <c r="B15" s="7" t="s">
        <v>77</v>
      </c>
      <c r="C15" s="10">
        <v>26303233</v>
      </c>
      <c r="D15" s="10">
        <v>29823676</v>
      </c>
      <c r="E15" s="27">
        <f t="shared" si="3"/>
        <v>28332492.199999999</v>
      </c>
      <c r="F15" s="27">
        <f t="shared" si="0"/>
        <v>26915867.59</v>
      </c>
      <c r="G15" s="33"/>
      <c r="H15" s="33">
        <v>19902664</v>
      </c>
      <c r="I15" s="33"/>
      <c r="J15" s="16">
        <f t="shared" si="4"/>
        <v>0</v>
      </c>
      <c r="K15" s="16">
        <f t="shared" si="1"/>
        <v>0.70246781890934396</v>
      </c>
      <c r="L15" s="16">
        <f t="shared" si="2"/>
        <v>0</v>
      </c>
      <c r="M15" s="21">
        <f t="shared" si="5"/>
        <v>28332492.199999999</v>
      </c>
      <c r="N15" s="21">
        <f t="shared" si="6"/>
        <v>1416624.6099999994</v>
      </c>
    </row>
    <row r="16" spans="2:14" ht="20.100000000000001" customHeight="1" x14ac:dyDescent="0.25">
      <c r="B16" s="7" t="s">
        <v>78</v>
      </c>
      <c r="C16" s="10">
        <v>24000000</v>
      </c>
      <c r="D16" s="10">
        <v>25623994</v>
      </c>
      <c r="E16" s="27">
        <f t="shared" si="3"/>
        <v>24342794.299999997</v>
      </c>
      <c r="F16" s="27">
        <f t="shared" si="0"/>
        <v>23125654.584999997</v>
      </c>
      <c r="G16" s="33"/>
      <c r="H16" s="33">
        <v>13217051</v>
      </c>
      <c r="I16" s="33"/>
      <c r="J16" s="16">
        <f t="shared" si="4"/>
        <v>0</v>
      </c>
      <c r="K16" s="16">
        <f t="shared" si="1"/>
        <v>0.54295537468350552</v>
      </c>
      <c r="L16" s="16">
        <f t="shared" si="2"/>
        <v>0</v>
      </c>
      <c r="M16" s="21">
        <f t="shared" si="5"/>
        <v>24342794.299999997</v>
      </c>
      <c r="N16" s="21">
        <f t="shared" si="6"/>
        <v>1217139.7149999999</v>
      </c>
    </row>
    <row r="17" spans="2:14" ht="20.100000000000001" customHeight="1" x14ac:dyDescent="0.25">
      <c r="B17" s="7" t="s">
        <v>79</v>
      </c>
      <c r="C17" s="10">
        <v>7200000</v>
      </c>
      <c r="D17" s="10">
        <v>5224135</v>
      </c>
      <c r="E17" s="27">
        <f t="shared" si="3"/>
        <v>4962928.25</v>
      </c>
      <c r="F17" s="27">
        <f t="shared" si="0"/>
        <v>4714781.8374999994</v>
      </c>
      <c r="G17" s="33"/>
      <c r="H17" s="33">
        <v>3880711</v>
      </c>
      <c r="I17" s="33"/>
      <c r="J17" s="16">
        <f t="shared" si="4"/>
        <v>0</v>
      </c>
      <c r="K17" s="16">
        <f t="shared" si="1"/>
        <v>0.78193977517204682</v>
      </c>
      <c r="L17" s="16">
        <f t="shared" si="2"/>
        <v>0</v>
      </c>
      <c r="M17" s="21">
        <f t="shared" si="5"/>
        <v>4962928.25</v>
      </c>
      <c r="N17" s="21">
        <f t="shared" si="6"/>
        <v>248146.41250000056</v>
      </c>
    </row>
    <row r="18" spans="2:14" ht="20.100000000000001" customHeight="1" x14ac:dyDescent="0.25">
      <c r="B18" s="7" t="s">
        <v>80</v>
      </c>
      <c r="C18" s="10">
        <v>16000000</v>
      </c>
      <c r="D18" s="10">
        <v>16220766</v>
      </c>
      <c r="E18" s="27">
        <f t="shared" si="3"/>
        <v>15409727.699999999</v>
      </c>
      <c r="F18" s="27">
        <f t="shared" si="0"/>
        <v>14639241.314999999</v>
      </c>
      <c r="G18" s="33"/>
      <c r="H18" s="33">
        <v>13253607</v>
      </c>
      <c r="I18" s="33"/>
      <c r="J18" s="16">
        <f t="shared" si="4"/>
        <v>0</v>
      </c>
      <c r="K18" s="16">
        <f t="shared" si="1"/>
        <v>0.86008054509619924</v>
      </c>
      <c r="L18" s="16">
        <f t="shared" si="2"/>
        <v>0</v>
      </c>
      <c r="M18" s="21">
        <f t="shared" si="5"/>
        <v>15409727.699999999</v>
      </c>
      <c r="N18" s="21">
        <f t="shared" si="6"/>
        <v>770486.38499999978</v>
      </c>
    </row>
    <row r="19" spans="2:14" ht="20.100000000000001" customHeight="1" x14ac:dyDescent="0.25">
      <c r="B19" s="7" t="s">
        <v>81</v>
      </c>
      <c r="C19" s="10">
        <v>5116146</v>
      </c>
      <c r="D19" s="10">
        <v>7989277</v>
      </c>
      <c r="E19" s="27">
        <f t="shared" si="3"/>
        <v>7589813.1499999994</v>
      </c>
      <c r="F19" s="27">
        <f t="shared" si="0"/>
        <v>7210322.4924999988</v>
      </c>
      <c r="G19" s="33"/>
      <c r="H19" s="33">
        <v>5781056</v>
      </c>
      <c r="I19" s="33"/>
      <c r="J19" s="16">
        <f t="shared" si="4"/>
        <v>0</v>
      </c>
      <c r="K19" s="16">
        <f t="shared" si="1"/>
        <v>0.7616862083093574</v>
      </c>
      <c r="L19" s="16">
        <f t="shared" si="2"/>
        <v>0</v>
      </c>
      <c r="M19" s="21">
        <f t="shared" si="5"/>
        <v>7589813.1499999994</v>
      </c>
      <c r="N19" s="21">
        <f t="shared" si="6"/>
        <v>379490.65750000067</v>
      </c>
    </row>
    <row r="20" spans="2:14" ht="20.100000000000001" customHeight="1" x14ac:dyDescent="0.25">
      <c r="B20" s="7" t="s">
        <v>82</v>
      </c>
      <c r="C20" s="10">
        <v>4607070</v>
      </c>
      <c r="D20" s="10">
        <v>11457422</v>
      </c>
      <c r="E20" s="27">
        <f t="shared" si="3"/>
        <v>10884550.9</v>
      </c>
      <c r="F20" s="27">
        <f t="shared" si="0"/>
        <v>10340323.355</v>
      </c>
      <c r="G20" s="33"/>
      <c r="H20" s="33">
        <v>5936066</v>
      </c>
      <c r="I20" s="33"/>
      <c r="J20" s="16">
        <f t="shared" si="4"/>
        <v>0</v>
      </c>
      <c r="K20" s="16">
        <f t="shared" si="1"/>
        <v>0.54536618502100986</v>
      </c>
      <c r="L20" s="16">
        <f t="shared" si="2"/>
        <v>0</v>
      </c>
      <c r="M20" s="21">
        <f t="shared" si="5"/>
        <v>10884550.9</v>
      </c>
      <c r="N20" s="21">
        <f t="shared" si="6"/>
        <v>544227.54499999993</v>
      </c>
    </row>
    <row r="21" spans="2:14" ht="20.100000000000001" customHeight="1" x14ac:dyDescent="0.25">
      <c r="B21" s="7" t="s">
        <v>83</v>
      </c>
      <c r="C21" s="10">
        <v>10665000</v>
      </c>
      <c r="D21" s="10">
        <v>13141007</v>
      </c>
      <c r="E21" s="27">
        <f t="shared" si="3"/>
        <v>12483956.649999999</v>
      </c>
      <c r="F21" s="27">
        <f t="shared" si="0"/>
        <v>11859758.817499999</v>
      </c>
      <c r="G21" s="33"/>
      <c r="H21" s="33">
        <v>4828754</v>
      </c>
      <c r="I21" s="33"/>
      <c r="J21" s="16">
        <f t="shared" si="4"/>
        <v>0</v>
      </c>
      <c r="K21" s="16">
        <f t="shared" si="1"/>
        <v>0.38679676126558804</v>
      </c>
      <c r="L21" s="16">
        <f t="shared" si="2"/>
        <v>0</v>
      </c>
      <c r="M21" s="21">
        <f t="shared" si="5"/>
        <v>12483956.649999999</v>
      </c>
      <c r="N21" s="21">
        <f t="shared" si="6"/>
        <v>624197.83249999955</v>
      </c>
    </row>
    <row r="22" spans="2:14" ht="20.100000000000001" customHeight="1" x14ac:dyDescent="0.25">
      <c r="B22" s="7" t="s">
        <v>84</v>
      </c>
      <c r="C22" s="10">
        <v>8775387</v>
      </c>
      <c r="D22" s="10">
        <v>8787472</v>
      </c>
      <c r="E22" s="27">
        <f t="shared" si="3"/>
        <v>8348098.3999999994</v>
      </c>
      <c r="F22" s="27">
        <f t="shared" si="0"/>
        <v>7930693.4799999995</v>
      </c>
      <c r="G22" s="33"/>
      <c r="H22" s="33">
        <v>6887535</v>
      </c>
      <c r="I22" s="33"/>
      <c r="J22" s="16">
        <f t="shared" si="4"/>
        <v>0</v>
      </c>
      <c r="K22" s="16">
        <f t="shared" si="1"/>
        <v>0.8250423833049213</v>
      </c>
      <c r="L22" s="16">
        <f t="shared" si="2"/>
        <v>0</v>
      </c>
      <c r="M22" s="21">
        <f t="shared" si="5"/>
        <v>8348098.3999999994</v>
      </c>
      <c r="N22" s="21">
        <f t="shared" si="6"/>
        <v>417404.91999999993</v>
      </c>
    </row>
    <row r="23" spans="2:14" ht="20.100000000000001" customHeight="1" x14ac:dyDescent="0.25">
      <c r="B23" s="7" t="s">
        <v>85</v>
      </c>
      <c r="C23" s="10">
        <v>10096174</v>
      </c>
      <c r="D23" s="10">
        <v>9685079</v>
      </c>
      <c r="E23" s="27">
        <f t="shared" si="3"/>
        <v>9200825.0499999989</v>
      </c>
      <c r="F23" s="27">
        <f t="shared" si="0"/>
        <v>8740783.7974999994</v>
      </c>
      <c r="G23" s="33"/>
      <c r="H23" s="33">
        <v>7002634</v>
      </c>
      <c r="I23" s="33"/>
      <c r="J23" s="16">
        <f t="shared" si="4"/>
        <v>0</v>
      </c>
      <c r="K23" s="16">
        <f t="shared" si="1"/>
        <v>0.76108761572420081</v>
      </c>
      <c r="L23" s="16">
        <f t="shared" si="2"/>
        <v>0</v>
      </c>
      <c r="M23" s="21">
        <f t="shared" si="5"/>
        <v>9200825.0499999989</v>
      </c>
      <c r="N23" s="21">
        <f t="shared" si="6"/>
        <v>460041.25249999948</v>
      </c>
    </row>
    <row r="24" spans="2:14" ht="20.100000000000001" customHeight="1" x14ac:dyDescent="0.25">
      <c r="B24" s="7" t="s">
        <v>86</v>
      </c>
      <c r="C24" s="10">
        <v>4633802</v>
      </c>
      <c r="D24" s="10">
        <v>4684882</v>
      </c>
      <c r="E24" s="27">
        <f t="shared" si="3"/>
        <v>4450637.8999999994</v>
      </c>
      <c r="F24" s="27">
        <f t="shared" si="0"/>
        <v>4228106.004999999</v>
      </c>
      <c r="G24" s="33"/>
      <c r="H24" s="33">
        <v>1481163</v>
      </c>
      <c r="I24" s="33"/>
      <c r="J24" s="16">
        <f t="shared" si="4"/>
        <v>0</v>
      </c>
      <c r="K24" s="16">
        <f t="shared" si="1"/>
        <v>0.33279791195774433</v>
      </c>
      <c r="L24" s="16">
        <f t="shared" si="2"/>
        <v>0</v>
      </c>
      <c r="M24" s="21">
        <f t="shared" si="5"/>
        <v>4450637.8999999994</v>
      </c>
      <c r="N24" s="21">
        <f t="shared" si="6"/>
        <v>222531.89500000048</v>
      </c>
    </row>
    <row r="25" spans="2:14" ht="20.100000000000001" customHeight="1" x14ac:dyDescent="0.25">
      <c r="B25" s="7" t="s">
        <v>87</v>
      </c>
      <c r="C25" s="10">
        <v>3060000</v>
      </c>
      <c r="D25" s="10">
        <v>4605311</v>
      </c>
      <c r="E25" s="27">
        <f t="shared" si="3"/>
        <v>4375045.45</v>
      </c>
      <c r="F25" s="27">
        <f t="shared" si="0"/>
        <v>4156293.1774999998</v>
      </c>
      <c r="G25" s="33"/>
      <c r="H25" s="33">
        <v>3335969</v>
      </c>
      <c r="I25" s="33"/>
      <c r="J25" s="16">
        <f t="shared" si="4"/>
        <v>0</v>
      </c>
      <c r="K25" s="16">
        <f t="shared" si="1"/>
        <v>0.76249927872177869</v>
      </c>
      <c r="L25" s="16">
        <f t="shared" si="2"/>
        <v>0</v>
      </c>
      <c r="M25" s="21">
        <f t="shared" si="5"/>
        <v>4375045.45</v>
      </c>
      <c r="N25" s="21">
        <f t="shared" si="6"/>
        <v>218752.27250000043</v>
      </c>
    </row>
    <row r="26" spans="2:14" ht="20.100000000000001" customHeight="1" x14ac:dyDescent="0.25">
      <c r="B26" s="7" t="s">
        <v>88</v>
      </c>
      <c r="C26" s="10">
        <v>8874500</v>
      </c>
      <c r="D26" s="10">
        <v>9681153</v>
      </c>
      <c r="E26" s="27">
        <f t="shared" si="3"/>
        <v>9197095.3499999996</v>
      </c>
      <c r="F26" s="27">
        <f t="shared" si="0"/>
        <v>8737240.5824999996</v>
      </c>
      <c r="G26" s="33"/>
      <c r="H26" s="33">
        <v>7619706</v>
      </c>
      <c r="I26" s="33"/>
      <c r="J26" s="16">
        <f t="shared" si="4"/>
        <v>0</v>
      </c>
      <c r="K26" s="16">
        <f t="shared" si="1"/>
        <v>0.82849048640123102</v>
      </c>
      <c r="L26" s="16">
        <f t="shared" si="2"/>
        <v>0</v>
      </c>
      <c r="M26" s="21">
        <f t="shared" si="5"/>
        <v>9197095.3499999996</v>
      </c>
      <c r="N26" s="21">
        <f t="shared" si="6"/>
        <v>459854.76750000007</v>
      </c>
    </row>
    <row r="27" spans="2:14" ht="20.100000000000001" customHeight="1" x14ac:dyDescent="0.25">
      <c r="B27" s="7" t="s">
        <v>89</v>
      </c>
      <c r="C27" s="10">
        <v>5931765</v>
      </c>
      <c r="D27" s="10">
        <v>5467923</v>
      </c>
      <c r="E27" s="27">
        <f t="shared" si="3"/>
        <v>5194526.8499999996</v>
      </c>
      <c r="F27" s="27">
        <f t="shared" si="0"/>
        <v>4934800.5074999994</v>
      </c>
      <c r="G27" s="33"/>
      <c r="H27" s="33">
        <v>3101284</v>
      </c>
      <c r="I27" s="33"/>
      <c r="J27" s="16">
        <f t="shared" si="4"/>
        <v>0</v>
      </c>
      <c r="K27" s="16">
        <f t="shared" si="1"/>
        <v>0.59702915964328884</v>
      </c>
      <c r="L27" s="16">
        <f t="shared" si="2"/>
        <v>0</v>
      </c>
      <c r="M27" s="21">
        <f t="shared" si="5"/>
        <v>5194526.8499999996</v>
      </c>
      <c r="N27" s="21">
        <f t="shared" si="6"/>
        <v>259726.34250000026</v>
      </c>
    </row>
    <row r="28" spans="2:14" ht="20.100000000000001" customHeight="1" x14ac:dyDescent="0.25">
      <c r="B28" s="7" t="s">
        <v>90</v>
      </c>
      <c r="C28" s="10">
        <v>2907000</v>
      </c>
      <c r="D28" s="10">
        <v>3523022</v>
      </c>
      <c r="E28" s="27">
        <f t="shared" si="3"/>
        <v>3346870.9</v>
      </c>
      <c r="F28" s="27">
        <f t="shared" si="0"/>
        <v>3179527.355</v>
      </c>
      <c r="G28" s="33"/>
      <c r="H28" s="33">
        <v>2818293</v>
      </c>
      <c r="I28" s="33"/>
      <c r="J28" s="16">
        <f t="shared" si="4"/>
        <v>0</v>
      </c>
      <c r="K28" s="16">
        <f t="shared" si="1"/>
        <v>0.8420680343541187</v>
      </c>
      <c r="L28" s="16">
        <f t="shared" si="2"/>
        <v>0</v>
      </c>
      <c r="M28" s="21">
        <f t="shared" si="5"/>
        <v>3346870.9</v>
      </c>
      <c r="N28" s="21">
        <f t="shared" si="6"/>
        <v>167343.54499999993</v>
      </c>
    </row>
    <row r="29" spans="2:14" ht="20.100000000000001" customHeight="1" x14ac:dyDescent="0.25">
      <c r="B29" s="7" t="s">
        <v>91</v>
      </c>
      <c r="C29" s="10">
        <v>2787507</v>
      </c>
      <c r="D29" s="10">
        <v>2787507</v>
      </c>
      <c r="E29" s="27">
        <f t="shared" si="3"/>
        <v>2648131.65</v>
      </c>
      <c r="F29" s="27">
        <f t="shared" si="0"/>
        <v>2515725.0674999999</v>
      </c>
      <c r="G29" s="33"/>
      <c r="H29" s="33">
        <v>2040608</v>
      </c>
      <c r="I29" s="33"/>
      <c r="J29" s="16">
        <f t="shared" si="4"/>
        <v>0</v>
      </c>
      <c r="K29" s="16">
        <f t="shared" si="1"/>
        <v>0.77058404554773552</v>
      </c>
      <c r="L29" s="16">
        <f t="shared" si="2"/>
        <v>0</v>
      </c>
      <c r="M29" s="21">
        <f t="shared" si="5"/>
        <v>2648131.65</v>
      </c>
      <c r="N29" s="21">
        <f t="shared" si="6"/>
        <v>132406.58250000002</v>
      </c>
    </row>
    <row r="30" spans="2:14" ht="20.100000000000001" customHeight="1" x14ac:dyDescent="0.25">
      <c r="B30" s="7" t="s">
        <v>92</v>
      </c>
      <c r="C30" s="10">
        <v>3449024</v>
      </c>
      <c r="D30" s="10">
        <v>4220712</v>
      </c>
      <c r="E30" s="27">
        <f t="shared" si="3"/>
        <v>4009676.4</v>
      </c>
      <c r="F30" s="27">
        <f t="shared" si="0"/>
        <v>3809192.5799999996</v>
      </c>
      <c r="G30" s="33"/>
      <c r="H30" s="33">
        <v>2752176</v>
      </c>
      <c r="I30" s="33"/>
      <c r="J30" s="16">
        <f t="shared" si="4"/>
        <v>0</v>
      </c>
      <c r="K30" s="16">
        <f t="shared" si="1"/>
        <v>0.68638356950700563</v>
      </c>
      <c r="L30" s="16">
        <f t="shared" si="2"/>
        <v>0</v>
      </c>
      <c r="M30" s="21">
        <f t="shared" si="5"/>
        <v>4009676.4</v>
      </c>
      <c r="N30" s="21">
        <f t="shared" si="6"/>
        <v>200483.8200000003</v>
      </c>
    </row>
    <row r="31" spans="2:14" ht="20.100000000000001" customHeight="1" x14ac:dyDescent="0.25">
      <c r="B31" s="7" t="s">
        <v>93</v>
      </c>
      <c r="C31" s="10">
        <v>3128480</v>
      </c>
      <c r="D31" s="10">
        <v>5063726</v>
      </c>
      <c r="E31" s="27">
        <f t="shared" si="3"/>
        <v>4810539.7</v>
      </c>
      <c r="F31" s="27">
        <f t="shared" si="0"/>
        <v>4570012.7149999999</v>
      </c>
      <c r="G31" s="33"/>
      <c r="H31" s="33">
        <v>3947284</v>
      </c>
      <c r="I31" s="33"/>
      <c r="J31" s="16">
        <f t="shared" ref="J31:J36" si="7">IF(ISERROR(+G31/E31)=TRUE,0,++G31/E31)</f>
        <v>0</v>
      </c>
      <c r="K31" s="16">
        <f t="shared" ref="K31:K36" si="8">IF(ISERROR(+H31/E31)=TRUE,0,++H31/E31)</f>
        <v>0.8205490955619803</v>
      </c>
      <c r="L31" s="16">
        <f t="shared" ref="L31:L36" si="9">IF(ISERROR(+I31/E31)=TRUE,0,++I31/E31)</f>
        <v>0</v>
      </c>
      <c r="M31" s="21">
        <f t="shared" ref="M31:M36" si="10">IF(ISERROR(+E31-G31)=TRUE,0,++E31-G31)</f>
        <v>4810539.7</v>
      </c>
      <c r="N31" s="21">
        <f t="shared" ref="N31:N36" si="11">IF(ISERROR(+E31-F31)=TRUE,0,++E31-F31)</f>
        <v>240526.98500000034</v>
      </c>
    </row>
    <row r="32" spans="2:14" ht="20.100000000000001" customHeight="1" x14ac:dyDescent="0.25">
      <c r="B32" s="7" t="s">
        <v>94</v>
      </c>
      <c r="C32" s="10">
        <v>2759807</v>
      </c>
      <c r="D32" s="10">
        <v>2847607</v>
      </c>
      <c r="E32" s="27">
        <f t="shared" si="3"/>
        <v>2705226.65</v>
      </c>
      <c r="F32" s="27">
        <f t="shared" si="0"/>
        <v>2569965.3174999999</v>
      </c>
      <c r="G32" s="33"/>
      <c r="H32" s="33">
        <v>1920861</v>
      </c>
      <c r="I32" s="33"/>
      <c r="J32" s="16">
        <f t="shared" si="7"/>
        <v>0</v>
      </c>
      <c r="K32" s="16">
        <f t="shared" si="8"/>
        <v>0.71005547723699969</v>
      </c>
      <c r="L32" s="16">
        <f t="shared" si="9"/>
        <v>0</v>
      </c>
      <c r="M32" s="21">
        <f t="shared" si="10"/>
        <v>2705226.65</v>
      </c>
      <c r="N32" s="21">
        <f t="shared" si="11"/>
        <v>135261.33250000002</v>
      </c>
    </row>
    <row r="33" spans="2:14" ht="20.100000000000001" customHeight="1" x14ac:dyDescent="0.25">
      <c r="B33" s="7" t="s">
        <v>95</v>
      </c>
      <c r="C33" s="10">
        <v>3389646</v>
      </c>
      <c r="D33" s="10">
        <v>4385652</v>
      </c>
      <c r="E33" s="27">
        <f t="shared" si="3"/>
        <v>4166369.4</v>
      </c>
      <c r="F33" s="27">
        <f t="shared" si="0"/>
        <v>3958050.9299999997</v>
      </c>
      <c r="G33" s="33"/>
      <c r="H33" s="33">
        <v>2883674</v>
      </c>
      <c r="I33" s="33"/>
      <c r="J33" s="16">
        <f t="shared" si="7"/>
        <v>0</v>
      </c>
      <c r="K33" s="16">
        <f t="shared" si="8"/>
        <v>0.69213113940400961</v>
      </c>
      <c r="L33" s="16">
        <f t="shared" si="9"/>
        <v>0</v>
      </c>
      <c r="M33" s="21">
        <f t="shared" si="10"/>
        <v>4166369.4</v>
      </c>
      <c r="N33" s="21">
        <f t="shared" si="11"/>
        <v>208318.4700000002</v>
      </c>
    </row>
    <row r="34" spans="2:14" ht="20.100000000000001" customHeight="1" x14ac:dyDescent="0.25">
      <c r="B34" s="7" t="s">
        <v>96</v>
      </c>
      <c r="C34" s="10">
        <v>2992486</v>
      </c>
      <c r="D34" s="10">
        <v>3378772</v>
      </c>
      <c r="E34" s="27">
        <f t="shared" si="3"/>
        <v>3209833.4</v>
      </c>
      <c r="F34" s="27">
        <f t="shared" si="0"/>
        <v>3049341.73</v>
      </c>
      <c r="G34" s="33"/>
      <c r="H34" s="33">
        <v>1392642</v>
      </c>
      <c r="I34" s="33"/>
      <c r="J34" s="16">
        <f t="shared" si="7"/>
        <v>0</v>
      </c>
      <c r="K34" s="16">
        <f t="shared" si="8"/>
        <v>0.4338673776651461</v>
      </c>
      <c r="L34" s="16">
        <f t="shared" si="9"/>
        <v>0</v>
      </c>
      <c r="M34" s="21">
        <f t="shared" si="10"/>
        <v>3209833.4</v>
      </c>
      <c r="N34" s="21">
        <f t="shared" si="11"/>
        <v>160491.66999999993</v>
      </c>
    </row>
    <row r="35" spans="2:14" ht="20.100000000000001" customHeight="1" x14ac:dyDescent="0.25">
      <c r="B35" s="7" t="s">
        <v>97</v>
      </c>
      <c r="C35" s="10">
        <v>6591241</v>
      </c>
      <c r="D35" s="10">
        <v>7018339</v>
      </c>
      <c r="E35" s="27">
        <f t="shared" si="3"/>
        <v>6667422.0499999998</v>
      </c>
      <c r="F35" s="27">
        <f t="shared" si="0"/>
        <v>6334050.9474999998</v>
      </c>
      <c r="G35" s="33"/>
      <c r="H35" s="33">
        <v>3849341</v>
      </c>
      <c r="I35" s="33"/>
      <c r="J35" s="16">
        <f t="shared" si="7"/>
        <v>0</v>
      </c>
      <c r="K35" s="16">
        <f t="shared" si="8"/>
        <v>0.57733573353137291</v>
      </c>
      <c r="L35" s="16">
        <f t="shared" si="9"/>
        <v>0</v>
      </c>
      <c r="M35" s="21">
        <f t="shared" si="10"/>
        <v>6667422.0499999998</v>
      </c>
      <c r="N35" s="21">
        <f t="shared" si="11"/>
        <v>333371.10250000004</v>
      </c>
    </row>
    <row r="36" spans="2:14" ht="20.100000000000001" customHeight="1" x14ac:dyDescent="0.25">
      <c r="B36" s="7" t="s">
        <v>98</v>
      </c>
      <c r="C36" s="10">
        <v>5523041</v>
      </c>
      <c r="D36" s="10">
        <v>9000855</v>
      </c>
      <c r="E36" s="27">
        <f t="shared" si="3"/>
        <v>8550812.25</v>
      </c>
      <c r="F36" s="27">
        <f t="shared" si="0"/>
        <v>8123271.6374999993</v>
      </c>
      <c r="G36" s="33"/>
      <c r="H36" s="33">
        <v>5622861</v>
      </c>
      <c r="I36" s="33"/>
      <c r="J36" s="16">
        <f t="shared" si="7"/>
        <v>0</v>
      </c>
      <c r="K36" s="16">
        <f t="shared" si="8"/>
        <v>0.65758209110485377</v>
      </c>
      <c r="L36" s="16">
        <f t="shared" si="9"/>
        <v>0</v>
      </c>
      <c r="M36" s="21">
        <f t="shared" si="10"/>
        <v>8550812.25</v>
      </c>
      <c r="N36" s="21">
        <f t="shared" si="11"/>
        <v>427540.61250000075</v>
      </c>
    </row>
    <row r="37" spans="2:14" ht="20.100000000000001" customHeight="1" x14ac:dyDescent="0.25">
      <c r="B37" s="7" t="s">
        <v>99</v>
      </c>
      <c r="C37" s="10">
        <v>3498843</v>
      </c>
      <c r="D37" s="10">
        <v>4342227</v>
      </c>
      <c r="E37" s="27">
        <f t="shared" si="3"/>
        <v>4125115.65</v>
      </c>
      <c r="F37" s="27">
        <f t="shared" si="0"/>
        <v>3918859.8674999997</v>
      </c>
      <c r="G37" s="33"/>
      <c r="H37" s="33">
        <v>3637551</v>
      </c>
      <c r="I37" s="33"/>
      <c r="J37" s="16">
        <f t="shared" si="4"/>
        <v>0</v>
      </c>
      <c r="K37" s="16">
        <f t="shared" si="1"/>
        <v>0.88180582282584008</v>
      </c>
      <c r="L37" s="16">
        <f t="shared" si="2"/>
        <v>0</v>
      </c>
      <c r="M37" s="21">
        <f t="shared" si="5"/>
        <v>4125115.65</v>
      </c>
      <c r="N37" s="21">
        <f t="shared" si="6"/>
        <v>206255.7825000002</v>
      </c>
    </row>
    <row r="38" spans="2:14" ht="20.100000000000001" customHeight="1" x14ac:dyDescent="0.25">
      <c r="B38" s="7" t="s">
        <v>100</v>
      </c>
      <c r="C38" s="10">
        <v>120000</v>
      </c>
      <c r="D38" s="10">
        <v>3778852</v>
      </c>
      <c r="E38" s="27">
        <f t="shared" si="3"/>
        <v>3589909.4</v>
      </c>
      <c r="F38" s="27">
        <f t="shared" si="0"/>
        <v>3410413.9299999997</v>
      </c>
      <c r="G38" s="33"/>
      <c r="H38" s="33">
        <v>3311419</v>
      </c>
      <c r="I38" s="33"/>
      <c r="J38" s="16">
        <f t="shared" si="4"/>
        <v>0</v>
      </c>
      <c r="K38" s="16">
        <f t="shared" si="1"/>
        <v>0.92242411465871532</v>
      </c>
      <c r="L38" s="16">
        <f t="shared" si="2"/>
        <v>0</v>
      </c>
      <c r="M38" s="21">
        <f t="shared" si="5"/>
        <v>3589909.4</v>
      </c>
      <c r="N38" s="21">
        <f t="shared" si="6"/>
        <v>179495.4700000002</v>
      </c>
    </row>
    <row r="39" spans="2:14" ht="20.100000000000001" customHeight="1" x14ac:dyDescent="0.25">
      <c r="B39" s="7" t="s">
        <v>101</v>
      </c>
      <c r="C39" s="10">
        <v>100000</v>
      </c>
      <c r="D39" s="10">
        <v>2923084</v>
      </c>
      <c r="E39" s="27">
        <f t="shared" si="3"/>
        <v>2776929.8</v>
      </c>
      <c r="F39" s="27">
        <f t="shared" si="0"/>
        <v>2638083.3099999996</v>
      </c>
      <c r="G39" s="33"/>
      <c r="H39" s="33">
        <v>2612490</v>
      </c>
      <c r="I39" s="33"/>
      <c r="J39" s="16">
        <f t="shared" si="4"/>
        <v>0</v>
      </c>
      <c r="K39" s="16">
        <f t="shared" si="1"/>
        <v>0.94078359488957919</v>
      </c>
      <c r="L39" s="16">
        <f t="shared" si="2"/>
        <v>0</v>
      </c>
      <c r="M39" s="21">
        <f t="shared" si="5"/>
        <v>2776929.8</v>
      </c>
      <c r="N39" s="21">
        <f t="shared" si="6"/>
        <v>138846.49000000022</v>
      </c>
    </row>
    <row r="40" spans="2:14" ht="20.100000000000001" customHeight="1" x14ac:dyDescent="0.25">
      <c r="B40" s="7" t="s">
        <v>103</v>
      </c>
      <c r="C40" s="10">
        <v>0</v>
      </c>
      <c r="D40" s="10">
        <v>780000</v>
      </c>
      <c r="E40" s="27">
        <f t="shared" si="3"/>
        <v>741000</v>
      </c>
      <c r="F40" s="27">
        <f t="shared" si="0"/>
        <v>703950</v>
      </c>
      <c r="G40" s="33"/>
      <c r="H40" s="33">
        <v>651301</v>
      </c>
      <c r="I40" s="33"/>
      <c r="J40" s="16">
        <f t="shared" ref="J40" si="12">IF(ISERROR(+G40/E40)=TRUE,0,++G40/E40)</f>
        <v>0</v>
      </c>
      <c r="K40" s="16">
        <f t="shared" ref="K40" si="13">IF(ISERROR(+H40/E40)=TRUE,0,++H40/E40)</f>
        <v>0.87894871794871798</v>
      </c>
      <c r="L40" s="16">
        <f t="shared" ref="L40" si="14">IF(ISERROR(+I40/E40)=TRUE,0,++I40/E40)</f>
        <v>0</v>
      </c>
      <c r="M40" s="21">
        <f t="shared" ref="M40" si="15">IF(ISERROR(+E40-G40)=TRUE,0,++E40-G40)</f>
        <v>741000</v>
      </c>
      <c r="N40" s="21">
        <f t="shared" ref="N40" si="16">IF(ISERROR(+E40-F40)=TRUE,0,++E40-F40)</f>
        <v>37050</v>
      </c>
    </row>
    <row r="41" spans="2:14" ht="20.100000000000001" customHeight="1" x14ac:dyDescent="0.25">
      <c r="B41" s="8" t="s">
        <v>104</v>
      </c>
      <c r="C41" s="11">
        <v>0</v>
      </c>
      <c r="D41" s="11">
        <v>997998</v>
      </c>
      <c r="E41" s="28">
        <f t="shared" si="3"/>
        <v>948098.1</v>
      </c>
      <c r="F41" s="28">
        <f t="shared" si="0"/>
        <v>900693.19499999995</v>
      </c>
      <c r="G41" s="35"/>
      <c r="H41" s="35">
        <v>759899</v>
      </c>
      <c r="I41" s="35"/>
      <c r="J41" s="19">
        <f t="shared" si="4"/>
        <v>0</v>
      </c>
      <c r="K41" s="19">
        <f t="shared" si="1"/>
        <v>0.80149828377464316</v>
      </c>
      <c r="L41" s="17">
        <f t="shared" si="2"/>
        <v>0</v>
      </c>
      <c r="M41" s="22">
        <f t="shared" si="5"/>
        <v>948098.1</v>
      </c>
      <c r="N41" s="22">
        <f t="shared" si="6"/>
        <v>47404.905000000028</v>
      </c>
    </row>
    <row r="42" spans="2:14" ht="23.25" customHeight="1" x14ac:dyDescent="0.25">
      <c r="B42" s="13" t="s">
        <v>39</v>
      </c>
      <c r="C42" s="13">
        <f t="shared" ref="C42:I42" si="17">SUM(C10:C41)</f>
        <v>253824685</v>
      </c>
      <c r="D42" s="13">
        <f t="shared" si="17"/>
        <v>331506401</v>
      </c>
      <c r="E42" s="24">
        <f t="shared" si="17"/>
        <v>314931080.94999987</v>
      </c>
      <c r="F42" s="24">
        <f t="shared" si="17"/>
        <v>299184526.90250003</v>
      </c>
      <c r="G42" s="13">
        <f t="shared" si="17"/>
        <v>0</v>
      </c>
      <c r="H42" s="13">
        <f t="shared" si="17"/>
        <v>238687291</v>
      </c>
      <c r="I42" s="13">
        <f t="shared" si="17"/>
        <v>0</v>
      </c>
      <c r="J42" s="18">
        <f t="shared" si="4"/>
        <v>0</v>
      </c>
      <c r="K42" s="18">
        <f t="shared" si="1"/>
        <v>0.75790325388015689</v>
      </c>
      <c r="L42" s="18">
        <f t="shared" si="2"/>
        <v>0</v>
      </c>
      <c r="M42" s="23">
        <f>SUM(M10:M41)</f>
        <v>314931080.94999987</v>
      </c>
      <c r="N42" s="23">
        <f t="shared" si="6"/>
        <v>15746554.047499835</v>
      </c>
    </row>
    <row r="44" spans="2:14" x14ac:dyDescent="0.25">
      <c r="B44" s="14" t="s">
        <v>107</v>
      </c>
    </row>
    <row r="46" spans="2:14" x14ac:dyDescent="0.25">
      <c r="B46" s="1" t="s">
        <v>67</v>
      </c>
    </row>
    <row r="47" spans="2:14" ht="6" customHeight="1" x14ac:dyDescent="0.25"/>
    <row r="48" spans="2:14" x14ac:dyDescent="0.25">
      <c r="B48" s="1" t="s">
        <v>68</v>
      </c>
    </row>
    <row r="49" spans="2:2" x14ac:dyDescent="0.25">
      <c r="B49" s="1" t="s">
        <v>69</v>
      </c>
    </row>
    <row r="50" spans="2:2" x14ac:dyDescent="0.25">
      <c r="B50" s="1" t="s">
        <v>70</v>
      </c>
    </row>
    <row r="51" spans="2:2" x14ac:dyDescent="0.25">
      <c r="B51" s="1" t="s">
        <v>71</v>
      </c>
    </row>
    <row r="53" spans="2:2" x14ac:dyDescent="0.25">
      <c r="B53" s="1" t="s">
        <v>105</v>
      </c>
    </row>
    <row r="54" spans="2:2" x14ac:dyDescent="0.25">
      <c r="B54" s="1" t="s">
        <v>102</v>
      </c>
    </row>
  </sheetData>
  <mergeCells count="13">
    <mergeCell ref="B2:N2"/>
    <mergeCell ref="B8:B9"/>
    <mergeCell ref="F8:F9"/>
    <mergeCell ref="G8:G9"/>
    <mergeCell ref="H8:H9"/>
    <mergeCell ref="E8:E9"/>
    <mergeCell ref="J7:L7"/>
    <mergeCell ref="J8:L8"/>
    <mergeCell ref="M8:M9"/>
    <mergeCell ref="N8:N9"/>
    <mergeCell ref="I8:I9"/>
    <mergeCell ref="C8:C9"/>
    <mergeCell ref="D8:D9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4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5" max="16384" width="11.42578125" style="1"/>
  </cols>
  <sheetData>
    <row r="2" spans="2:14" ht="105" customHeight="1" x14ac:dyDescent="0.25">
      <c r="B2" s="41" t="s">
        <v>106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5.7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2:14" ht="15.75" x14ac:dyDescent="0.25">
      <c r="B4" s="2" t="s">
        <v>42</v>
      </c>
    </row>
    <row r="5" spans="2:14" x14ac:dyDescent="0.2">
      <c r="B5" s="3" t="s">
        <v>2</v>
      </c>
    </row>
    <row r="7" spans="2:14" x14ac:dyDescent="0.25">
      <c r="B7" s="4"/>
      <c r="J7" s="37"/>
      <c r="K7" s="37"/>
      <c r="L7" s="37"/>
    </row>
    <row r="8" spans="2:14" s="5" customFormat="1" ht="15" customHeight="1" x14ac:dyDescent="0.25">
      <c r="B8" s="44" t="s">
        <v>1</v>
      </c>
      <c r="C8" s="46" t="s">
        <v>38</v>
      </c>
      <c r="D8" s="46" t="s">
        <v>37</v>
      </c>
      <c r="E8" s="38" t="s">
        <v>59</v>
      </c>
      <c r="F8" s="38" t="s">
        <v>60</v>
      </c>
      <c r="G8" s="38" t="s">
        <v>61</v>
      </c>
      <c r="H8" s="38" t="s">
        <v>62</v>
      </c>
      <c r="I8" s="38" t="s">
        <v>63</v>
      </c>
      <c r="J8" s="40" t="s">
        <v>64</v>
      </c>
      <c r="K8" s="40"/>
      <c r="L8" s="40"/>
      <c r="M8" s="38" t="s">
        <v>49</v>
      </c>
      <c r="N8" s="42" t="s">
        <v>65</v>
      </c>
    </row>
    <row r="9" spans="2:14" s="5" customFormat="1" ht="40.5" customHeight="1" x14ac:dyDescent="0.25">
      <c r="B9" s="45"/>
      <c r="C9" s="47"/>
      <c r="D9" s="47"/>
      <c r="E9" s="39"/>
      <c r="F9" s="39"/>
      <c r="G9" s="39"/>
      <c r="H9" s="39"/>
      <c r="I9" s="39"/>
      <c r="J9" s="25" t="s">
        <v>46</v>
      </c>
      <c r="K9" s="25" t="s">
        <v>66</v>
      </c>
      <c r="L9" s="26" t="s">
        <v>48</v>
      </c>
      <c r="M9" s="39"/>
      <c r="N9" s="43"/>
    </row>
    <row r="10" spans="2:14" ht="20.100000000000001" customHeight="1" x14ac:dyDescent="0.25">
      <c r="B10" s="30" t="s">
        <v>72</v>
      </c>
      <c r="C10" s="31">
        <v>0</v>
      </c>
      <c r="D10" s="31">
        <v>1553882</v>
      </c>
      <c r="E10" s="32">
        <f>+D10*95%</f>
        <v>1476187.9</v>
      </c>
      <c r="F10" s="32">
        <f t="shared" ref="F10:F41" si="0">+E10*95%</f>
        <v>1402378.5049999999</v>
      </c>
      <c r="G10" s="31">
        <v>0</v>
      </c>
      <c r="H10" s="31">
        <v>0</v>
      </c>
      <c r="I10" s="31"/>
      <c r="J10" s="15">
        <f>IF(ISERROR(+G10/E10)=TRUE,0,++G10/E10)</f>
        <v>0</v>
      </c>
      <c r="K10" s="15">
        <f t="shared" ref="K10:K42" si="1">IF(ISERROR(+H10/E10)=TRUE,0,++H10/E10)</f>
        <v>0</v>
      </c>
      <c r="L10" s="15">
        <f t="shared" ref="L10:L42" si="2">IF(ISERROR(+I10/E10)=TRUE,0,++I10/E10)</f>
        <v>0</v>
      </c>
      <c r="M10" s="20">
        <f>IF(ISERROR(+E10-G10)=TRUE,0,++E10-G10)</f>
        <v>1476187.9</v>
      </c>
      <c r="N10" s="20">
        <f>IF(ISERROR(+E10-F10)=TRUE,0,++E10-F10)</f>
        <v>73809.395000000019</v>
      </c>
    </row>
    <row r="11" spans="2:14" ht="20.100000000000001" customHeight="1" x14ac:dyDescent="0.25">
      <c r="B11" s="29" t="s">
        <v>73</v>
      </c>
      <c r="C11" s="33">
        <v>0</v>
      </c>
      <c r="D11" s="33">
        <v>1396170</v>
      </c>
      <c r="E11" s="27">
        <f t="shared" ref="E11:E41" si="3">+D11*95%</f>
        <v>1326361.5</v>
      </c>
      <c r="F11" s="27">
        <f t="shared" si="0"/>
        <v>1260043.425</v>
      </c>
      <c r="G11" s="33">
        <v>0</v>
      </c>
      <c r="H11" s="33">
        <v>877090</v>
      </c>
      <c r="I11" s="33"/>
      <c r="J11" s="16">
        <f t="shared" ref="J11:J42" si="4">IF(ISERROR(+G11/E11)=TRUE,0,++G11/E11)</f>
        <v>0</v>
      </c>
      <c r="K11" s="16">
        <f t="shared" si="1"/>
        <v>0.66127522549470863</v>
      </c>
      <c r="L11" s="16">
        <f t="shared" si="2"/>
        <v>0</v>
      </c>
      <c r="M11" s="21">
        <f t="shared" ref="M11:M41" si="5">IF(ISERROR(+E11-G11)=TRUE,0,++E11-G11)</f>
        <v>1326361.5</v>
      </c>
      <c r="N11" s="21">
        <f t="shared" ref="N11:N42" si="6">IF(ISERROR(+E11-F11)=TRUE,0,++E11-F11)</f>
        <v>66318.074999999953</v>
      </c>
    </row>
    <row r="12" spans="2:14" ht="20.100000000000001" customHeight="1" x14ac:dyDescent="0.25">
      <c r="B12" s="29" t="s">
        <v>74</v>
      </c>
      <c r="C12" s="33">
        <v>0</v>
      </c>
      <c r="D12" s="33">
        <v>4450390</v>
      </c>
      <c r="E12" s="27">
        <f t="shared" si="3"/>
        <v>4227870.5</v>
      </c>
      <c r="F12" s="27">
        <f t="shared" si="0"/>
        <v>4016476.9749999996</v>
      </c>
      <c r="G12" s="33">
        <v>0</v>
      </c>
      <c r="H12" s="33">
        <v>3549438</v>
      </c>
      <c r="I12" s="33"/>
      <c r="J12" s="16">
        <f t="shared" si="4"/>
        <v>0</v>
      </c>
      <c r="K12" s="16">
        <f t="shared" si="1"/>
        <v>0.83953328277202433</v>
      </c>
      <c r="L12" s="16">
        <f t="shared" si="2"/>
        <v>0</v>
      </c>
      <c r="M12" s="21">
        <f t="shared" si="5"/>
        <v>4227870.5</v>
      </c>
      <c r="N12" s="21">
        <f t="shared" si="6"/>
        <v>211393.52500000037</v>
      </c>
    </row>
    <row r="13" spans="2:14" ht="20.100000000000001" customHeight="1" x14ac:dyDescent="0.25">
      <c r="B13" s="29" t="s">
        <v>75</v>
      </c>
      <c r="C13" s="33">
        <v>0</v>
      </c>
      <c r="D13" s="33">
        <v>2839184</v>
      </c>
      <c r="E13" s="27">
        <f t="shared" si="3"/>
        <v>2697224.8</v>
      </c>
      <c r="F13" s="27">
        <f t="shared" si="0"/>
        <v>2562363.5599999996</v>
      </c>
      <c r="G13" s="33">
        <v>0</v>
      </c>
      <c r="H13" s="33">
        <v>2430860</v>
      </c>
      <c r="I13" s="33"/>
      <c r="J13" s="16">
        <f t="shared" si="4"/>
        <v>0</v>
      </c>
      <c r="K13" s="16">
        <f t="shared" si="1"/>
        <v>0.90124486472169474</v>
      </c>
      <c r="L13" s="16">
        <f t="shared" si="2"/>
        <v>0</v>
      </c>
      <c r="M13" s="21">
        <f t="shared" si="5"/>
        <v>2697224.8</v>
      </c>
      <c r="N13" s="21">
        <f t="shared" si="6"/>
        <v>134861.24000000022</v>
      </c>
    </row>
    <row r="14" spans="2:14" ht="20.100000000000001" customHeight="1" x14ac:dyDescent="0.25">
      <c r="B14" s="29" t="s">
        <v>76</v>
      </c>
      <c r="C14" s="33">
        <v>0</v>
      </c>
      <c r="D14" s="33">
        <v>0</v>
      </c>
      <c r="E14" s="27">
        <f t="shared" si="3"/>
        <v>0</v>
      </c>
      <c r="F14" s="27">
        <f t="shared" si="0"/>
        <v>0</v>
      </c>
      <c r="G14" s="33">
        <v>0</v>
      </c>
      <c r="H14" s="33">
        <v>0</v>
      </c>
      <c r="I14" s="33"/>
      <c r="J14" s="16">
        <f t="shared" si="4"/>
        <v>0</v>
      </c>
      <c r="K14" s="16">
        <f t="shared" si="1"/>
        <v>0</v>
      </c>
      <c r="L14" s="16">
        <f t="shared" si="2"/>
        <v>0</v>
      </c>
      <c r="M14" s="21">
        <f t="shared" si="5"/>
        <v>0</v>
      </c>
      <c r="N14" s="21">
        <f t="shared" si="6"/>
        <v>0</v>
      </c>
    </row>
    <row r="15" spans="2:14" ht="20.100000000000001" customHeight="1" x14ac:dyDescent="0.25">
      <c r="B15" s="29" t="s">
        <v>77</v>
      </c>
      <c r="C15" s="33">
        <v>0</v>
      </c>
      <c r="D15" s="33">
        <v>24363045</v>
      </c>
      <c r="E15" s="27">
        <f>+D15*97%</f>
        <v>23632153.649999999</v>
      </c>
      <c r="F15" s="27">
        <f>+E15*99.9%</f>
        <v>23608521.496350002</v>
      </c>
      <c r="G15" s="33">
        <v>0</v>
      </c>
      <c r="H15" s="33">
        <v>23520072</v>
      </c>
      <c r="I15" s="33"/>
      <c r="J15" s="16">
        <f t="shared" si="4"/>
        <v>0</v>
      </c>
      <c r="K15" s="16">
        <f t="shared" si="1"/>
        <v>0.9952572392825485</v>
      </c>
      <c r="L15" s="16">
        <f t="shared" si="2"/>
        <v>0</v>
      </c>
      <c r="M15" s="21">
        <f t="shared" si="5"/>
        <v>23632153.649999999</v>
      </c>
      <c r="N15" s="21">
        <f t="shared" si="6"/>
        <v>23632.153649996966</v>
      </c>
    </row>
    <row r="16" spans="2:14" ht="20.100000000000001" customHeight="1" x14ac:dyDescent="0.25">
      <c r="B16" s="29" t="s">
        <v>78</v>
      </c>
      <c r="C16" s="33">
        <v>0</v>
      </c>
      <c r="D16" s="33">
        <v>11636374</v>
      </c>
      <c r="E16" s="27">
        <f t="shared" si="3"/>
        <v>11054555.299999999</v>
      </c>
      <c r="F16" s="27">
        <f>+E16*99.9%</f>
        <v>11043500.7447</v>
      </c>
      <c r="G16" s="33">
        <v>0</v>
      </c>
      <c r="H16" s="33">
        <v>10857392</v>
      </c>
      <c r="I16" s="33"/>
      <c r="J16" s="16">
        <f t="shared" si="4"/>
        <v>0</v>
      </c>
      <c r="K16" s="16">
        <f t="shared" si="1"/>
        <v>0.98216451999656662</v>
      </c>
      <c r="L16" s="16">
        <f t="shared" si="2"/>
        <v>0</v>
      </c>
      <c r="M16" s="21">
        <f t="shared" si="5"/>
        <v>11054555.299999999</v>
      </c>
      <c r="N16" s="21">
        <f t="shared" si="6"/>
        <v>11054.555299999192</v>
      </c>
    </row>
    <row r="17" spans="2:14" ht="20.100000000000001" customHeight="1" x14ac:dyDescent="0.25">
      <c r="B17" s="29" t="s">
        <v>79</v>
      </c>
      <c r="C17" s="33">
        <v>0</v>
      </c>
      <c r="D17" s="33">
        <v>5938173</v>
      </c>
      <c r="E17" s="27">
        <f t="shared" si="3"/>
        <v>5641264.3499999996</v>
      </c>
      <c r="F17" s="27">
        <f t="shared" si="0"/>
        <v>5359201.1324999994</v>
      </c>
      <c r="G17" s="33">
        <v>0</v>
      </c>
      <c r="H17" s="33">
        <v>3914065</v>
      </c>
      <c r="I17" s="33"/>
      <c r="J17" s="16">
        <f t="shared" si="4"/>
        <v>0</v>
      </c>
      <c r="K17" s="16">
        <f t="shared" si="1"/>
        <v>0.69382761685330352</v>
      </c>
      <c r="L17" s="16">
        <f t="shared" si="2"/>
        <v>0</v>
      </c>
      <c r="M17" s="21">
        <f t="shared" si="5"/>
        <v>5641264.3499999996</v>
      </c>
      <c r="N17" s="21">
        <f t="shared" si="6"/>
        <v>282063.21750000026</v>
      </c>
    </row>
    <row r="18" spans="2:14" ht="20.100000000000001" customHeight="1" x14ac:dyDescent="0.25">
      <c r="B18" s="29" t="s">
        <v>80</v>
      </c>
      <c r="C18" s="33">
        <v>0</v>
      </c>
      <c r="D18" s="33">
        <v>40587171</v>
      </c>
      <c r="E18" s="27">
        <f>+D18*100%</f>
        <v>40587171</v>
      </c>
      <c r="F18" s="27">
        <f>+E18*99.9%</f>
        <v>40546583.829000004</v>
      </c>
      <c r="G18" s="33">
        <v>0</v>
      </c>
      <c r="H18" s="33">
        <v>40358197</v>
      </c>
      <c r="I18" s="33"/>
      <c r="J18" s="16">
        <f t="shared" si="4"/>
        <v>0</v>
      </c>
      <c r="K18" s="16">
        <f t="shared" si="1"/>
        <v>0.99435846366330882</v>
      </c>
      <c r="L18" s="16">
        <f t="shared" si="2"/>
        <v>0</v>
      </c>
      <c r="M18" s="21">
        <f t="shared" si="5"/>
        <v>40587171</v>
      </c>
      <c r="N18" s="21">
        <f t="shared" si="6"/>
        <v>40587.170999996364</v>
      </c>
    </row>
    <row r="19" spans="2:14" ht="20.100000000000001" customHeight="1" x14ac:dyDescent="0.25">
      <c r="B19" s="29" t="s">
        <v>81</v>
      </c>
      <c r="C19" s="33">
        <v>0</v>
      </c>
      <c r="D19" s="33">
        <v>3031329</v>
      </c>
      <c r="E19" s="27">
        <f t="shared" si="3"/>
        <v>2879762.55</v>
      </c>
      <c r="F19" s="27">
        <f t="shared" si="0"/>
        <v>2735774.4224999999</v>
      </c>
      <c r="G19" s="33">
        <v>0</v>
      </c>
      <c r="H19" s="33">
        <v>2694091</v>
      </c>
      <c r="I19" s="33"/>
      <c r="J19" s="16">
        <f t="shared" si="4"/>
        <v>0</v>
      </c>
      <c r="K19" s="16">
        <f t="shared" si="1"/>
        <v>0.9355253960087786</v>
      </c>
      <c r="L19" s="16">
        <f t="shared" si="2"/>
        <v>0</v>
      </c>
      <c r="M19" s="21">
        <f t="shared" si="5"/>
        <v>2879762.55</v>
      </c>
      <c r="N19" s="21">
        <f t="shared" si="6"/>
        <v>143988.12749999994</v>
      </c>
    </row>
    <row r="20" spans="2:14" ht="20.100000000000001" customHeight="1" x14ac:dyDescent="0.25">
      <c r="B20" s="29" t="s">
        <v>82</v>
      </c>
      <c r="C20" s="33">
        <v>0</v>
      </c>
      <c r="D20" s="33">
        <v>4368081</v>
      </c>
      <c r="E20" s="27">
        <f t="shared" si="3"/>
        <v>4149676.9499999997</v>
      </c>
      <c r="F20" s="27">
        <f t="shared" si="0"/>
        <v>3942193.1024999996</v>
      </c>
      <c r="G20" s="33">
        <v>0</v>
      </c>
      <c r="H20" s="33">
        <v>3460278</v>
      </c>
      <c r="I20" s="33"/>
      <c r="J20" s="16">
        <f t="shared" si="4"/>
        <v>0</v>
      </c>
      <c r="K20" s="16">
        <f t="shared" si="1"/>
        <v>0.833866838718614</v>
      </c>
      <c r="L20" s="16">
        <f t="shared" si="2"/>
        <v>0</v>
      </c>
      <c r="M20" s="21">
        <f t="shared" si="5"/>
        <v>4149676.9499999997</v>
      </c>
      <c r="N20" s="21">
        <f t="shared" si="6"/>
        <v>207483.84750000015</v>
      </c>
    </row>
    <row r="21" spans="2:14" ht="20.100000000000001" customHeight="1" x14ac:dyDescent="0.25">
      <c r="B21" s="29" t="s">
        <v>83</v>
      </c>
      <c r="C21" s="33">
        <v>0</v>
      </c>
      <c r="D21" s="33">
        <v>31995100</v>
      </c>
      <c r="E21" s="27">
        <f t="shared" si="3"/>
        <v>30395345</v>
      </c>
      <c r="F21" s="27">
        <f t="shared" si="0"/>
        <v>28875577.75</v>
      </c>
      <c r="G21" s="33">
        <v>0</v>
      </c>
      <c r="H21" s="33">
        <v>28593631</v>
      </c>
      <c r="I21" s="33"/>
      <c r="J21" s="16">
        <f t="shared" si="4"/>
        <v>0</v>
      </c>
      <c r="K21" s="16">
        <f t="shared" si="1"/>
        <v>0.94072401547013207</v>
      </c>
      <c r="L21" s="16">
        <f t="shared" si="2"/>
        <v>0</v>
      </c>
      <c r="M21" s="21">
        <f t="shared" si="5"/>
        <v>30395345</v>
      </c>
      <c r="N21" s="21">
        <f t="shared" si="6"/>
        <v>1519767.25</v>
      </c>
    </row>
    <row r="22" spans="2:14" ht="20.100000000000001" customHeight="1" x14ac:dyDescent="0.25">
      <c r="B22" s="29" t="s">
        <v>84</v>
      </c>
      <c r="C22" s="33">
        <v>0</v>
      </c>
      <c r="D22" s="33">
        <v>12947256</v>
      </c>
      <c r="E22" s="27">
        <f>+D22*98%</f>
        <v>12688310.879999999</v>
      </c>
      <c r="F22" s="27">
        <f>+E22*99%</f>
        <v>12561427.771199999</v>
      </c>
      <c r="G22" s="33">
        <v>0</v>
      </c>
      <c r="H22" s="33">
        <v>12545233</v>
      </c>
      <c r="I22" s="33"/>
      <c r="J22" s="16">
        <f t="shared" si="4"/>
        <v>0</v>
      </c>
      <c r="K22" s="16">
        <f t="shared" si="1"/>
        <v>0.98872364640548605</v>
      </c>
      <c r="L22" s="16">
        <f t="shared" si="2"/>
        <v>0</v>
      </c>
      <c r="M22" s="21">
        <f t="shared" si="5"/>
        <v>12688310.879999999</v>
      </c>
      <c r="N22" s="21">
        <f t="shared" si="6"/>
        <v>126883.10879999958</v>
      </c>
    </row>
    <row r="23" spans="2:14" ht="20.100000000000001" customHeight="1" x14ac:dyDescent="0.25">
      <c r="B23" s="29" t="s">
        <v>85</v>
      </c>
      <c r="C23" s="33">
        <v>0</v>
      </c>
      <c r="D23" s="33">
        <v>6471352</v>
      </c>
      <c r="E23" s="27">
        <f>+D23*99%</f>
        <v>6406638.4799999995</v>
      </c>
      <c r="F23" s="27">
        <f>+E23*99.8%</f>
        <v>6393825.2030399991</v>
      </c>
      <c r="G23" s="33">
        <v>0</v>
      </c>
      <c r="H23" s="33">
        <v>6384049</v>
      </c>
      <c r="I23" s="33"/>
      <c r="J23" s="16">
        <f t="shared" si="4"/>
        <v>0</v>
      </c>
      <c r="K23" s="16">
        <f t="shared" si="1"/>
        <v>0.99647405108458698</v>
      </c>
      <c r="L23" s="16">
        <f t="shared" si="2"/>
        <v>0</v>
      </c>
      <c r="M23" s="21">
        <f t="shared" si="5"/>
        <v>6406638.4799999995</v>
      </c>
      <c r="N23" s="21">
        <f t="shared" si="6"/>
        <v>12813.276960000396</v>
      </c>
    </row>
    <row r="24" spans="2:14" ht="20.100000000000001" customHeight="1" x14ac:dyDescent="0.25">
      <c r="B24" s="29" t="s">
        <v>86</v>
      </c>
      <c r="C24" s="33">
        <v>0</v>
      </c>
      <c r="D24" s="33">
        <v>5454880</v>
      </c>
      <c r="E24" s="27">
        <f t="shared" si="3"/>
        <v>5182136</v>
      </c>
      <c r="F24" s="27">
        <f t="shared" si="0"/>
        <v>4923029.2</v>
      </c>
      <c r="G24" s="33">
        <v>0</v>
      </c>
      <c r="H24" s="33">
        <v>4151894</v>
      </c>
      <c r="I24" s="33"/>
      <c r="J24" s="16">
        <f t="shared" si="4"/>
        <v>0</v>
      </c>
      <c r="K24" s="16">
        <f t="shared" si="1"/>
        <v>0.8011935618825905</v>
      </c>
      <c r="L24" s="16">
        <f t="shared" si="2"/>
        <v>0</v>
      </c>
      <c r="M24" s="21">
        <f t="shared" si="5"/>
        <v>5182136</v>
      </c>
      <c r="N24" s="21">
        <f t="shared" si="6"/>
        <v>259106.79999999981</v>
      </c>
    </row>
    <row r="25" spans="2:14" ht="20.100000000000001" customHeight="1" x14ac:dyDescent="0.25">
      <c r="B25" s="29" t="s">
        <v>87</v>
      </c>
      <c r="C25" s="33">
        <v>0</v>
      </c>
      <c r="D25" s="33">
        <v>1891080</v>
      </c>
      <c r="E25" s="27">
        <f t="shared" si="3"/>
        <v>1796526</v>
      </c>
      <c r="F25" s="27">
        <f t="shared" si="0"/>
        <v>1706699.7</v>
      </c>
      <c r="G25" s="33">
        <v>0</v>
      </c>
      <c r="H25" s="33">
        <v>1592743</v>
      </c>
      <c r="I25" s="33"/>
      <c r="J25" s="16">
        <f t="shared" si="4"/>
        <v>0</v>
      </c>
      <c r="K25" s="16">
        <f t="shared" si="1"/>
        <v>0.88656829903936818</v>
      </c>
      <c r="L25" s="16">
        <f t="shared" si="2"/>
        <v>0</v>
      </c>
      <c r="M25" s="21">
        <f t="shared" si="5"/>
        <v>1796526</v>
      </c>
      <c r="N25" s="21">
        <f t="shared" si="6"/>
        <v>89826.300000000047</v>
      </c>
    </row>
    <row r="26" spans="2:14" ht="20.100000000000001" customHeight="1" x14ac:dyDescent="0.25">
      <c r="B26" s="29" t="s">
        <v>88</v>
      </c>
      <c r="C26" s="33">
        <v>0</v>
      </c>
      <c r="D26" s="33">
        <v>11997891</v>
      </c>
      <c r="E26" s="27">
        <f>+D26*99.8%</f>
        <v>11973895.218</v>
      </c>
      <c r="F26" s="27">
        <f>+E26*99%</f>
        <v>11854156.26582</v>
      </c>
      <c r="G26" s="33">
        <v>0</v>
      </c>
      <c r="H26" s="33">
        <v>11803550</v>
      </c>
      <c r="I26" s="33"/>
      <c r="J26" s="16">
        <f t="shared" si="4"/>
        <v>0</v>
      </c>
      <c r="K26" s="16">
        <f t="shared" si="1"/>
        <v>0.98577361711467748</v>
      </c>
      <c r="L26" s="16">
        <f t="shared" si="2"/>
        <v>0</v>
      </c>
      <c r="M26" s="21">
        <f t="shared" si="5"/>
        <v>11973895.218</v>
      </c>
      <c r="N26" s="21">
        <f t="shared" si="6"/>
        <v>119738.95218000002</v>
      </c>
    </row>
    <row r="27" spans="2:14" ht="20.100000000000001" customHeight="1" x14ac:dyDescent="0.25">
      <c r="B27" s="29" t="s">
        <v>89</v>
      </c>
      <c r="C27" s="33">
        <v>0</v>
      </c>
      <c r="D27" s="33">
        <v>3194269</v>
      </c>
      <c r="E27" s="27">
        <f>+D27*100%</f>
        <v>3194269</v>
      </c>
      <c r="F27" s="27">
        <f>+E27*99.8%</f>
        <v>3187880.4619999998</v>
      </c>
      <c r="G27" s="33">
        <v>0</v>
      </c>
      <c r="H27" s="33">
        <v>3045377</v>
      </c>
      <c r="I27" s="33"/>
      <c r="J27" s="16">
        <f t="shared" si="4"/>
        <v>0</v>
      </c>
      <c r="K27" s="16">
        <f t="shared" si="1"/>
        <v>0.95338777041006884</v>
      </c>
      <c r="L27" s="16">
        <f t="shared" si="2"/>
        <v>0</v>
      </c>
      <c r="M27" s="21">
        <f t="shared" si="5"/>
        <v>3194269</v>
      </c>
      <c r="N27" s="21">
        <f t="shared" si="6"/>
        <v>6388.5380000001751</v>
      </c>
    </row>
    <row r="28" spans="2:14" ht="20.100000000000001" customHeight="1" x14ac:dyDescent="0.25">
      <c r="B28" s="29" t="s">
        <v>90</v>
      </c>
      <c r="C28" s="33">
        <v>0</v>
      </c>
      <c r="D28" s="33">
        <v>1718775</v>
      </c>
      <c r="E28" s="27">
        <f>+D28*100%</f>
        <v>1718775</v>
      </c>
      <c r="F28" s="27">
        <f>+E28*99.8%</f>
        <v>1715337.45</v>
      </c>
      <c r="G28" s="33">
        <v>0</v>
      </c>
      <c r="H28" s="33">
        <v>1685955</v>
      </c>
      <c r="I28" s="33"/>
      <c r="J28" s="16">
        <f t="shared" si="4"/>
        <v>0</v>
      </c>
      <c r="K28" s="16">
        <f t="shared" si="1"/>
        <v>0.98090500501810884</v>
      </c>
      <c r="L28" s="16">
        <f t="shared" si="2"/>
        <v>0</v>
      </c>
      <c r="M28" s="21">
        <f t="shared" si="5"/>
        <v>1718775</v>
      </c>
      <c r="N28" s="21">
        <f t="shared" si="6"/>
        <v>3437.5500000000466</v>
      </c>
    </row>
    <row r="29" spans="2:14" ht="20.100000000000001" customHeight="1" x14ac:dyDescent="0.25">
      <c r="B29" s="29" t="s">
        <v>91</v>
      </c>
      <c r="C29" s="33">
        <v>0</v>
      </c>
      <c r="D29" s="33">
        <v>7516165</v>
      </c>
      <c r="E29" s="27">
        <f>+D29*100%</f>
        <v>7516165</v>
      </c>
      <c r="F29" s="27">
        <f>+E29*99.8%</f>
        <v>7501132.6699999999</v>
      </c>
      <c r="G29" s="33">
        <v>0</v>
      </c>
      <c r="H29" s="33">
        <v>7367182</v>
      </c>
      <c r="I29" s="33"/>
      <c r="J29" s="16">
        <f t="shared" si="4"/>
        <v>0</v>
      </c>
      <c r="K29" s="16">
        <f t="shared" si="1"/>
        <v>0.9801783223226207</v>
      </c>
      <c r="L29" s="16">
        <f t="shared" si="2"/>
        <v>0</v>
      </c>
      <c r="M29" s="21">
        <f t="shared" si="5"/>
        <v>7516165</v>
      </c>
      <c r="N29" s="21">
        <f t="shared" si="6"/>
        <v>15032.330000000075</v>
      </c>
    </row>
    <row r="30" spans="2:14" ht="20.100000000000001" customHeight="1" x14ac:dyDescent="0.25">
      <c r="B30" s="29" t="s">
        <v>92</v>
      </c>
      <c r="C30" s="33">
        <v>0</v>
      </c>
      <c r="D30" s="33">
        <v>4362035</v>
      </c>
      <c r="E30" s="27">
        <f t="shared" si="3"/>
        <v>4143933.25</v>
      </c>
      <c r="F30" s="27">
        <f t="shared" si="0"/>
        <v>3936736.5874999999</v>
      </c>
      <c r="G30" s="33">
        <v>0</v>
      </c>
      <c r="H30" s="33">
        <v>3448997</v>
      </c>
      <c r="I30" s="33"/>
      <c r="J30" s="16">
        <f t="shared" si="4"/>
        <v>0</v>
      </c>
      <c r="K30" s="16">
        <f t="shared" si="1"/>
        <v>0.83230032723138092</v>
      </c>
      <c r="L30" s="16">
        <f t="shared" si="2"/>
        <v>0</v>
      </c>
      <c r="M30" s="21">
        <f t="shared" si="5"/>
        <v>4143933.25</v>
      </c>
      <c r="N30" s="21">
        <f t="shared" si="6"/>
        <v>207196.66250000009</v>
      </c>
    </row>
    <row r="31" spans="2:14" ht="20.100000000000001" customHeight="1" x14ac:dyDescent="0.25">
      <c r="B31" s="29" t="s">
        <v>93</v>
      </c>
      <c r="C31" s="33">
        <v>0</v>
      </c>
      <c r="D31" s="33">
        <v>6629728</v>
      </c>
      <c r="E31" s="27">
        <f t="shared" si="3"/>
        <v>6298241.5999999996</v>
      </c>
      <c r="F31" s="27">
        <f t="shared" si="0"/>
        <v>5983329.5199999996</v>
      </c>
      <c r="G31" s="33">
        <v>0</v>
      </c>
      <c r="H31" s="33">
        <v>5481869</v>
      </c>
      <c r="I31" s="33"/>
      <c r="J31" s="16">
        <f t="shared" ref="J31:J36" si="7">IF(ISERROR(+G31/E31)=TRUE,0,++G31/E31)</f>
        <v>0</v>
      </c>
      <c r="K31" s="16">
        <f t="shared" ref="K31:K36" si="8">IF(ISERROR(+H31/E31)=TRUE,0,++H31/E31)</f>
        <v>0.87038086947950688</v>
      </c>
      <c r="L31" s="16">
        <f t="shared" ref="L31:L36" si="9">IF(ISERROR(+I31/E31)=TRUE,0,++I31/E31)</f>
        <v>0</v>
      </c>
      <c r="M31" s="21">
        <f t="shared" ref="M31:M36" si="10">IF(ISERROR(+E31-G31)=TRUE,0,++E31-G31)</f>
        <v>6298241.5999999996</v>
      </c>
      <c r="N31" s="21">
        <f t="shared" ref="N31:N36" si="11">IF(ISERROR(+E31-F31)=TRUE,0,++E31-F31)</f>
        <v>314912.08000000007</v>
      </c>
    </row>
    <row r="32" spans="2:14" ht="20.100000000000001" customHeight="1" x14ac:dyDescent="0.25">
      <c r="B32" s="29" t="s">
        <v>94</v>
      </c>
      <c r="C32" s="33">
        <v>0</v>
      </c>
      <c r="D32" s="33">
        <v>1755507</v>
      </c>
      <c r="E32" s="27">
        <f t="shared" si="3"/>
        <v>1667731.65</v>
      </c>
      <c r="F32" s="27">
        <f t="shared" si="0"/>
        <v>1584345.0674999999</v>
      </c>
      <c r="G32" s="33">
        <v>0</v>
      </c>
      <c r="H32" s="33">
        <v>1364802</v>
      </c>
      <c r="I32" s="33"/>
      <c r="J32" s="16">
        <f t="shared" si="7"/>
        <v>0</v>
      </c>
      <c r="K32" s="16">
        <f t="shared" si="8"/>
        <v>0.81835827724442367</v>
      </c>
      <c r="L32" s="16">
        <f t="shared" si="9"/>
        <v>0</v>
      </c>
      <c r="M32" s="21">
        <f t="shared" si="10"/>
        <v>1667731.65</v>
      </c>
      <c r="N32" s="21">
        <f t="shared" si="11"/>
        <v>83386.582500000019</v>
      </c>
    </row>
    <row r="33" spans="2:14" ht="20.100000000000001" customHeight="1" x14ac:dyDescent="0.25">
      <c r="B33" s="29" t="s">
        <v>95</v>
      </c>
      <c r="C33" s="33">
        <v>0</v>
      </c>
      <c r="D33" s="33">
        <v>3549091</v>
      </c>
      <c r="E33" s="27">
        <f t="shared" si="3"/>
        <v>3371636.4499999997</v>
      </c>
      <c r="F33" s="27">
        <f t="shared" si="0"/>
        <v>3203054.6274999995</v>
      </c>
      <c r="G33" s="33">
        <v>0</v>
      </c>
      <c r="H33" s="33">
        <v>2853593</v>
      </c>
      <c r="I33" s="33"/>
      <c r="J33" s="16">
        <f t="shared" si="7"/>
        <v>0</v>
      </c>
      <c r="K33" s="16">
        <f t="shared" si="8"/>
        <v>0.84635251822597901</v>
      </c>
      <c r="L33" s="16">
        <f t="shared" si="9"/>
        <v>0</v>
      </c>
      <c r="M33" s="21">
        <f t="shared" si="10"/>
        <v>3371636.4499999997</v>
      </c>
      <c r="N33" s="21">
        <f t="shared" si="11"/>
        <v>168581.82250000024</v>
      </c>
    </row>
    <row r="34" spans="2:14" ht="20.100000000000001" customHeight="1" x14ac:dyDescent="0.25">
      <c r="B34" s="29" t="s">
        <v>96</v>
      </c>
      <c r="C34" s="33">
        <v>0</v>
      </c>
      <c r="D34" s="33">
        <v>5033105</v>
      </c>
      <c r="E34" s="27">
        <f t="shared" si="3"/>
        <v>4781449.75</v>
      </c>
      <c r="F34" s="27">
        <f t="shared" si="0"/>
        <v>4542377.2625000002</v>
      </c>
      <c r="G34" s="33">
        <v>0</v>
      </c>
      <c r="H34" s="33">
        <v>4244403</v>
      </c>
      <c r="I34" s="33"/>
      <c r="J34" s="16">
        <f t="shared" si="7"/>
        <v>0</v>
      </c>
      <c r="K34" s="16">
        <f t="shared" si="8"/>
        <v>0.88768118916234562</v>
      </c>
      <c r="L34" s="16">
        <f t="shared" si="9"/>
        <v>0</v>
      </c>
      <c r="M34" s="21">
        <f t="shared" si="10"/>
        <v>4781449.75</v>
      </c>
      <c r="N34" s="21">
        <f t="shared" si="11"/>
        <v>239072.48749999981</v>
      </c>
    </row>
    <row r="35" spans="2:14" ht="20.100000000000001" customHeight="1" x14ac:dyDescent="0.25">
      <c r="B35" s="29" t="s">
        <v>97</v>
      </c>
      <c r="C35" s="33">
        <v>0</v>
      </c>
      <c r="D35" s="33">
        <v>6156636</v>
      </c>
      <c r="E35" s="27">
        <f>+D35*100%</f>
        <v>6156636</v>
      </c>
      <c r="F35" s="27">
        <f>+E35*99.8%</f>
        <v>6144322.7280000001</v>
      </c>
      <c r="G35" s="33">
        <v>0</v>
      </c>
      <c r="H35" s="33">
        <v>6087162</v>
      </c>
      <c r="I35" s="33"/>
      <c r="J35" s="16">
        <f t="shared" si="7"/>
        <v>0</v>
      </c>
      <c r="K35" s="16">
        <f t="shared" si="8"/>
        <v>0.98871559078691673</v>
      </c>
      <c r="L35" s="16">
        <f t="shared" si="9"/>
        <v>0</v>
      </c>
      <c r="M35" s="21">
        <f t="shared" si="10"/>
        <v>6156636</v>
      </c>
      <c r="N35" s="21">
        <f t="shared" si="11"/>
        <v>12313.271999999881</v>
      </c>
    </row>
    <row r="36" spans="2:14" ht="20.100000000000001" customHeight="1" x14ac:dyDescent="0.25">
      <c r="B36" s="29" t="s">
        <v>98</v>
      </c>
      <c r="C36" s="33">
        <v>0</v>
      </c>
      <c r="D36" s="33">
        <v>10959580</v>
      </c>
      <c r="E36" s="27">
        <f t="shared" si="3"/>
        <v>10411601</v>
      </c>
      <c r="F36" s="27">
        <f t="shared" si="0"/>
        <v>9891020.9499999993</v>
      </c>
      <c r="G36" s="33">
        <v>0</v>
      </c>
      <c r="H36" s="33">
        <v>9671192</v>
      </c>
      <c r="I36" s="33"/>
      <c r="J36" s="16">
        <f t="shared" si="7"/>
        <v>0</v>
      </c>
      <c r="K36" s="16">
        <f t="shared" si="8"/>
        <v>0.92888615305177369</v>
      </c>
      <c r="L36" s="16">
        <f t="shared" si="9"/>
        <v>0</v>
      </c>
      <c r="M36" s="21">
        <f t="shared" si="10"/>
        <v>10411601</v>
      </c>
      <c r="N36" s="21">
        <f t="shared" si="11"/>
        <v>520580.05000000075</v>
      </c>
    </row>
    <row r="37" spans="2:14" ht="20.100000000000001" customHeight="1" x14ac:dyDescent="0.25">
      <c r="B37" s="29" t="s">
        <v>99</v>
      </c>
      <c r="C37" s="33">
        <v>0</v>
      </c>
      <c r="D37" s="33">
        <v>5015392</v>
      </c>
      <c r="E37" s="27">
        <f>+D37*100%</f>
        <v>5015392</v>
      </c>
      <c r="F37" s="27">
        <f>+E37*99.8%</f>
        <v>5005361.216</v>
      </c>
      <c r="G37" s="33">
        <v>0</v>
      </c>
      <c r="H37" s="33">
        <v>4801208</v>
      </c>
      <c r="I37" s="33"/>
      <c r="J37" s="16">
        <f t="shared" si="4"/>
        <v>0</v>
      </c>
      <c r="K37" s="16">
        <f t="shared" si="1"/>
        <v>0.95729466410601605</v>
      </c>
      <c r="L37" s="16">
        <f t="shared" si="2"/>
        <v>0</v>
      </c>
      <c r="M37" s="21">
        <f t="shared" si="5"/>
        <v>5015392</v>
      </c>
      <c r="N37" s="21">
        <f t="shared" si="6"/>
        <v>10030.783999999985</v>
      </c>
    </row>
    <row r="38" spans="2:14" ht="20.100000000000001" customHeight="1" x14ac:dyDescent="0.25">
      <c r="B38" s="29" t="s">
        <v>100</v>
      </c>
      <c r="C38" s="33">
        <v>0</v>
      </c>
      <c r="D38" s="33">
        <v>9884601</v>
      </c>
      <c r="E38" s="27">
        <f t="shared" si="3"/>
        <v>9390370.9499999993</v>
      </c>
      <c r="F38" s="27">
        <f t="shared" si="0"/>
        <v>8920852.402499998</v>
      </c>
      <c r="G38" s="33">
        <v>0</v>
      </c>
      <c r="H38" s="33">
        <v>3647432</v>
      </c>
      <c r="I38" s="33"/>
      <c r="J38" s="16">
        <f t="shared" si="4"/>
        <v>0</v>
      </c>
      <c r="K38" s="16">
        <f t="shared" si="1"/>
        <v>0.38842256812016573</v>
      </c>
      <c r="L38" s="16">
        <f t="shared" si="2"/>
        <v>0</v>
      </c>
      <c r="M38" s="21">
        <f t="shared" si="5"/>
        <v>9390370.9499999993</v>
      </c>
      <c r="N38" s="21">
        <f t="shared" si="6"/>
        <v>469518.54750000127</v>
      </c>
    </row>
    <row r="39" spans="2:14" ht="20.100000000000001" customHeight="1" x14ac:dyDescent="0.25">
      <c r="B39" s="29" t="s">
        <v>101</v>
      </c>
      <c r="C39" s="33">
        <v>0</v>
      </c>
      <c r="D39" s="33">
        <v>0</v>
      </c>
      <c r="E39" s="27">
        <f t="shared" si="3"/>
        <v>0</v>
      </c>
      <c r="F39" s="27">
        <f t="shared" si="0"/>
        <v>0</v>
      </c>
      <c r="G39" s="33">
        <v>0</v>
      </c>
      <c r="H39" s="33">
        <v>0</v>
      </c>
      <c r="I39" s="33"/>
      <c r="J39" s="16">
        <f t="shared" si="4"/>
        <v>0</v>
      </c>
      <c r="K39" s="16">
        <f t="shared" si="1"/>
        <v>0</v>
      </c>
      <c r="L39" s="16">
        <f t="shared" si="2"/>
        <v>0</v>
      </c>
      <c r="M39" s="21">
        <f t="shared" si="5"/>
        <v>0</v>
      </c>
      <c r="N39" s="21">
        <f t="shared" si="6"/>
        <v>0</v>
      </c>
    </row>
    <row r="40" spans="2:14" ht="20.100000000000001" customHeight="1" x14ac:dyDescent="0.25">
      <c r="B40" s="29" t="s">
        <v>103</v>
      </c>
      <c r="C40" s="33">
        <v>0</v>
      </c>
      <c r="D40" s="33">
        <v>890382</v>
      </c>
      <c r="E40" s="27">
        <f t="shared" si="3"/>
        <v>845862.89999999991</v>
      </c>
      <c r="F40" s="27">
        <f t="shared" si="0"/>
        <v>803569.75499999989</v>
      </c>
      <c r="G40" s="33">
        <v>0</v>
      </c>
      <c r="H40" s="33">
        <v>779849</v>
      </c>
      <c r="I40" s="33"/>
      <c r="J40" s="16">
        <f t="shared" ref="J40" si="12">IF(ISERROR(+G40/E40)=TRUE,0,++G40/E40)</f>
        <v>0</v>
      </c>
      <c r="K40" s="16">
        <f t="shared" ref="K40" si="13">IF(ISERROR(+H40/E40)=TRUE,0,++H40/E40)</f>
        <v>0.92195673790634403</v>
      </c>
      <c r="L40" s="16">
        <f t="shared" ref="L40" si="14">IF(ISERROR(+I40/E40)=TRUE,0,++I40/E40)</f>
        <v>0</v>
      </c>
      <c r="M40" s="21">
        <f t="shared" ref="M40" si="15">IF(ISERROR(+E40-G40)=TRUE,0,++E40-G40)</f>
        <v>845862.89999999991</v>
      </c>
      <c r="N40" s="21">
        <f t="shared" ref="N40" si="16">IF(ISERROR(+E40-F40)=TRUE,0,++E40-F40)</f>
        <v>42293.145000000019</v>
      </c>
    </row>
    <row r="41" spans="2:14" ht="20.100000000000001" customHeight="1" x14ac:dyDescent="0.25">
      <c r="B41" s="34" t="s">
        <v>104</v>
      </c>
      <c r="C41" s="35">
        <v>0</v>
      </c>
      <c r="D41" s="35">
        <v>2164936</v>
      </c>
      <c r="E41" s="28">
        <f t="shared" si="3"/>
        <v>2056689.2</v>
      </c>
      <c r="F41" s="28">
        <f t="shared" si="0"/>
        <v>1953854.7399999998</v>
      </c>
      <c r="G41" s="35">
        <v>0</v>
      </c>
      <c r="H41" s="35">
        <v>1749208</v>
      </c>
      <c r="I41" s="35"/>
      <c r="J41" s="19">
        <f t="shared" si="4"/>
        <v>0</v>
      </c>
      <c r="K41" s="19">
        <f t="shared" si="1"/>
        <v>0.85049700265844741</v>
      </c>
      <c r="L41" s="17">
        <f t="shared" si="2"/>
        <v>0</v>
      </c>
      <c r="M41" s="22">
        <f t="shared" si="5"/>
        <v>2056689.2</v>
      </c>
      <c r="N41" s="22">
        <f t="shared" si="6"/>
        <v>102834.4600000002</v>
      </c>
    </row>
    <row r="42" spans="2:14" ht="23.25" customHeight="1" x14ac:dyDescent="0.25">
      <c r="B42" s="13" t="s">
        <v>39</v>
      </c>
      <c r="C42" s="13">
        <f t="shared" ref="C42:I42" si="17">SUM(C10:C41)</f>
        <v>0</v>
      </c>
      <c r="D42" s="13">
        <f t="shared" si="17"/>
        <v>239751560</v>
      </c>
      <c r="E42" s="24">
        <f t="shared" si="17"/>
        <v>232683833.82799995</v>
      </c>
      <c r="F42" s="24">
        <f t="shared" si="17"/>
        <v>227164928.52110994</v>
      </c>
      <c r="G42" s="13">
        <f t="shared" si="17"/>
        <v>0</v>
      </c>
      <c r="H42" s="13">
        <f t="shared" si="17"/>
        <v>212960812</v>
      </c>
      <c r="I42" s="13">
        <f t="shared" si="17"/>
        <v>0</v>
      </c>
      <c r="J42" s="18">
        <f t="shared" si="4"/>
        <v>0</v>
      </c>
      <c r="K42" s="18">
        <f t="shared" si="1"/>
        <v>0.91523681940628832</v>
      </c>
      <c r="L42" s="18">
        <f t="shared" si="2"/>
        <v>0</v>
      </c>
      <c r="M42" s="23">
        <f>SUM(M10:M41)</f>
        <v>232683833.82799995</v>
      </c>
      <c r="N42" s="23">
        <f t="shared" si="6"/>
        <v>5518905.3068900108</v>
      </c>
    </row>
    <row r="44" spans="2:14" x14ac:dyDescent="0.2">
      <c r="B44" s="14" t="s">
        <v>107</v>
      </c>
    </row>
    <row r="46" spans="2:14" x14ac:dyDescent="0.25">
      <c r="B46" s="1" t="s">
        <v>67</v>
      </c>
    </row>
    <row r="47" spans="2:14" ht="6" customHeight="1" x14ac:dyDescent="0.25"/>
    <row r="48" spans="2:14" x14ac:dyDescent="0.25">
      <c r="B48" s="1" t="s">
        <v>68</v>
      </c>
    </row>
    <row r="49" spans="2:2" x14ac:dyDescent="0.25">
      <c r="B49" s="1" t="s">
        <v>69</v>
      </c>
    </row>
    <row r="50" spans="2:2" x14ac:dyDescent="0.25">
      <c r="B50" s="1" t="s">
        <v>70</v>
      </c>
    </row>
    <row r="51" spans="2:2" x14ac:dyDescent="0.25">
      <c r="B51" s="1" t="s">
        <v>71</v>
      </c>
    </row>
    <row r="53" spans="2:2" x14ac:dyDescent="0.25">
      <c r="B53" s="1" t="s">
        <v>105</v>
      </c>
    </row>
    <row r="54" spans="2:2" x14ac:dyDescent="0.25">
      <c r="B54" s="1" t="s">
        <v>102</v>
      </c>
    </row>
  </sheetData>
  <mergeCells count="13">
    <mergeCell ref="B2:N2"/>
    <mergeCell ref="B8:B9"/>
    <mergeCell ref="F8:F9"/>
    <mergeCell ref="G8:G9"/>
    <mergeCell ref="H8:H9"/>
    <mergeCell ref="E8:E9"/>
    <mergeCell ref="J7:L7"/>
    <mergeCell ref="J8:L8"/>
    <mergeCell ref="M8:M9"/>
    <mergeCell ref="N8:N9"/>
    <mergeCell ref="I8:I9"/>
    <mergeCell ref="C8:C9"/>
    <mergeCell ref="D8:D9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4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5" max="16" width="11.42578125" style="1" customWidth="1"/>
    <col min="17" max="16384" width="11.42578125" style="1"/>
  </cols>
  <sheetData>
    <row r="2" spans="2:14" ht="105" customHeight="1" x14ac:dyDescent="0.25">
      <c r="B2" s="41" t="s">
        <v>106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5.7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2:14" ht="15.75" x14ac:dyDescent="0.25">
      <c r="B4" s="2" t="s">
        <v>51</v>
      </c>
    </row>
    <row r="5" spans="2:14" x14ac:dyDescent="0.2">
      <c r="B5" s="3" t="s">
        <v>2</v>
      </c>
    </row>
    <row r="7" spans="2:14" x14ac:dyDescent="0.25">
      <c r="B7" s="4"/>
      <c r="J7" s="37"/>
      <c r="K7" s="37"/>
      <c r="L7" s="37"/>
    </row>
    <row r="8" spans="2:14" s="5" customFormat="1" ht="15" customHeight="1" x14ac:dyDescent="0.25">
      <c r="B8" s="44" t="s">
        <v>1</v>
      </c>
      <c r="C8" s="46" t="s">
        <v>38</v>
      </c>
      <c r="D8" s="46" t="s">
        <v>37</v>
      </c>
      <c r="E8" s="38" t="s">
        <v>59</v>
      </c>
      <c r="F8" s="38" t="s">
        <v>60</v>
      </c>
      <c r="G8" s="38" t="s">
        <v>61</v>
      </c>
      <c r="H8" s="38" t="s">
        <v>62</v>
      </c>
      <c r="I8" s="38" t="s">
        <v>63</v>
      </c>
      <c r="J8" s="40" t="s">
        <v>64</v>
      </c>
      <c r="K8" s="40"/>
      <c r="L8" s="40"/>
      <c r="M8" s="38" t="s">
        <v>49</v>
      </c>
      <c r="N8" s="42" t="s">
        <v>65</v>
      </c>
    </row>
    <row r="9" spans="2:14" s="5" customFormat="1" ht="40.5" customHeight="1" x14ac:dyDescent="0.25">
      <c r="B9" s="45"/>
      <c r="C9" s="47"/>
      <c r="D9" s="47"/>
      <c r="E9" s="39"/>
      <c r="F9" s="39"/>
      <c r="G9" s="39"/>
      <c r="H9" s="39"/>
      <c r="I9" s="39"/>
      <c r="J9" s="25" t="s">
        <v>46</v>
      </c>
      <c r="K9" s="25" t="s">
        <v>66</v>
      </c>
      <c r="L9" s="26" t="s">
        <v>48</v>
      </c>
      <c r="M9" s="39"/>
      <c r="N9" s="43"/>
    </row>
    <row r="10" spans="2:14" ht="20.100000000000001" customHeight="1" x14ac:dyDescent="0.25">
      <c r="B10" s="6" t="s">
        <v>72</v>
      </c>
      <c r="C10" s="9">
        <v>0</v>
      </c>
      <c r="D10" s="9">
        <v>0</v>
      </c>
      <c r="E10" s="32">
        <f>+D10*95%</f>
        <v>0</v>
      </c>
      <c r="F10" s="32">
        <f>+E10*90%</f>
        <v>0</v>
      </c>
      <c r="G10" s="31">
        <v>0</v>
      </c>
      <c r="H10" s="31">
        <v>0</v>
      </c>
      <c r="I10" s="31"/>
      <c r="J10" s="15">
        <f>IF(ISERROR(+G10/E10)=TRUE,0,++G10/E10)</f>
        <v>0</v>
      </c>
      <c r="K10" s="15">
        <f t="shared" ref="K10:K42" si="0">IF(ISERROR(+H10/E10)=TRUE,0,++H10/E10)</f>
        <v>0</v>
      </c>
      <c r="L10" s="15">
        <f t="shared" ref="L10:L42" si="1">IF(ISERROR(+I10/E10)=TRUE,0,++I10/E10)</f>
        <v>0</v>
      </c>
      <c r="M10" s="20">
        <f>IF(ISERROR(+E10-G10)=TRUE,0,++E10-G10)</f>
        <v>0</v>
      </c>
      <c r="N10" s="20">
        <f>IF(ISERROR(+E10-F10)=TRUE,0,++E10-F10)</f>
        <v>0</v>
      </c>
    </row>
    <row r="11" spans="2:14" ht="20.100000000000001" customHeight="1" x14ac:dyDescent="0.25">
      <c r="B11" s="7" t="s">
        <v>73</v>
      </c>
      <c r="C11" s="10">
        <v>0</v>
      </c>
      <c r="D11" s="10">
        <v>0</v>
      </c>
      <c r="E11" s="27">
        <f t="shared" ref="E11:E41" si="2">+D11*95%</f>
        <v>0</v>
      </c>
      <c r="F11" s="27">
        <f t="shared" ref="F11:F41" si="3">+E11*90%</f>
        <v>0</v>
      </c>
      <c r="G11" s="33">
        <v>0</v>
      </c>
      <c r="H11" s="33">
        <v>0</v>
      </c>
      <c r="I11" s="33"/>
      <c r="J11" s="16">
        <f t="shared" ref="J11:J42" si="4">IF(ISERROR(+G11/E11)=TRUE,0,++G11/E11)</f>
        <v>0</v>
      </c>
      <c r="K11" s="16">
        <f t="shared" si="0"/>
        <v>0</v>
      </c>
      <c r="L11" s="16">
        <f t="shared" si="1"/>
        <v>0</v>
      </c>
      <c r="M11" s="21">
        <f t="shared" ref="M11:M41" si="5">IF(ISERROR(+E11-G11)=TRUE,0,++E11-G11)</f>
        <v>0</v>
      </c>
      <c r="N11" s="21">
        <f t="shared" ref="N11:N42" si="6">IF(ISERROR(+E11-F11)=TRUE,0,++E11-F11)</f>
        <v>0</v>
      </c>
    </row>
    <row r="12" spans="2:14" ht="20.100000000000001" customHeight="1" x14ac:dyDescent="0.25">
      <c r="B12" s="7" t="s">
        <v>74</v>
      </c>
      <c r="C12" s="10">
        <v>0</v>
      </c>
      <c r="D12" s="10">
        <v>0</v>
      </c>
      <c r="E12" s="27">
        <f t="shared" si="2"/>
        <v>0</v>
      </c>
      <c r="F12" s="27">
        <f t="shared" si="3"/>
        <v>0</v>
      </c>
      <c r="G12" s="33">
        <v>0</v>
      </c>
      <c r="H12" s="33">
        <v>0</v>
      </c>
      <c r="I12" s="33"/>
      <c r="J12" s="16">
        <f t="shared" si="4"/>
        <v>0</v>
      </c>
      <c r="K12" s="16">
        <f t="shared" si="0"/>
        <v>0</v>
      </c>
      <c r="L12" s="16">
        <f t="shared" si="1"/>
        <v>0</v>
      </c>
      <c r="M12" s="21">
        <f t="shared" si="5"/>
        <v>0</v>
      </c>
      <c r="N12" s="21">
        <f t="shared" si="6"/>
        <v>0</v>
      </c>
    </row>
    <row r="13" spans="2:14" ht="20.100000000000001" customHeight="1" x14ac:dyDescent="0.25">
      <c r="B13" s="7" t="s">
        <v>75</v>
      </c>
      <c r="C13" s="10">
        <v>0</v>
      </c>
      <c r="D13" s="10">
        <v>0</v>
      </c>
      <c r="E13" s="27">
        <f t="shared" si="2"/>
        <v>0</v>
      </c>
      <c r="F13" s="27">
        <f t="shared" si="3"/>
        <v>0</v>
      </c>
      <c r="G13" s="33">
        <v>0</v>
      </c>
      <c r="H13" s="33">
        <v>0</v>
      </c>
      <c r="I13" s="33"/>
      <c r="J13" s="16">
        <f t="shared" si="4"/>
        <v>0</v>
      </c>
      <c r="K13" s="16">
        <f t="shared" si="0"/>
        <v>0</v>
      </c>
      <c r="L13" s="16">
        <f t="shared" si="1"/>
        <v>0</v>
      </c>
      <c r="M13" s="21">
        <f t="shared" si="5"/>
        <v>0</v>
      </c>
      <c r="N13" s="21">
        <f t="shared" si="6"/>
        <v>0</v>
      </c>
    </row>
    <row r="14" spans="2:14" ht="20.100000000000001" customHeight="1" x14ac:dyDescent="0.25">
      <c r="B14" s="7" t="s">
        <v>76</v>
      </c>
      <c r="C14" s="10">
        <v>0</v>
      </c>
      <c r="D14" s="10">
        <v>0</v>
      </c>
      <c r="E14" s="27">
        <f t="shared" si="2"/>
        <v>0</v>
      </c>
      <c r="F14" s="27">
        <f t="shared" si="3"/>
        <v>0</v>
      </c>
      <c r="G14" s="33">
        <v>0</v>
      </c>
      <c r="H14" s="33">
        <v>0</v>
      </c>
      <c r="I14" s="33"/>
      <c r="J14" s="16">
        <f t="shared" si="4"/>
        <v>0</v>
      </c>
      <c r="K14" s="16">
        <f t="shared" si="0"/>
        <v>0</v>
      </c>
      <c r="L14" s="16">
        <f t="shared" si="1"/>
        <v>0</v>
      </c>
      <c r="M14" s="21">
        <f t="shared" si="5"/>
        <v>0</v>
      </c>
      <c r="N14" s="21">
        <f t="shared" si="6"/>
        <v>0</v>
      </c>
    </row>
    <row r="15" spans="2:14" ht="20.100000000000001" customHeight="1" x14ac:dyDescent="0.25">
      <c r="B15" s="7" t="s">
        <v>77</v>
      </c>
      <c r="C15" s="10">
        <v>0</v>
      </c>
      <c r="D15" s="10">
        <v>0</v>
      </c>
      <c r="E15" s="27">
        <f t="shared" si="2"/>
        <v>0</v>
      </c>
      <c r="F15" s="27">
        <f t="shared" si="3"/>
        <v>0</v>
      </c>
      <c r="G15" s="33">
        <v>0</v>
      </c>
      <c r="H15" s="33">
        <v>0</v>
      </c>
      <c r="I15" s="33"/>
      <c r="J15" s="16">
        <f t="shared" si="4"/>
        <v>0</v>
      </c>
      <c r="K15" s="16">
        <f t="shared" si="0"/>
        <v>0</v>
      </c>
      <c r="L15" s="16">
        <f t="shared" si="1"/>
        <v>0</v>
      </c>
      <c r="M15" s="21">
        <f t="shared" si="5"/>
        <v>0</v>
      </c>
      <c r="N15" s="21">
        <f t="shared" si="6"/>
        <v>0</v>
      </c>
    </row>
    <row r="16" spans="2:14" ht="20.100000000000001" customHeight="1" x14ac:dyDescent="0.25">
      <c r="B16" s="7" t="s">
        <v>78</v>
      </c>
      <c r="C16" s="10">
        <v>0</v>
      </c>
      <c r="D16" s="10">
        <v>0</v>
      </c>
      <c r="E16" s="27">
        <f t="shared" si="2"/>
        <v>0</v>
      </c>
      <c r="F16" s="27">
        <f t="shared" si="3"/>
        <v>0</v>
      </c>
      <c r="G16" s="33">
        <v>0</v>
      </c>
      <c r="H16" s="33">
        <v>0</v>
      </c>
      <c r="I16" s="33"/>
      <c r="J16" s="16">
        <f t="shared" si="4"/>
        <v>0</v>
      </c>
      <c r="K16" s="16">
        <f t="shared" si="0"/>
        <v>0</v>
      </c>
      <c r="L16" s="16">
        <f t="shared" si="1"/>
        <v>0</v>
      </c>
      <c r="M16" s="21">
        <f t="shared" si="5"/>
        <v>0</v>
      </c>
      <c r="N16" s="21">
        <f t="shared" si="6"/>
        <v>0</v>
      </c>
    </row>
    <row r="17" spans="2:14" ht="20.100000000000001" customHeight="1" x14ac:dyDescent="0.25">
      <c r="B17" s="7" t="s">
        <v>79</v>
      </c>
      <c r="C17" s="10">
        <v>0</v>
      </c>
      <c r="D17" s="10">
        <v>0</v>
      </c>
      <c r="E17" s="27">
        <f t="shared" si="2"/>
        <v>0</v>
      </c>
      <c r="F17" s="27">
        <f t="shared" si="3"/>
        <v>0</v>
      </c>
      <c r="G17" s="33">
        <v>0</v>
      </c>
      <c r="H17" s="33">
        <v>0</v>
      </c>
      <c r="I17" s="33"/>
      <c r="J17" s="16">
        <f t="shared" si="4"/>
        <v>0</v>
      </c>
      <c r="K17" s="16">
        <f t="shared" si="0"/>
        <v>0</v>
      </c>
      <c r="L17" s="16">
        <f t="shared" si="1"/>
        <v>0</v>
      </c>
      <c r="M17" s="21">
        <f t="shared" si="5"/>
        <v>0</v>
      </c>
      <c r="N17" s="21">
        <f t="shared" si="6"/>
        <v>0</v>
      </c>
    </row>
    <row r="18" spans="2:14" ht="20.100000000000001" customHeight="1" x14ac:dyDescent="0.25">
      <c r="B18" s="7" t="s">
        <v>80</v>
      </c>
      <c r="C18" s="10">
        <v>0</v>
      </c>
      <c r="D18" s="10">
        <v>0</v>
      </c>
      <c r="E18" s="27">
        <f t="shared" si="2"/>
        <v>0</v>
      </c>
      <c r="F18" s="27">
        <f t="shared" si="3"/>
        <v>0</v>
      </c>
      <c r="G18" s="33">
        <v>0</v>
      </c>
      <c r="H18" s="33">
        <v>0</v>
      </c>
      <c r="I18" s="33"/>
      <c r="J18" s="16">
        <f t="shared" si="4"/>
        <v>0</v>
      </c>
      <c r="K18" s="16">
        <f t="shared" si="0"/>
        <v>0</v>
      </c>
      <c r="L18" s="16">
        <f t="shared" si="1"/>
        <v>0</v>
      </c>
      <c r="M18" s="21">
        <f t="shared" si="5"/>
        <v>0</v>
      </c>
      <c r="N18" s="21">
        <f t="shared" si="6"/>
        <v>0</v>
      </c>
    </row>
    <row r="19" spans="2:14" ht="20.100000000000001" customHeight="1" x14ac:dyDescent="0.25">
      <c r="B19" s="7" t="s">
        <v>81</v>
      </c>
      <c r="C19" s="10">
        <v>0</v>
      </c>
      <c r="D19" s="10">
        <v>0</v>
      </c>
      <c r="E19" s="27">
        <f t="shared" si="2"/>
        <v>0</v>
      </c>
      <c r="F19" s="27">
        <f t="shared" si="3"/>
        <v>0</v>
      </c>
      <c r="G19" s="33">
        <v>0</v>
      </c>
      <c r="H19" s="33">
        <v>0</v>
      </c>
      <c r="I19" s="33"/>
      <c r="J19" s="16">
        <f t="shared" si="4"/>
        <v>0</v>
      </c>
      <c r="K19" s="16">
        <f t="shared" si="0"/>
        <v>0</v>
      </c>
      <c r="L19" s="16">
        <f t="shared" si="1"/>
        <v>0</v>
      </c>
      <c r="M19" s="21">
        <f t="shared" si="5"/>
        <v>0</v>
      </c>
      <c r="N19" s="21">
        <f t="shared" si="6"/>
        <v>0</v>
      </c>
    </row>
    <row r="20" spans="2:14" ht="20.100000000000001" customHeight="1" x14ac:dyDescent="0.25">
      <c r="B20" s="7" t="s">
        <v>82</v>
      </c>
      <c r="C20" s="10">
        <v>0</v>
      </c>
      <c r="D20" s="10">
        <v>0</v>
      </c>
      <c r="E20" s="27">
        <f t="shared" si="2"/>
        <v>0</v>
      </c>
      <c r="F20" s="27">
        <f t="shared" si="3"/>
        <v>0</v>
      </c>
      <c r="G20" s="33">
        <v>0</v>
      </c>
      <c r="H20" s="33">
        <v>0</v>
      </c>
      <c r="I20" s="33"/>
      <c r="J20" s="16">
        <f t="shared" si="4"/>
        <v>0</v>
      </c>
      <c r="K20" s="16">
        <f t="shared" si="0"/>
        <v>0</v>
      </c>
      <c r="L20" s="16">
        <f t="shared" si="1"/>
        <v>0</v>
      </c>
      <c r="M20" s="21">
        <f t="shared" si="5"/>
        <v>0</v>
      </c>
      <c r="N20" s="21">
        <f t="shared" si="6"/>
        <v>0</v>
      </c>
    </row>
    <row r="21" spans="2:14" ht="20.100000000000001" customHeight="1" x14ac:dyDescent="0.25">
      <c r="B21" s="7" t="s">
        <v>83</v>
      </c>
      <c r="C21" s="10">
        <v>0</v>
      </c>
      <c r="D21" s="10">
        <v>0</v>
      </c>
      <c r="E21" s="27">
        <f t="shared" si="2"/>
        <v>0</v>
      </c>
      <c r="F21" s="27">
        <f t="shared" si="3"/>
        <v>0</v>
      </c>
      <c r="G21" s="33">
        <v>0</v>
      </c>
      <c r="H21" s="33">
        <v>0</v>
      </c>
      <c r="I21" s="33"/>
      <c r="J21" s="16">
        <f t="shared" si="4"/>
        <v>0</v>
      </c>
      <c r="K21" s="16">
        <f t="shared" si="0"/>
        <v>0</v>
      </c>
      <c r="L21" s="16">
        <f t="shared" si="1"/>
        <v>0</v>
      </c>
      <c r="M21" s="21">
        <f t="shared" si="5"/>
        <v>0</v>
      </c>
      <c r="N21" s="21">
        <f t="shared" si="6"/>
        <v>0</v>
      </c>
    </row>
    <row r="22" spans="2:14" ht="20.100000000000001" customHeight="1" x14ac:dyDescent="0.25">
      <c r="B22" s="7" t="s">
        <v>84</v>
      </c>
      <c r="C22" s="10">
        <v>0</v>
      </c>
      <c r="D22" s="10">
        <v>0</v>
      </c>
      <c r="E22" s="27">
        <f t="shared" si="2"/>
        <v>0</v>
      </c>
      <c r="F22" s="27">
        <f t="shared" si="3"/>
        <v>0</v>
      </c>
      <c r="G22" s="33">
        <v>0</v>
      </c>
      <c r="H22" s="33">
        <v>0</v>
      </c>
      <c r="I22" s="33"/>
      <c r="J22" s="16">
        <f t="shared" si="4"/>
        <v>0</v>
      </c>
      <c r="K22" s="16">
        <f t="shared" si="0"/>
        <v>0</v>
      </c>
      <c r="L22" s="16">
        <f t="shared" si="1"/>
        <v>0</v>
      </c>
      <c r="M22" s="21">
        <f t="shared" si="5"/>
        <v>0</v>
      </c>
      <c r="N22" s="21">
        <f t="shared" si="6"/>
        <v>0</v>
      </c>
    </row>
    <row r="23" spans="2:14" ht="20.100000000000001" customHeight="1" x14ac:dyDescent="0.25">
      <c r="B23" s="7" t="s">
        <v>85</v>
      </c>
      <c r="C23" s="10">
        <v>0</v>
      </c>
      <c r="D23" s="10">
        <v>0</v>
      </c>
      <c r="E23" s="27">
        <f t="shared" si="2"/>
        <v>0</v>
      </c>
      <c r="F23" s="27">
        <f t="shared" si="3"/>
        <v>0</v>
      </c>
      <c r="G23" s="33">
        <v>0</v>
      </c>
      <c r="H23" s="33">
        <v>0</v>
      </c>
      <c r="I23" s="33"/>
      <c r="J23" s="16">
        <f t="shared" si="4"/>
        <v>0</v>
      </c>
      <c r="K23" s="16">
        <f t="shared" si="0"/>
        <v>0</v>
      </c>
      <c r="L23" s="16">
        <f t="shared" si="1"/>
        <v>0</v>
      </c>
      <c r="M23" s="21">
        <f t="shared" si="5"/>
        <v>0</v>
      </c>
      <c r="N23" s="21">
        <f t="shared" si="6"/>
        <v>0</v>
      </c>
    </row>
    <row r="24" spans="2:14" ht="20.100000000000001" customHeight="1" x14ac:dyDescent="0.25">
      <c r="B24" s="7" t="s">
        <v>86</v>
      </c>
      <c r="C24" s="10">
        <v>0</v>
      </c>
      <c r="D24" s="10">
        <v>0</v>
      </c>
      <c r="E24" s="27">
        <f t="shared" si="2"/>
        <v>0</v>
      </c>
      <c r="F24" s="27">
        <f t="shared" si="3"/>
        <v>0</v>
      </c>
      <c r="G24" s="33">
        <v>0</v>
      </c>
      <c r="H24" s="33">
        <v>0</v>
      </c>
      <c r="I24" s="33"/>
      <c r="J24" s="16">
        <f t="shared" si="4"/>
        <v>0</v>
      </c>
      <c r="K24" s="16">
        <f t="shared" si="0"/>
        <v>0</v>
      </c>
      <c r="L24" s="16">
        <f t="shared" si="1"/>
        <v>0</v>
      </c>
      <c r="M24" s="21">
        <f t="shared" si="5"/>
        <v>0</v>
      </c>
      <c r="N24" s="21">
        <f t="shared" si="6"/>
        <v>0</v>
      </c>
    </row>
    <row r="25" spans="2:14" ht="20.100000000000001" customHeight="1" x14ac:dyDescent="0.25">
      <c r="B25" s="7" t="s">
        <v>87</v>
      </c>
      <c r="C25" s="10">
        <v>0</v>
      </c>
      <c r="D25" s="10">
        <v>0</v>
      </c>
      <c r="E25" s="27">
        <f t="shared" si="2"/>
        <v>0</v>
      </c>
      <c r="F25" s="27">
        <f t="shared" si="3"/>
        <v>0</v>
      </c>
      <c r="G25" s="33">
        <v>0</v>
      </c>
      <c r="H25" s="33">
        <v>0</v>
      </c>
      <c r="I25" s="33"/>
      <c r="J25" s="16">
        <f t="shared" si="4"/>
        <v>0</v>
      </c>
      <c r="K25" s="16">
        <f t="shared" si="0"/>
        <v>0</v>
      </c>
      <c r="L25" s="16">
        <f t="shared" si="1"/>
        <v>0</v>
      </c>
      <c r="M25" s="21">
        <f t="shared" si="5"/>
        <v>0</v>
      </c>
      <c r="N25" s="21">
        <f t="shared" si="6"/>
        <v>0</v>
      </c>
    </row>
    <row r="26" spans="2:14" ht="20.100000000000001" customHeight="1" x14ac:dyDescent="0.25">
      <c r="B26" s="7" t="s">
        <v>88</v>
      </c>
      <c r="C26" s="10">
        <v>0</v>
      </c>
      <c r="D26" s="10">
        <v>0</v>
      </c>
      <c r="E26" s="27">
        <f t="shared" si="2"/>
        <v>0</v>
      </c>
      <c r="F26" s="27">
        <f t="shared" si="3"/>
        <v>0</v>
      </c>
      <c r="G26" s="33">
        <v>0</v>
      </c>
      <c r="H26" s="33">
        <v>0</v>
      </c>
      <c r="I26" s="33"/>
      <c r="J26" s="16">
        <f t="shared" si="4"/>
        <v>0</v>
      </c>
      <c r="K26" s="16">
        <f t="shared" si="0"/>
        <v>0</v>
      </c>
      <c r="L26" s="16">
        <f t="shared" si="1"/>
        <v>0</v>
      </c>
      <c r="M26" s="21">
        <f t="shared" si="5"/>
        <v>0</v>
      </c>
      <c r="N26" s="21">
        <f t="shared" si="6"/>
        <v>0</v>
      </c>
    </row>
    <row r="27" spans="2:14" ht="20.100000000000001" customHeight="1" x14ac:dyDescent="0.25">
      <c r="B27" s="7" t="s">
        <v>89</v>
      </c>
      <c r="C27" s="10">
        <v>0</v>
      </c>
      <c r="D27" s="10">
        <v>0</v>
      </c>
      <c r="E27" s="27">
        <f t="shared" si="2"/>
        <v>0</v>
      </c>
      <c r="F27" s="27">
        <f t="shared" si="3"/>
        <v>0</v>
      </c>
      <c r="G27" s="33">
        <v>0</v>
      </c>
      <c r="H27" s="33">
        <v>0</v>
      </c>
      <c r="I27" s="33"/>
      <c r="J27" s="16">
        <f t="shared" si="4"/>
        <v>0</v>
      </c>
      <c r="K27" s="16">
        <f t="shared" si="0"/>
        <v>0</v>
      </c>
      <c r="L27" s="16">
        <f t="shared" si="1"/>
        <v>0</v>
      </c>
      <c r="M27" s="21">
        <f t="shared" si="5"/>
        <v>0</v>
      </c>
      <c r="N27" s="21">
        <f t="shared" si="6"/>
        <v>0</v>
      </c>
    </row>
    <row r="28" spans="2:14" ht="20.100000000000001" customHeight="1" x14ac:dyDescent="0.25">
      <c r="B28" s="7" t="s">
        <v>90</v>
      </c>
      <c r="C28" s="10">
        <v>0</v>
      </c>
      <c r="D28" s="10">
        <v>0</v>
      </c>
      <c r="E28" s="27">
        <f t="shared" si="2"/>
        <v>0</v>
      </c>
      <c r="F28" s="27">
        <f t="shared" si="3"/>
        <v>0</v>
      </c>
      <c r="G28" s="33">
        <v>0</v>
      </c>
      <c r="H28" s="33">
        <v>0</v>
      </c>
      <c r="I28" s="33"/>
      <c r="J28" s="16">
        <f t="shared" si="4"/>
        <v>0</v>
      </c>
      <c r="K28" s="16">
        <f t="shared" si="0"/>
        <v>0</v>
      </c>
      <c r="L28" s="16">
        <f t="shared" si="1"/>
        <v>0</v>
      </c>
      <c r="M28" s="21">
        <f t="shared" si="5"/>
        <v>0</v>
      </c>
      <c r="N28" s="21">
        <f t="shared" si="6"/>
        <v>0</v>
      </c>
    </row>
    <row r="29" spans="2:14" ht="20.100000000000001" customHeight="1" x14ac:dyDescent="0.25">
      <c r="B29" s="7" t="s">
        <v>91</v>
      </c>
      <c r="C29" s="10">
        <v>0</v>
      </c>
      <c r="D29" s="10">
        <v>0</v>
      </c>
      <c r="E29" s="27">
        <f t="shared" si="2"/>
        <v>0</v>
      </c>
      <c r="F29" s="27">
        <f t="shared" si="3"/>
        <v>0</v>
      </c>
      <c r="G29" s="33">
        <v>0</v>
      </c>
      <c r="H29" s="33">
        <v>0</v>
      </c>
      <c r="I29" s="33"/>
      <c r="J29" s="16">
        <f t="shared" si="4"/>
        <v>0</v>
      </c>
      <c r="K29" s="16">
        <f t="shared" si="0"/>
        <v>0</v>
      </c>
      <c r="L29" s="16">
        <f t="shared" si="1"/>
        <v>0</v>
      </c>
      <c r="M29" s="21">
        <f t="shared" si="5"/>
        <v>0</v>
      </c>
      <c r="N29" s="21">
        <f t="shared" si="6"/>
        <v>0</v>
      </c>
    </row>
    <row r="30" spans="2:14" ht="20.100000000000001" customHeight="1" x14ac:dyDescent="0.25">
      <c r="B30" s="7" t="s">
        <v>92</v>
      </c>
      <c r="C30" s="10">
        <v>0</v>
      </c>
      <c r="D30" s="10">
        <v>0</v>
      </c>
      <c r="E30" s="27">
        <f t="shared" si="2"/>
        <v>0</v>
      </c>
      <c r="F30" s="27">
        <f t="shared" si="3"/>
        <v>0</v>
      </c>
      <c r="G30" s="33">
        <v>0</v>
      </c>
      <c r="H30" s="33">
        <v>0</v>
      </c>
      <c r="I30" s="33"/>
      <c r="J30" s="16">
        <f t="shared" si="4"/>
        <v>0</v>
      </c>
      <c r="K30" s="16">
        <f t="shared" si="0"/>
        <v>0</v>
      </c>
      <c r="L30" s="16">
        <f t="shared" si="1"/>
        <v>0</v>
      </c>
      <c r="M30" s="21">
        <f t="shared" si="5"/>
        <v>0</v>
      </c>
      <c r="N30" s="21">
        <f t="shared" si="6"/>
        <v>0</v>
      </c>
    </row>
    <row r="31" spans="2:14" ht="20.100000000000001" customHeight="1" x14ac:dyDescent="0.25">
      <c r="B31" s="7" t="s">
        <v>93</v>
      </c>
      <c r="C31" s="10">
        <v>0</v>
      </c>
      <c r="D31" s="10">
        <v>0</v>
      </c>
      <c r="E31" s="27">
        <f t="shared" si="2"/>
        <v>0</v>
      </c>
      <c r="F31" s="27">
        <f t="shared" si="3"/>
        <v>0</v>
      </c>
      <c r="G31" s="33">
        <v>0</v>
      </c>
      <c r="H31" s="33">
        <v>0</v>
      </c>
      <c r="I31" s="33"/>
      <c r="J31" s="16">
        <f t="shared" ref="J31:J36" si="7">IF(ISERROR(+G31/E31)=TRUE,0,++G31/E31)</f>
        <v>0</v>
      </c>
      <c r="K31" s="16">
        <f t="shared" ref="K31:K36" si="8">IF(ISERROR(+H31/E31)=TRUE,0,++H31/E31)</f>
        <v>0</v>
      </c>
      <c r="L31" s="16">
        <f t="shared" ref="L31:L36" si="9">IF(ISERROR(+I31/E31)=TRUE,0,++I31/E31)</f>
        <v>0</v>
      </c>
      <c r="M31" s="21">
        <f t="shared" ref="M31:M36" si="10">IF(ISERROR(+E31-G31)=TRUE,0,++E31-G31)</f>
        <v>0</v>
      </c>
      <c r="N31" s="21">
        <f t="shared" ref="N31:N36" si="11">IF(ISERROR(+E31-F31)=TRUE,0,++E31-F31)</f>
        <v>0</v>
      </c>
    </row>
    <row r="32" spans="2:14" ht="20.100000000000001" customHeight="1" x14ac:dyDescent="0.25">
      <c r="B32" s="7" t="s">
        <v>94</v>
      </c>
      <c r="C32" s="10">
        <v>0</v>
      </c>
      <c r="D32" s="10">
        <v>0</v>
      </c>
      <c r="E32" s="27">
        <f t="shared" si="2"/>
        <v>0</v>
      </c>
      <c r="F32" s="27">
        <f t="shared" si="3"/>
        <v>0</v>
      </c>
      <c r="G32" s="33">
        <v>0</v>
      </c>
      <c r="H32" s="33">
        <v>0</v>
      </c>
      <c r="I32" s="33"/>
      <c r="J32" s="16">
        <f t="shared" si="7"/>
        <v>0</v>
      </c>
      <c r="K32" s="16">
        <f t="shared" si="8"/>
        <v>0</v>
      </c>
      <c r="L32" s="16">
        <f t="shared" si="9"/>
        <v>0</v>
      </c>
      <c r="M32" s="21">
        <f t="shared" si="10"/>
        <v>0</v>
      </c>
      <c r="N32" s="21">
        <f t="shared" si="11"/>
        <v>0</v>
      </c>
    </row>
    <row r="33" spans="2:14" ht="20.100000000000001" customHeight="1" x14ac:dyDescent="0.25">
      <c r="B33" s="7" t="s">
        <v>95</v>
      </c>
      <c r="C33" s="10">
        <v>0</v>
      </c>
      <c r="D33" s="10">
        <v>0</v>
      </c>
      <c r="E33" s="27">
        <f t="shared" si="2"/>
        <v>0</v>
      </c>
      <c r="F33" s="27">
        <f t="shared" si="3"/>
        <v>0</v>
      </c>
      <c r="G33" s="33">
        <v>0</v>
      </c>
      <c r="H33" s="33">
        <v>0</v>
      </c>
      <c r="I33" s="33"/>
      <c r="J33" s="16">
        <f t="shared" si="7"/>
        <v>0</v>
      </c>
      <c r="K33" s="16">
        <f t="shared" si="8"/>
        <v>0</v>
      </c>
      <c r="L33" s="16">
        <f t="shared" si="9"/>
        <v>0</v>
      </c>
      <c r="M33" s="21">
        <f t="shared" si="10"/>
        <v>0</v>
      </c>
      <c r="N33" s="21">
        <f t="shared" si="11"/>
        <v>0</v>
      </c>
    </row>
    <row r="34" spans="2:14" ht="20.100000000000001" customHeight="1" x14ac:dyDescent="0.25">
      <c r="B34" s="7" t="s">
        <v>96</v>
      </c>
      <c r="C34" s="10">
        <v>0</v>
      </c>
      <c r="D34" s="10">
        <v>0</v>
      </c>
      <c r="E34" s="27">
        <f t="shared" si="2"/>
        <v>0</v>
      </c>
      <c r="F34" s="27">
        <f t="shared" si="3"/>
        <v>0</v>
      </c>
      <c r="G34" s="33">
        <v>0</v>
      </c>
      <c r="H34" s="33">
        <v>0</v>
      </c>
      <c r="I34" s="33"/>
      <c r="J34" s="16">
        <f t="shared" si="7"/>
        <v>0</v>
      </c>
      <c r="K34" s="16">
        <f t="shared" si="8"/>
        <v>0</v>
      </c>
      <c r="L34" s="16">
        <f t="shared" si="9"/>
        <v>0</v>
      </c>
      <c r="M34" s="21">
        <f t="shared" si="10"/>
        <v>0</v>
      </c>
      <c r="N34" s="21">
        <f t="shared" si="11"/>
        <v>0</v>
      </c>
    </row>
    <row r="35" spans="2:14" ht="20.100000000000001" customHeight="1" x14ac:dyDescent="0.25">
      <c r="B35" s="7" t="s">
        <v>97</v>
      </c>
      <c r="C35" s="10">
        <v>0</v>
      </c>
      <c r="D35" s="10">
        <v>0</v>
      </c>
      <c r="E35" s="27">
        <f t="shared" si="2"/>
        <v>0</v>
      </c>
      <c r="F35" s="27">
        <f t="shared" si="3"/>
        <v>0</v>
      </c>
      <c r="G35" s="33">
        <v>0</v>
      </c>
      <c r="H35" s="33">
        <v>0</v>
      </c>
      <c r="I35" s="33"/>
      <c r="J35" s="16">
        <f t="shared" si="7"/>
        <v>0</v>
      </c>
      <c r="K35" s="16">
        <f t="shared" si="8"/>
        <v>0</v>
      </c>
      <c r="L35" s="16">
        <f t="shared" si="9"/>
        <v>0</v>
      </c>
      <c r="M35" s="21">
        <f t="shared" si="10"/>
        <v>0</v>
      </c>
      <c r="N35" s="21">
        <f t="shared" si="11"/>
        <v>0</v>
      </c>
    </row>
    <row r="36" spans="2:14" ht="20.100000000000001" customHeight="1" x14ac:dyDescent="0.25">
      <c r="B36" s="7" t="s">
        <v>98</v>
      </c>
      <c r="C36" s="10">
        <v>0</v>
      </c>
      <c r="D36" s="10">
        <v>0</v>
      </c>
      <c r="E36" s="27">
        <f t="shared" si="2"/>
        <v>0</v>
      </c>
      <c r="F36" s="27">
        <f t="shared" si="3"/>
        <v>0</v>
      </c>
      <c r="G36" s="33">
        <v>0</v>
      </c>
      <c r="H36" s="33">
        <v>0</v>
      </c>
      <c r="I36" s="33"/>
      <c r="J36" s="16">
        <f t="shared" si="7"/>
        <v>0</v>
      </c>
      <c r="K36" s="16">
        <f t="shared" si="8"/>
        <v>0</v>
      </c>
      <c r="L36" s="16">
        <f t="shared" si="9"/>
        <v>0</v>
      </c>
      <c r="M36" s="21">
        <f t="shared" si="10"/>
        <v>0</v>
      </c>
      <c r="N36" s="21">
        <f t="shared" si="11"/>
        <v>0</v>
      </c>
    </row>
    <row r="37" spans="2:14" ht="20.100000000000001" customHeight="1" x14ac:dyDescent="0.25">
      <c r="B37" s="7" t="s">
        <v>99</v>
      </c>
      <c r="C37" s="10">
        <v>0</v>
      </c>
      <c r="D37" s="10">
        <v>0</v>
      </c>
      <c r="E37" s="27">
        <f t="shared" si="2"/>
        <v>0</v>
      </c>
      <c r="F37" s="27">
        <f t="shared" si="3"/>
        <v>0</v>
      </c>
      <c r="G37" s="33">
        <v>0</v>
      </c>
      <c r="H37" s="33">
        <v>0</v>
      </c>
      <c r="I37" s="33"/>
      <c r="J37" s="16">
        <f t="shared" si="4"/>
        <v>0</v>
      </c>
      <c r="K37" s="16">
        <f t="shared" si="0"/>
        <v>0</v>
      </c>
      <c r="L37" s="16">
        <f t="shared" si="1"/>
        <v>0</v>
      </c>
      <c r="M37" s="21">
        <f t="shared" si="5"/>
        <v>0</v>
      </c>
      <c r="N37" s="21">
        <f t="shared" si="6"/>
        <v>0</v>
      </c>
    </row>
    <row r="38" spans="2:14" ht="20.100000000000001" customHeight="1" x14ac:dyDescent="0.25">
      <c r="B38" s="7" t="s">
        <v>100</v>
      </c>
      <c r="C38" s="10">
        <v>16066664</v>
      </c>
      <c r="D38" s="10">
        <v>16066664</v>
      </c>
      <c r="E38" s="27">
        <f t="shared" si="2"/>
        <v>15263330.799999999</v>
      </c>
      <c r="F38" s="27">
        <f t="shared" si="3"/>
        <v>13736997.719999999</v>
      </c>
      <c r="G38" s="33">
        <v>0</v>
      </c>
      <c r="H38" s="33">
        <v>13013800</v>
      </c>
      <c r="I38" s="33"/>
      <c r="J38" s="16">
        <f t="shared" si="4"/>
        <v>0</v>
      </c>
      <c r="K38" s="16">
        <f t="shared" si="0"/>
        <v>0.85261861716316867</v>
      </c>
      <c r="L38" s="16">
        <f t="shared" si="1"/>
        <v>0</v>
      </c>
      <c r="M38" s="21">
        <f t="shared" si="5"/>
        <v>15263330.799999999</v>
      </c>
      <c r="N38" s="21">
        <f t="shared" si="6"/>
        <v>1526333.08</v>
      </c>
    </row>
    <row r="39" spans="2:14" ht="20.100000000000001" customHeight="1" x14ac:dyDescent="0.25">
      <c r="B39" s="7" t="s">
        <v>101</v>
      </c>
      <c r="C39" s="10">
        <v>0</v>
      </c>
      <c r="D39" s="10">
        <v>0</v>
      </c>
      <c r="E39" s="27">
        <f t="shared" si="2"/>
        <v>0</v>
      </c>
      <c r="F39" s="27">
        <f t="shared" si="3"/>
        <v>0</v>
      </c>
      <c r="G39" s="33">
        <v>0</v>
      </c>
      <c r="H39" s="33">
        <v>0</v>
      </c>
      <c r="I39" s="33"/>
      <c r="J39" s="16">
        <f t="shared" si="4"/>
        <v>0</v>
      </c>
      <c r="K39" s="16">
        <f t="shared" si="0"/>
        <v>0</v>
      </c>
      <c r="L39" s="16">
        <f t="shared" si="1"/>
        <v>0</v>
      </c>
      <c r="M39" s="21">
        <f t="shared" si="5"/>
        <v>0</v>
      </c>
      <c r="N39" s="21">
        <f t="shared" si="6"/>
        <v>0</v>
      </c>
    </row>
    <row r="40" spans="2:14" ht="20.100000000000001" customHeight="1" x14ac:dyDescent="0.25">
      <c r="B40" s="7" t="s">
        <v>103</v>
      </c>
      <c r="C40" s="10">
        <v>0</v>
      </c>
      <c r="D40" s="10">
        <v>0</v>
      </c>
      <c r="E40" s="27">
        <f t="shared" si="2"/>
        <v>0</v>
      </c>
      <c r="F40" s="27">
        <f t="shared" si="3"/>
        <v>0</v>
      </c>
      <c r="G40" s="33">
        <v>0</v>
      </c>
      <c r="H40" s="33">
        <v>0</v>
      </c>
      <c r="I40" s="33"/>
      <c r="J40" s="16">
        <f t="shared" ref="J40" si="12">IF(ISERROR(+G40/E40)=TRUE,0,++G40/E40)</f>
        <v>0</v>
      </c>
      <c r="K40" s="16">
        <f t="shared" ref="K40" si="13">IF(ISERROR(+H40/E40)=TRUE,0,++H40/E40)</f>
        <v>0</v>
      </c>
      <c r="L40" s="16">
        <f t="shared" ref="L40" si="14">IF(ISERROR(+I40/E40)=TRUE,0,++I40/E40)</f>
        <v>0</v>
      </c>
      <c r="M40" s="21">
        <f t="shared" ref="M40" si="15">IF(ISERROR(+E40-G40)=TRUE,0,++E40-G40)</f>
        <v>0</v>
      </c>
      <c r="N40" s="21">
        <f t="shared" ref="N40" si="16">IF(ISERROR(+E40-F40)=TRUE,0,++E40-F40)</f>
        <v>0</v>
      </c>
    </row>
    <row r="41" spans="2:14" ht="20.100000000000001" customHeight="1" x14ac:dyDescent="0.25">
      <c r="B41" s="8" t="s">
        <v>104</v>
      </c>
      <c r="C41" s="11">
        <v>0</v>
      </c>
      <c r="D41" s="11">
        <v>0</v>
      </c>
      <c r="E41" s="28">
        <f t="shared" si="2"/>
        <v>0</v>
      </c>
      <c r="F41" s="28">
        <f t="shared" si="3"/>
        <v>0</v>
      </c>
      <c r="G41" s="35">
        <v>0</v>
      </c>
      <c r="H41" s="35">
        <v>0</v>
      </c>
      <c r="I41" s="35"/>
      <c r="J41" s="19">
        <f t="shared" si="4"/>
        <v>0</v>
      </c>
      <c r="K41" s="19">
        <f t="shared" si="0"/>
        <v>0</v>
      </c>
      <c r="L41" s="17">
        <f t="shared" si="1"/>
        <v>0</v>
      </c>
      <c r="M41" s="22">
        <f t="shared" si="5"/>
        <v>0</v>
      </c>
      <c r="N41" s="22">
        <f t="shared" si="6"/>
        <v>0</v>
      </c>
    </row>
    <row r="42" spans="2:14" ht="23.25" customHeight="1" x14ac:dyDescent="0.25">
      <c r="B42" s="13" t="s">
        <v>39</v>
      </c>
      <c r="C42" s="13">
        <f t="shared" ref="C42:I42" si="17">SUM(C10:C41)</f>
        <v>16066664</v>
      </c>
      <c r="D42" s="13">
        <f t="shared" si="17"/>
        <v>16066664</v>
      </c>
      <c r="E42" s="24">
        <f t="shared" si="17"/>
        <v>15263330.799999999</v>
      </c>
      <c r="F42" s="24">
        <f t="shared" si="17"/>
        <v>13736997.719999999</v>
      </c>
      <c r="G42" s="13">
        <f t="shared" si="17"/>
        <v>0</v>
      </c>
      <c r="H42" s="13">
        <f t="shared" si="17"/>
        <v>13013800</v>
      </c>
      <c r="I42" s="13">
        <f t="shared" si="17"/>
        <v>0</v>
      </c>
      <c r="J42" s="18">
        <f t="shared" si="4"/>
        <v>0</v>
      </c>
      <c r="K42" s="18">
        <f t="shared" si="0"/>
        <v>0.85261861716316867</v>
      </c>
      <c r="L42" s="18">
        <f t="shared" si="1"/>
        <v>0</v>
      </c>
      <c r="M42" s="23">
        <f>SUM(M10:M41)</f>
        <v>15263330.799999999</v>
      </c>
      <c r="N42" s="23">
        <f t="shared" si="6"/>
        <v>1526333.08</v>
      </c>
    </row>
    <row r="44" spans="2:14" x14ac:dyDescent="0.2">
      <c r="B44" s="14" t="s">
        <v>107</v>
      </c>
    </row>
    <row r="46" spans="2:14" x14ac:dyDescent="0.25">
      <c r="B46" s="1" t="s">
        <v>67</v>
      </c>
    </row>
    <row r="47" spans="2:14" ht="6" customHeight="1" x14ac:dyDescent="0.25"/>
    <row r="48" spans="2:14" x14ac:dyDescent="0.25">
      <c r="B48" s="1" t="s">
        <v>68</v>
      </c>
    </row>
    <row r="49" spans="2:2" x14ac:dyDescent="0.25">
      <c r="B49" s="1" t="s">
        <v>69</v>
      </c>
    </row>
    <row r="50" spans="2:2" x14ac:dyDescent="0.25">
      <c r="B50" s="1" t="s">
        <v>70</v>
      </c>
    </row>
    <row r="51" spans="2:2" x14ac:dyDescent="0.25">
      <c r="B51" s="1" t="s">
        <v>71</v>
      </c>
    </row>
    <row r="53" spans="2:2" x14ac:dyDescent="0.25">
      <c r="B53" s="1" t="s">
        <v>105</v>
      </c>
    </row>
    <row r="54" spans="2:2" x14ac:dyDescent="0.25">
      <c r="B54" s="1" t="s">
        <v>102</v>
      </c>
    </row>
  </sheetData>
  <mergeCells count="13">
    <mergeCell ref="B2:N2"/>
    <mergeCell ref="B8:B9"/>
    <mergeCell ref="F8:F9"/>
    <mergeCell ref="G8:G9"/>
    <mergeCell ref="H8:H9"/>
    <mergeCell ref="E8:E9"/>
    <mergeCell ref="J7:L7"/>
    <mergeCell ref="J8:L8"/>
    <mergeCell ref="M8:M9"/>
    <mergeCell ref="N8:N9"/>
    <mergeCell ref="I8:I9"/>
    <mergeCell ref="C8:C9"/>
    <mergeCell ref="D8:D9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1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bestFit="1" customWidth="1"/>
    <col min="14" max="14" width="15" style="1" bestFit="1" customWidth="1"/>
    <col min="15" max="16384" width="11.42578125" style="1"/>
  </cols>
  <sheetData>
    <row r="2" spans="2:14" ht="15" customHeight="1" x14ac:dyDescent="0.25">
      <c r="B2" s="41" t="s">
        <v>58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5.75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2:14" ht="1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2:14" ht="1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2:14" ht="1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8" spans="2:14" ht="15.75" x14ac:dyDescent="0.25">
      <c r="B8" s="2" t="s">
        <v>52</v>
      </c>
    </row>
    <row r="9" spans="2:14" x14ac:dyDescent="0.2">
      <c r="B9" s="3" t="s">
        <v>2</v>
      </c>
    </row>
    <row r="11" spans="2:14" x14ac:dyDescent="0.25">
      <c r="B11" s="4"/>
      <c r="J11" s="37"/>
      <c r="K11" s="37"/>
      <c r="L11" s="37"/>
    </row>
    <row r="12" spans="2:14" s="5" customFormat="1" ht="15" customHeight="1" x14ac:dyDescent="0.25">
      <c r="B12" s="44" t="s">
        <v>1</v>
      </c>
      <c r="C12" s="48" t="s">
        <v>0</v>
      </c>
      <c r="D12" s="48"/>
      <c r="E12" s="38" t="s">
        <v>44</v>
      </c>
      <c r="F12" s="38" t="s">
        <v>45</v>
      </c>
      <c r="G12" s="38" t="s">
        <v>54</v>
      </c>
      <c r="H12" s="38" t="s">
        <v>55</v>
      </c>
      <c r="I12" s="38" t="s">
        <v>56</v>
      </c>
      <c r="J12" s="40" t="s">
        <v>43</v>
      </c>
      <c r="K12" s="40"/>
      <c r="L12" s="40"/>
      <c r="M12" s="38" t="s">
        <v>49</v>
      </c>
      <c r="N12" s="42" t="s">
        <v>50</v>
      </c>
    </row>
    <row r="13" spans="2:14" s="5" customFormat="1" ht="40.5" customHeight="1" x14ac:dyDescent="0.25">
      <c r="B13" s="45"/>
      <c r="C13" s="25" t="s">
        <v>38</v>
      </c>
      <c r="D13" s="25" t="s">
        <v>37</v>
      </c>
      <c r="E13" s="39"/>
      <c r="F13" s="39"/>
      <c r="G13" s="39"/>
      <c r="H13" s="39"/>
      <c r="I13" s="39"/>
      <c r="J13" s="25" t="s">
        <v>46</v>
      </c>
      <c r="K13" s="25" t="s">
        <v>47</v>
      </c>
      <c r="L13" s="26" t="s">
        <v>48</v>
      </c>
      <c r="M13" s="39"/>
      <c r="N13" s="43"/>
    </row>
    <row r="14" spans="2:14" ht="20.100000000000001" customHeight="1" x14ac:dyDescent="0.25">
      <c r="B14" s="30" t="s">
        <v>3</v>
      </c>
      <c r="C14" s="31">
        <v>0</v>
      </c>
      <c r="D14" s="31">
        <v>0</v>
      </c>
      <c r="E14" s="32">
        <v>0</v>
      </c>
      <c r="F14" s="32">
        <v>0</v>
      </c>
      <c r="G14" s="9">
        <v>0</v>
      </c>
      <c r="H14" s="9">
        <v>0</v>
      </c>
      <c r="I14" s="9">
        <v>0</v>
      </c>
      <c r="J14" s="15">
        <f>IF(ISERROR(+G14/E14)=TRUE,0,++G14/E14)</f>
        <v>0</v>
      </c>
      <c r="K14" s="15">
        <f t="shared" ref="K14:K49" si="0">IF(ISERROR(+H14/E14)=TRUE,0,++H14/E14)</f>
        <v>0</v>
      </c>
      <c r="L14" s="15">
        <f t="shared" ref="L14:L49" si="1">IF(ISERROR(+I14/E14)=TRUE,0,++I14/E14)</f>
        <v>0</v>
      </c>
      <c r="M14" s="20">
        <f>IF(ISERROR(+E14-G14)=TRUE,0,++E14-G14)</f>
        <v>0</v>
      </c>
      <c r="N14" s="20">
        <f>IF(ISERROR(+E14-F14)=TRUE,0,++E14-F14)</f>
        <v>0</v>
      </c>
    </row>
    <row r="15" spans="2:14" ht="20.100000000000001" customHeight="1" x14ac:dyDescent="0.25">
      <c r="B15" s="29" t="s">
        <v>4</v>
      </c>
      <c r="C15" s="33">
        <v>0</v>
      </c>
      <c r="D15" s="33">
        <v>0</v>
      </c>
      <c r="E15" s="27">
        <v>0</v>
      </c>
      <c r="F15" s="27">
        <v>0</v>
      </c>
      <c r="G15" s="10">
        <v>0</v>
      </c>
      <c r="H15" s="10">
        <v>0</v>
      </c>
      <c r="I15" s="10">
        <v>0</v>
      </c>
      <c r="J15" s="16">
        <f t="shared" ref="J15:J49" si="2">IF(ISERROR(+G15/E15)=TRUE,0,++G15/E15)</f>
        <v>0</v>
      </c>
      <c r="K15" s="16">
        <f t="shared" si="0"/>
        <v>0</v>
      </c>
      <c r="L15" s="16">
        <f t="shared" si="1"/>
        <v>0</v>
      </c>
      <c r="M15" s="21">
        <f t="shared" ref="M15:M48" si="3">IF(ISERROR(+E15-G15)=TRUE,0,++E15-G15)</f>
        <v>0</v>
      </c>
      <c r="N15" s="21">
        <f t="shared" ref="N15:N49" si="4">IF(ISERROR(+E15-F15)=TRUE,0,++E15-F15)</f>
        <v>0</v>
      </c>
    </row>
    <row r="16" spans="2:14" ht="20.100000000000001" customHeight="1" x14ac:dyDescent="0.25">
      <c r="B16" s="29" t="s">
        <v>53</v>
      </c>
      <c r="C16" s="33">
        <v>0</v>
      </c>
      <c r="D16" s="33">
        <v>0</v>
      </c>
      <c r="E16" s="27">
        <v>0</v>
      </c>
      <c r="F16" s="27">
        <v>0</v>
      </c>
      <c r="G16" s="10">
        <v>0</v>
      </c>
      <c r="H16" s="10">
        <v>0</v>
      </c>
      <c r="I16" s="10">
        <v>0</v>
      </c>
      <c r="J16" s="16">
        <f t="shared" si="2"/>
        <v>0</v>
      </c>
      <c r="K16" s="16">
        <f t="shared" si="0"/>
        <v>0</v>
      </c>
      <c r="L16" s="16">
        <f t="shared" si="1"/>
        <v>0</v>
      </c>
      <c r="M16" s="21">
        <f t="shared" si="3"/>
        <v>0</v>
      </c>
      <c r="N16" s="21">
        <f t="shared" si="4"/>
        <v>0</v>
      </c>
    </row>
    <row r="17" spans="2:14" ht="20.100000000000001" customHeight="1" x14ac:dyDescent="0.25">
      <c r="B17" s="29" t="s">
        <v>5</v>
      </c>
      <c r="C17" s="33">
        <v>0</v>
      </c>
      <c r="D17" s="33">
        <v>0</v>
      </c>
      <c r="E17" s="27">
        <v>0</v>
      </c>
      <c r="F17" s="27">
        <v>0</v>
      </c>
      <c r="G17" s="10">
        <v>0</v>
      </c>
      <c r="H17" s="10">
        <v>0</v>
      </c>
      <c r="I17" s="10">
        <v>0</v>
      </c>
      <c r="J17" s="16">
        <f t="shared" si="2"/>
        <v>0</v>
      </c>
      <c r="K17" s="16">
        <f t="shared" si="0"/>
        <v>0</v>
      </c>
      <c r="L17" s="16">
        <f t="shared" si="1"/>
        <v>0</v>
      </c>
      <c r="M17" s="21">
        <f t="shared" si="3"/>
        <v>0</v>
      </c>
      <c r="N17" s="21">
        <f t="shared" si="4"/>
        <v>0</v>
      </c>
    </row>
    <row r="18" spans="2:14" ht="20.100000000000001" customHeight="1" x14ac:dyDescent="0.25">
      <c r="B18" s="29" t="s">
        <v>6</v>
      </c>
      <c r="C18" s="33">
        <v>0</v>
      </c>
      <c r="D18" s="33">
        <v>0</v>
      </c>
      <c r="E18" s="27">
        <v>0</v>
      </c>
      <c r="F18" s="27">
        <v>0</v>
      </c>
      <c r="G18" s="10">
        <v>0</v>
      </c>
      <c r="H18" s="10">
        <v>0</v>
      </c>
      <c r="I18" s="10">
        <v>0</v>
      </c>
      <c r="J18" s="16">
        <f t="shared" si="2"/>
        <v>0</v>
      </c>
      <c r="K18" s="16">
        <f t="shared" si="0"/>
        <v>0</v>
      </c>
      <c r="L18" s="16">
        <f t="shared" si="1"/>
        <v>0</v>
      </c>
      <c r="M18" s="21">
        <f t="shared" si="3"/>
        <v>0</v>
      </c>
      <c r="N18" s="21">
        <f t="shared" si="4"/>
        <v>0</v>
      </c>
    </row>
    <row r="19" spans="2:14" ht="20.100000000000001" customHeight="1" x14ac:dyDescent="0.25">
      <c r="B19" s="29" t="s">
        <v>7</v>
      </c>
      <c r="C19" s="33">
        <v>0</v>
      </c>
      <c r="D19" s="33">
        <v>0</v>
      </c>
      <c r="E19" s="27">
        <v>0</v>
      </c>
      <c r="F19" s="27">
        <v>0</v>
      </c>
      <c r="G19" s="10">
        <v>0</v>
      </c>
      <c r="H19" s="10">
        <v>0</v>
      </c>
      <c r="I19" s="10">
        <v>0</v>
      </c>
      <c r="J19" s="16">
        <f t="shared" si="2"/>
        <v>0</v>
      </c>
      <c r="K19" s="16">
        <f t="shared" si="0"/>
        <v>0</v>
      </c>
      <c r="L19" s="16">
        <f t="shared" si="1"/>
        <v>0</v>
      </c>
      <c r="M19" s="21">
        <f t="shared" si="3"/>
        <v>0</v>
      </c>
      <c r="N19" s="21">
        <f t="shared" si="4"/>
        <v>0</v>
      </c>
    </row>
    <row r="20" spans="2:14" ht="20.100000000000001" customHeight="1" x14ac:dyDescent="0.25">
      <c r="B20" s="29" t="s">
        <v>8</v>
      </c>
      <c r="C20" s="33">
        <v>0</v>
      </c>
      <c r="D20" s="33">
        <v>0</v>
      </c>
      <c r="E20" s="27">
        <v>0</v>
      </c>
      <c r="F20" s="27">
        <v>0</v>
      </c>
      <c r="G20" s="10">
        <v>0</v>
      </c>
      <c r="H20" s="10">
        <v>0</v>
      </c>
      <c r="I20" s="10">
        <v>0</v>
      </c>
      <c r="J20" s="16">
        <f t="shared" si="2"/>
        <v>0</v>
      </c>
      <c r="K20" s="16">
        <f t="shared" si="0"/>
        <v>0</v>
      </c>
      <c r="L20" s="16">
        <f t="shared" si="1"/>
        <v>0</v>
      </c>
      <c r="M20" s="21">
        <f t="shared" si="3"/>
        <v>0</v>
      </c>
      <c r="N20" s="21">
        <f t="shared" si="4"/>
        <v>0</v>
      </c>
    </row>
    <row r="21" spans="2:14" ht="20.100000000000001" customHeight="1" x14ac:dyDescent="0.25">
      <c r="B21" s="29" t="s">
        <v>9</v>
      </c>
      <c r="C21" s="33">
        <v>0</v>
      </c>
      <c r="D21" s="33">
        <v>0</v>
      </c>
      <c r="E21" s="27">
        <v>0</v>
      </c>
      <c r="F21" s="27">
        <v>0</v>
      </c>
      <c r="G21" s="10">
        <v>0</v>
      </c>
      <c r="H21" s="10">
        <v>0</v>
      </c>
      <c r="I21" s="10">
        <v>0</v>
      </c>
      <c r="J21" s="16">
        <f t="shared" si="2"/>
        <v>0</v>
      </c>
      <c r="K21" s="16">
        <f t="shared" si="0"/>
        <v>0</v>
      </c>
      <c r="L21" s="16">
        <f t="shared" si="1"/>
        <v>0</v>
      </c>
      <c r="M21" s="21">
        <f t="shared" si="3"/>
        <v>0</v>
      </c>
      <c r="N21" s="21">
        <f t="shared" si="4"/>
        <v>0</v>
      </c>
    </row>
    <row r="22" spans="2:14" ht="20.100000000000001" customHeight="1" x14ac:dyDescent="0.25">
      <c r="B22" s="29" t="s">
        <v>10</v>
      </c>
      <c r="C22" s="33">
        <v>0</v>
      </c>
      <c r="D22" s="33">
        <v>0</v>
      </c>
      <c r="E22" s="27">
        <v>0</v>
      </c>
      <c r="F22" s="27">
        <v>0</v>
      </c>
      <c r="G22" s="10">
        <v>0</v>
      </c>
      <c r="H22" s="10">
        <v>0</v>
      </c>
      <c r="I22" s="10">
        <v>0</v>
      </c>
      <c r="J22" s="16">
        <f t="shared" si="2"/>
        <v>0</v>
      </c>
      <c r="K22" s="16">
        <f t="shared" si="0"/>
        <v>0</v>
      </c>
      <c r="L22" s="16">
        <f t="shared" si="1"/>
        <v>0</v>
      </c>
      <c r="M22" s="21">
        <f t="shared" si="3"/>
        <v>0</v>
      </c>
      <c r="N22" s="21">
        <f t="shared" si="4"/>
        <v>0</v>
      </c>
    </row>
    <row r="23" spans="2:14" ht="20.100000000000001" customHeight="1" x14ac:dyDescent="0.25">
      <c r="B23" s="29" t="s">
        <v>11</v>
      </c>
      <c r="C23" s="33">
        <v>0</v>
      </c>
      <c r="D23" s="33">
        <v>0</v>
      </c>
      <c r="E23" s="27">
        <v>0</v>
      </c>
      <c r="F23" s="27">
        <v>0</v>
      </c>
      <c r="G23" s="10">
        <v>0</v>
      </c>
      <c r="H23" s="10">
        <v>0</v>
      </c>
      <c r="I23" s="10">
        <v>0</v>
      </c>
      <c r="J23" s="16">
        <f t="shared" si="2"/>
        <v>0</v>
      </c>
      <c r="K23" s="16">
        <f t="shared" si="0"/>
        <v>0</v>
      </c>
      <c r="L23" s="16">
        <f t="shared" si="1"/>
        <v>0</v>
      </c>
      <c r="M23" s="21">
        <f t="shared" si="3"/>
        <v>0</v>
      </c>
      <c r="N23" s="21">
        <f t="shared" si="4"/>
        <v>0</v>
      </c>
    </row>
    <row r="24" spans="2:14" ht="20.100000000000001" customHeight="1" x14ac:dyDescent="0.25">
      <c r="B24" s="29" t="s">
        <v>12</v>
      </c>
      <c r="C24" s="33">
        <v>0</v>
      </c>
      <c r="D24" s="33">
        <v>0</v>
      </c>
      <c r="E24" s="27">
        <v>0</v>
      </c>
      <c r="F24" s="27">
        <v>0</v>
      </c>
      <c r="G24" s="10">
        <v>0</v>
      </c>
      <c r="H24" s="10">
        <v>0</v>
      </c>
      <c r="I24" s="10">
        <v>0</v>
      </c>
      <c r="J24" s="16">
        <f t="shared" si="2"/>
        <v>0</v>
      </c>
      <c r="K24" s="16">
        <f t="shared" si="0"/>
        <v>0</v>
      </c>
      <c r="L24" s="16">
        <f t="shared" si="1"/>
        <v>0</v>
      </c>
      <c r="M24" s="21">
        <f t="shared" si="3"/>
        <v>0</v>
      </c>
      <c r="N24" s="21">
        <f t="shared" si="4"/>
        <v>0</v>
      </c>
    </row>
    <row r="25" spans="2:14" ht="20.100000000000001" customHeight="1" x14ac:dyDescent="0.25">
      <c r="B25" s="29" t="s">
        <v>13</v>
      </c>
      <c r="C25" s="33">
        <v>0</v>
      </c>
      <c r="D25" s="33">
        <v>0</v>
      </c>
      <c r="E25" s="27">
        <v>0</v>
      </c>
      <c r="F25" s="27">
        <v>0</v>
      </c>
      <c r="G25" s="10">
        <v>0</v>
      </c>
      <c r="H25" s="10">
        <v>0</v>
      </c>
      <c r="I25" s="10">
        <v>0</v>
      </c>
      <c r="J25" s="16">
        <f t="shared" si="2"/>
        <v>0</v>
      </c>
      <c r="K25" s="16">
        <f t="shared" si="0"/>
        <v>0</v>
      </c>
      <c r="L25" s="16">
        <f t="shared" si="1"/>
        <v>0</v>
      </c>
      <c r="M25" s="21">
        <f t="shared" si="3"/>
        <v>0</v>
      </c>
      <c r="N25" s="21">
        <f t="shared" si="4"/>
        <v>0</v>
      </c>
    </row>
    <row r="26" spans="2:14" ht="20.100000000000001" customHeight="1" x14ac:dyDescent="0.25">
      <c r="B26" s="29" t="s">
        <v>14</v>
      </c>
      <c r="C26" s="33">
        <v>0</v>
      </c>
      <c r="D26" s="33">
        <v>0</v>
      </c>
      <c r="E26" s="27">
        <v>0</v>
      </c>
      <c r="F26" s="27">
        <v>0</v>
      </c>
      <c r="G26" s="10">
        <v>0</v>
      </c>
      <c r="H26" s="10">
        <v>0</v>
      </c>
      <c r="I26" s="10">
        <v>0</v>
      </c>
      <c r="J26" s="16">
        <f t="shared" si="2"/>
        <v>0</v>
      </c>
      <c r="K26" s="16">
        <f t="shared" si="0"/>
        <v>0</v>
      </c>
      <c r="L26" s="16">
        <f t="shared" si="1"/>
        <v>0</v>
      </c>
      <c r="M26" s="21">
        <f t="shared" si="3"/>
        <v>0</v>
      </c>
      <c r="N26" s="21">
        <f t="shared" si="4"/>
        <v>0</v>
      </c>
    </row>
    <row r="27" spans="2:14" ht="20.100000000000001" customHeight="1" x14ac:dyDescent="0.25">
      <c r="B27" s="29" t="s">
        <v>15</v>
      </c>
      <c r="C27" s="33">
        <v>0</v>
      </c>
      <c r="D27" s="33">
        <v>0</v>
      </c>
      <c r="E27" s="27">
        <v>0</v>
      </c>
      <c r="F27" s="27">
        <v>0</v>
      </c>
      <c r="G27" s="10">
        <v>0</v>
      </c>
      <c r="H27" s="10">
        <v>0</v>
      </c>
      <c r="I27" s="10">
        <v>0</v>
      </c>
      <c r="J27" s="16">
        <f t="shared" si="2"/>
        <v>0</v>
      </c>
      <c r="K27" s="16">
        <f t="shared" si="0"/>
        <v>0</v>
      </c>
      <c r="L27" s="16">
        <f t="shared" si="1"/>
        <v>0</v>
      </c>
      <c r="M27" s="21">
        <f t="shared" si="3"/>
        <v>0</v>
      </c>
      <c r="N27" s="21">
        <f t="shared" si="4"/>
        <v>0</v>
      </c>
    </row>
    <row r="28" spans="2:14" ht="20.100000000000001" customHeight="1" x14ac:dyDescent="0.25">
      <c r="B28" s="29" t="s">
        <v>16</v>
      </c>
      <c r="C28" s="33">
        <v>0</v>
      </c>
      <c r="D28" s="33">
        <v>0</v>
      </c>
      <c r="E28" s="27">
        <v>0</v>
      </c>
      <c r="F28" s="27">
        <v>0</v>
      </c>
      <c r="G28" s="10">
        <v>0</v>
      </c>
      <c r="H28" s="10">
        <v>0</v>
      </c>
      <c r="I28" s="10">
        <v>0</v>
      </c>
      <c r="J28" s="16">
        <f t="shared" si="2"/>
        <v>0</v>
      </c>
      <c r="K28" s="16">
        <f t="shared" si="0"/>
        <v>0</v>
      </c>
      <c r="L28" s="16">
        <f t="shared" si="1"/>
        <v>0</v>
      </c>
      <c r="M28" s="21">
        <f t="shared" si="3"/>
        <v>0</v>
      </c>
      <c r="N28" s="21">
        <f t="shared" si="4"/>
        <v>0</v>
      </c>
    </row>
    <row r="29" spans="2:14" ht="20.100000000000001" customHeight="1" x14ac:dyDescent="0.25">
      <c r="B29" s="29" t="s">
        <v>17</v>
      </c>
      <c r="C29" s="33">
        <v>0</v>
      </c>
      <c r="D29" s="33">
        <v>0</v>
      </c>
      <c r="E29" s="27">
        <v>0</v>
      </c>
      <c r="F29" s="27">
        <v>0</v>
      </c>
      <c r="G29" s="10">
        <v>0</v>
      </c>
      <c r="H29" s="10">
        <v>0</v>
      </c>
      <c r="I29" s="10">
        <v>0</v>
      </c>
      <c r="J29" s="16">
        <f t="shared" si="2"/>
        <v>0</v>
      </c>
      <c r="K29" s="16">
        <f t="shared" si="0"/>
        <v>0</v>
      </c>
      <c r="L29" s="16">
        <f t="shared" si="1"/>
        <v>0</v>
      </c>
      <c r="M29" s="21">
        <f t="shared" si="3"/>
        <v>0</v>
      </c>
      <c r="N29" s="21">
        <f t="shared" si="4"/>
        <v>0</v>
      </c>
    </row>
    <row r="30" spans="2:14" ht="20.100000000000001" customHeight="1" x14ac:dyDescent="0.25">
      <c r="B30" s="29" t="s">
        <v>18</v>
      </c>
      <c r="C30" s="33">
        <v>0</v>
      </c>
      <c r="D30" s="33">
        <v>0</v>
      </c>
      <c r="E30" s="27">
        <v>0</v>
      </c>
      <c r="F30" s="27">
        <v>0</v>
      </c>
      <c r="G30" s="10">
        <v>0</v>
      </c>
      <c r="H30" s="10">
        <v>0</v>
      </c>
      <c r="I30" s="10">
        <v>0</v>
      </c>
      <c r="J30" s="16">
        <f t="shared" si="2"/>
        <v>0</v>
      </c>
      <c r="K30" s="16">
        <f t="shared" si="0"/>
        <v>0</v>
      </c>
      <c r="L30" s="16">
        <f t="shared" si="1"/>
        <v>0</v>
      </c>
      <c r="M30" s="21">
        <f t="shared" si="3"/>
        <v>0</v>
      </c>
      <c r="N30" s="21">
        <f t="shared" si="4"/>
        <v>0</v>
      </c>
    </row>
    <row r="31" spans="2:14" ht="20.100000000000001" customHeight="1" x14ac:dyDescent="0.25">
      <c r="B31" s="29" t="s">
        <v>19</v>
      </c>
      <c r="C31" s="33">
        <v>0</v>
      </c>
      <c r="D31" s="33">
        <v>0</v>
      </c>
      <c r="E31" s="27">
        <v>0</v>
      </c>
      <c r="F31" s="27">
        <v>0</v>
      </c>
      <c r="G31" s="10">
        <v>0</v>
      </c>
      <c r="H31" s="10">
        <v>0</v>
      </c>
      <c r="I31" s="10">
        <v>0</v>
      </c>
      <c r="J31" s="16">
        <f t="shared" si="2"/>
        <v>0</v>
      </c>
      <c r="K31" s="16">
        <f t="shared" si="0"/>
        <v>0</v>
      </c>
      <c r="L31" s="16">
        <f t="shared" si="1"/>
        <v>0</v>
      </c>
      <c r="M31" s="21">
        <f t="shared" si="3"/>
        <v>0</v>
      </c>
      <c r="N31" s="21">
        <f t="shared" si="4"/>
        <v>0</v>
      </c>
    </row>
    <row r="32" spans="2:14" ht="20.100000000000001" customHeight="1" x14ac:dyDescent="0.25">
      <c r="B32" s="29" t="s">
        <v>20</v>
      </c>
      <c r="C32" s="33">
        <v>0</v>
      </c>
      <c r="D32" s="33">
        <v>0</v>
      </c>
      <c r="E32" s="27">
        <v>0</v>
      </c>
      <c r="F32" s="27">
        <v>0</v>
      </c>
      <c r="G32" s="10">
        <v>0</v>
      </c>
      <c r="H32" s="10">
        <v>0</v>
      </c>
      <c r="I32" s="10">
        <v>0</v>
      </c>
      <c r="J32" s="16">
        <f t="shared" si="2"/>
        <v>0</v>
      </c>
      <c r="K32" s="16">
        <f t="shared" si="0"/>
        <v>0</v>
      </c>
      <c r="L32" s="16">
        <f t="shared" si="1"/>
        <v>0</v>
      </c>
      <c r="M32" s="21">
        <f t="shared" si="3"/>
        <v>0</v>
      </c>
      <c r="N32" s="21">
        <f t="shared" si="4"/>
        <v>0</v>
      </c>
    </row>
    <row r="33" spans="2:14" ht="20.100000000000001" customHeight="1" x14ac:dyDescent="0.25">
      <c r="B33" s="29" t="s">
        <v>21</v>
      </c>
      <c r="C33" s="33">
        <v>0</v>
      </c>
      <c r="D33" s="33">
        <v>0</v>
      </c>
      <c r="E33" s="27">
        <v>0</v>
      </c>
      <c r="F33" s="27">
        <v>0</v>
      </c>
      <c r="G33" s="10">
        <v>0</v>
      </c>
      <c r="H33" s="10">
        <v>0</v>
      </c>
      <c r="I33" s="10">
        <v>0</v>
      </c>
      <c r="J33" s="16">
        <f t="shared" si="2"/>
        <v>0</v>
      </c>
      <c r="K33" s="16">
        <f t="shared" si="0"/>
        <v>0</v>
      </c>
      <c r="L33" s="16">
        <f t="shared" si="1"/>
        <v>0</v>
      </c>
      <c r="M33" s="21">
        <f t="shared" si="3"/>
        <v>0</v>
      </c>
      <c r="N33" s="21">
        <f t="shared" si="4"/>
        <v>0</v>
      </c>
    </row>
    <row r="34" spans="2:14" ht="20.100000000000001" customHeight="1" x14ac:dyDescent="0.25">
      <c r="B34" s="29" t="s">
        <v>22</v>
      </c>
      <c r="C34" s="33">
        <v>0</v>
      </c>
      <c r="D34" s="33">
        <v>0</v>
      </c>
      <c r="E34" s="27">
        <v>0</v>
      </c>
      <c r="F34" s="27">
        <v>0</v>
      </c>
      <c r="G34" s="10">
        <v>0</v>
      </c>
      <c r="H34" s="10">
        <v>0</v>
      </c>
      <c r="I34" s="10">
        <v>0</v>
      </c>
      <c r="J34" s="16">
        <f t="shared" si="2"/>
        <v>0</v>
      </c>
      <c r="K34" s="16">
        <f t="shared" si="0"/>
        <v>0</v>
      </c>
      <c r="L34" s="16">
        <f t="shared" si="1"/>
        <v>0</v>
      </c>
      <c r="M34" s="21">
        <f t="shared" si="3"/>
        <v>0</v>
      </c>
      <c r="N34" s="21">
        <f t="shared" si="4"/>
        <v>0</v>
      </c>
    </row>
    <row r="35" spans="2:14" ht="20.100000000000001" customHeight="1" x14ac:dyDescent="0.25">
      <c r="B35" s="29" t="s">
        <v>23</v>
      </c>
      <c r="C35" s="33">
        <v>0</v>
      </c>
      <c r="D35" s="33">
        <v>0</v>
      </c>
      <c r="E35" s="27">
        <v>0</v>
      </c>
      <c r="F35" s="27">
        <v>0</v>
      </c>
      <c r="G35" s="10">
        <v>0</v>
      </c>
      <c r="H35" s="10">
        <v>0</v>
      </c>
      <c r="I35" s="10">
        <v>0</v>
      </c>
      <c r="J35" s="16">
        <f t="shared" si="2"/>
        <v>0</v>
      </c>
      <c r="K35" s="16">
        <f t="shared" si="0"/>
        <v>0</v>
      </c>
      <c r="L35" s="16">
        <f t="shared" si="1"/>
        <v>0</v>
      </c>
      <c r="M35" s="21">
        <f t="shared" si="3"/>
        <v>0</v>
      </c>
      <c r="N35" s="21">
        <f t="shared" si="4"/>
        <v>0</v>
      </c>
    </row>
    <row r="36" spans="2:14" ht="20.100000000000001" customHeight="1" x14ac:dyDescent="0.25">
      <c r="B36" s="29" t="s">
        <v>24</v>
      </c>
      <c r="C36" s="33">
        <v>0</v>
      </c>
      <c r="D36" s="33">
        <v>0</v>
      </c>
      <c r="E36" s="27">
        <v>0</v>
      </c>
      <c r="F36" s="27">
        <v>0</v>
      </c>
      <c r="G36" s="10">
        <v>0</v>
      </c>
      <c r="H36" s="10">
        <v>0</v>
      </c>
      <c r="I36" s="10">
        <v>0</v>
      </c>
      <c r="J36" s="16">
        <f t="shared" si="2"/>
        <v>0</v>
      </c>
      <c r="K36" s="16">
        <f t="shared" si="0"/>
        <v>0</v>
      </c>
      <c r="L36" s="16">
        <f t="shared" si="1"/>
        <v>0</v>
      </c>
      <c r="M36" s="21">
        <f t="shared" si="3"/>
        <v>0</v>
      </c>
      <c r="N36" s="21">
        <f t="shared" si="4"/>
        <v>0</v>
      </c>
    </row>
    <row r="37" spans="2:14" ht="20.100000000000001" customHeight="1" x14ac:dyDescent="0.25">
      <c r="B37" s="29" t="s">
        <v>25</v>
      </c>
      <c r="C37" s="33">
        <v>0</v>
      </c>
      <c r="D37" s="33">
        <v>0</v>
      </c>
      <c r="E37" s="27">
        <v>0</v>
      </c>
      <c r="F37" s="27">
        <v>0</v>
      </c>
      <c r="G37" s="10">
        <v>0</v>
      </c>
      <c r="H37" s="10">
        <v>0</v>
      </c>
      <c r="I37" s="10">
        <v>0</v>
      </c>
      <c r="J37" s="16">
        <f t="shared" si="2"/>
        <v>0</v>
      </c>
      <c r="K37" s="16">
        <f t="shared" si="0"/>
        <v>0</v>
      </c>
      <c r="L37" s="16">
        <f t="shared" si="1"/>
        <v>0</v>
      </c>
      <c r="M37" s="21">
        <f t="shared" si="3"/>
        <v>0</v>
      </c>
      <c r="N37" s="21">
        <f t="shared" si="4"/>
        <v>0</v>
      </c>
    </row>
    <row r="38" spans="2:14" ht="20.100000000000001" customHeight="1" x14ac:dyDescent="0.25">
      <c r="B38" s="29" t="s">
        <v>26</v>
      </c>
      <c r="C38" s="33">
        <v>0</v>
      </c>
      <c r="D38" s="33">
        <v>0</v>
      </c>
      <c r="E38" s="27">
        <v>0</v>
      </c>
      <c r="F38" s="27">
        <v>0</v>
      </c>
      <c r="G38" s="10">
        <v>0</v>
      </c>
      <c r="H38" s="10">
        <v>0</v>
      </c>
      <c r="I38" s="10">
        <v>0</v>
      </c>
      <c r="J38" s="16">
        <f t="shared" si="2"/>
        <v>0</v>
      </c>
      <c r="K38" s="16">
        <f t="shared" si="0"/>
        <v>0</v>
      </c>
      <c r="L38" s="16">
        <f t="shared" si="1"/>
        <v>0</v>
      </c>
      <c r="M38" s="21">
        <f t="shared" si="3"/>
        <v>0</v>
      </c>
      <c r="N38" s="21">
        <f t="shared" si="4"/>
        <v>0</v>
      </c>
    </row>
    <row r="39" spans="2:14" ht="20.100000000000001" customHeight="1" x14ac:dyDescent="0.25">
      <c r="B39" s="29" t="s">
        <v>27</v>
      </c>
      <c r="C39" s="33">
        <v>0</v>
      </c>
      <c r="D39" s="33">
        <v>0</v>
      </c>
      <c r="E39" s="27">
        <v>0</v>
      </c>
      <c r="F39" s="27">
        <v>0</v>
      </c>
      <c r="G39" s="10">
        <v>0</v>
      </c>
      <c r="H39" s="10">
        <v>0</v>
      </c>
      <c r="I39" s="10">
        <v>0</v>
      </c>
      <c r="J39" s="16">
        <f t="shared" si="2"/>
        <v>0</v>
      </c>
      <c r="K39" s="16">
        <f t="shared" si="0"/>
        <v>0</v>
      </c>
      <c r="L39" s="16">
        <f t="shared" si="1"/>
        <v>0</v>
      </c>
      <c r="M39" s="21">
        <f t="shared" si="3"/>
        <v>0</v>
      </c>
      <c r="N39" s="21">
        <f t="shared" si="4"/>
        <v>0</v>
      </c>
    </row>
    <row r="40" spans="2:14" ht="20.100000000000001" customHeight="1" x14ac:dyDescent="0.25">
      <c r="B40" s="29" t="s">
        <v>28</v>
      </c>
      <c r="C40" s="33">
        <v>0</v>
      </c>
      <c r="D40" s="33">
        <v>0</v>
      </c>
      <c r="E40" s="27">
        <v>0</v>
      </c>
      <c r="F40" s="27">
        <v>0</v>
      </c>
      <c r="G40" s="10">
        <v>0</v>
      </c>
      <c r="H40" s="10">
        <v>0</v>
      </c>
      <c r="I40" s="10">
        <v>0</v>
      </c>
      <c r="J40" s="16">
        <f t="shared" si="2"/>
        <v>0</v>
      </c>
      <c r="K40" s="16">
        <f t="shared" si="0"/>
        <v>0</v>
      </c>
      <c r="L40" s="16">
        <f t="shared" si="1"/>
        <v>0</v>
      </c>
      <c r="M40" s="21">
        <f t="shared" si="3"/>
        <v>0</v>
      </c>
      <c r="N40" s="21">
        <f t="shared" si="4"/>
        <v>0</v>
      </c>
    </row>
    <row r="41" spans="2:14" ht="20.100000000000001" customHeight="1" x14ac:dyDescent="0.25">
      <c r="B41" s="29" t="s">
        <v>29</v>
      </c>
      <c r="C41" s="33">
        <v>0</v>
      </c>
      <c r="D41" s="33">
        <v>0</v>
      </c>
      <c r="E41" s="27">
        <v>0</v>
      </c>
      <c r="F41" s="27">
        <v>0</v>
      </c>
      <c r="G41" s="10">
        <v>0</v>
      </c>
      <c r="H41" s="10">
        <v>0</v>
      </c>
      <c r="I41" s="10">
        <v>0</v>
      </c>
      <c r="J41" s="16">
        <f t="shared" si="2"/>
        <v>0</v>
      </c>
      <c r="K41" s="16">
        <f t="shared" si="0"/>
        <v>0</v>
      </c>
      <c r="L41" s="16">
        <f t="shared" si="1"/>
        <v>0</v>
      </c>
      <c r="M41" s="21">
        <f t="shared" si="3"/>
        <v>0</v>
      </c>
      <c r="N41" s="21">
        <f t="shared" si="4"/>
        <v>0</v>
      </c>
    </row>
    <row r="42" spans="2:14" ht="20.100000000000001" customHeight="1" x14ac:dyDescent="0.25">
      <c r="B42" s="29" t="s">
        <v>30</v>
      </c>
      <c r="C42" s="33">
        <v>0</v>
      </c>
      <c r="D42" s="33">
        <v>0</v>
      </c>
      <c r="E42" s="27">
        <v>0</v>
      </c>
      <c r="F42" s="27">
        <v>0</v>
      </c>
      <c r="G42" s="10">
        <v>0</v>
      </c>
      <c r="H42" s="10">
        <v>0</v>
      </c>
      <c r="I42" s="10">
        <v>0</v>
      </c>
      <c r="J42" s="16">
        <f t="shared" si="2"/>
        <v>0</v>
      </c>
      <c r="K42" s="16">
        <f t="shared" si="0"/>
        <v>0</v>
      </c>
      <c r="L42" s="16">
        <f t="shared" si="1"/>
        <v>0</v>
      </c>
      <c r="M42" s="21">
        <f t="shared" si="3"/>
        <v>0</v>
      </c>
      <c r="N42" s="21">
        <f t="shared" si="4"/>
        <v>0</v>
      </c>
    </row>
    <row r="43" spans="2:14" ht="20.100000000000001" customHeight="1" x14ac:dyDescent="0.25">
      <c r="B43" s="29" t="s">
        <v>31</v>
      </c>
      <c r="C43" s="33">
        <v>0</v>
      </c>
      <c r="D43" s="33">
        <v>0</v>
      </c>
      <c r="E43" s="27">
        <v>0</v>
      </c>
      <c r="F43" s="27">
        <v>0</v>
      </c>
      <c r="G43" s="10">
        <v>0</v>
      </c>
      <c r="H43" s="10">
        <v>0</v>
      </c>
      <c r="I43" s="10">
        <v>0</v>
      </c>
      <c r="J43" s="16">
        <f t="shared" si="2"/>
        <v>0</v>
      </c>
      <c r="K43" s="16">
        <f t="shared" si="0"/>
        <v>0</v>
      </c>
      <c r="L43" s="16">
        <f t="shared" si="1"/>
        <v>0</v>
      </c>
      <c r="M43" s="21">
        <f t="shared" si="3"/>
        <v>0</v>
      </c>
      <c r="N43" s="21">
        <f t="shared" si="4"/>
        <v>0</v>
      </c>
    </row>
    <row r="44" spans="2:14" ht="20.100000000000001" customHeight="1" x14ac:dyDescent="0.25">
      <c r="B44" s="29" t="s">
        <v>32</v>
      </c>
      <c r="C44" s="33">
        <v>0</v>
      </c>
      <c r="D44" s="33">
        <v>0</v>
      </c>
      <c r="E44" s="27">
        <v>0</v>
      </c>
      <c r="F44" s="27">
        <v>0</v>
      </c>
      <c r="G44" s="10">
        <v>0</v>
      </c>
      <c r="H44" s="10">
        <v>0</v>
      </c>
      <c r="I44" s="10">
        <v>0</v>
      </c>
      <c r="J44" s="16">
        <f t="shared" si="2"/>
        <v>0</v>
      </c>
      <c r="K44" s="16">
        <f t="shared" si="0"/>
        <v>0</v>
      </c>
      <c r="L44" s="16">
        <f t="shared" si="1"/>
        <v>0</v>
      </c>
      <c r="M44" s="21">
        <f t="shared" si="3"/>
        <v>0</v>
      </c>
      <c r="N44" s="21">
        <f t="shared" si="4"/>
        <v>0</v>
      </c>
    </row>
    <row r="45" spans="2:14" ht="20.100000000000001" customHeight="1" x14ac:dyDescent="0.25">
      <c r="B45" s="29" t="s">
        <v>33</v>
      </c>
      <c r="C45" s="33">
        <v>0</v>
      </c>
      <c r="D45" s="33">
        <v>0</v>
      </c>
      <c r="E45" s="27">
        <v>0</v>
      </c>
      <c r="F45" s="27">
        <v>0</v>
      </c>
      <c r="G45" s="10">
        <v>0</v>
      </c>
      <c r="H45" s="10">
        <v>0</v>
      </c>
      <c r="I45" s="10">
        <v>0</v>
      </c>
      <c r="J45" s="16">
        <f t="shared" si="2"/>
        <v>0</v>
      </c>
      <c r="K45" s="16">
        <f t="shared" si="0"/>
        <v>0</v>
      </c>
      <c r="L45" s="16">
        <f t="shared" si="1"/>
        <v>0</v>
      </c>
      <c r="M45" s="21">
        <f t="shared" si="3"/>
        <v>0</v>
      </c>
      <c r="N45" s="21">
        <f t="shared" si="4"/>
        <v>0</v>
      </c>
    </row>
    <row r="46" spans="2:14" ht="20.100000000000001" customHeight="1" x14ac:dyDescent="0.25">
      <c r="B46" s="29" t="s">
        <v>34</v>
      </c>
      <c r="C46" s="33">
        <v>0</v>
      </c>
      <c r="D46" s="33">
        <v>0</v>
      </c>
      <c r="E46" s="27">
        <v>0</v>
      </c>
      <c r="F46" s="27">
        <v>0</v>
      </c>
      <c r="G46" s="10">
        <v>0</v>
      </c>
      <c r="H46" s="10">
        <v>0</v>
      </c>
      <c r="I46" s="10">
        <v>0</v>
      </c>
      <c r="J46" s="16">
        <f t="shared" si="2"/>
        <v>0</v>
      </c>
      <c r="K46" s="16">
        <f t="shared" si="0"/>
        <v>0</v>
      </c>
      <c r="L46" s="16">
        <f t="shared" si="1"/>
        <v>0</v>
      </c>
      <c r="M46" s="21">
        <f t="shared" si="3"/>
        <v>0</v>
      </c>
      <c r="N46" s="21">
        <f t="shared" si="4"/>
        <v>0</v>
      </c>
    </row>
    <row r="47" spans="2:14" ht="20.100000000000001" customHeight="1" x14ac:dyDescent="0.25">
      <c r="B47" s="29" t="s">
        <v>35</v>
      </c>
      <c r="C47" s="33">
        <v>0</v>
      </c>
      <c r="D47" s="33">
        <v>0</v>
      </c>
      <c r="E47" s="27">
        <v>0</v>
      </c>
      <c r="F47" s="27">
        <v>0</v>
      </c>
      <c r="G47" s="10">
        <v>0</v>
      </c>
      <c r="H47" s="10">
        <v>0</v>
      </c>
      <c r="I47" s="10">
        <v>0</v>
      </c>
      <c r="J47" s="16">
        <f t="shared" si="2"/>
        <v>0</v>
      </c>
      <c r="K47" s="16">
        <f t="shared" si="0"/>
        <v>0</v>
      </c>
      <c r="L47" s="16">
        <f t="shared" si="1"/>
        <v>0</v>
      </c>
      <c r="M47" s="21">
        <f t="shared" si="3"/>
        <v>0</v>
      </c>
      <c r="N47" s="21">
        <f t="shared" si="4"/>
        <v>0</v>
      </c>
    </row>
    <row r="48" spans="2:14" ht="20.100000000000001" customHeight="1" x14ac:dyDescent="0.25">
      <c r="B48" s="34" t="s">
        <v>36</v>
      </c>
      <c r="C48" s="35">
        <v>0</v>
      </c>
      <c r="D48" s="35">
        <v>0</v>
      </c>
      <c r="E48" s="28">
        <v>0</v>
      </c>
      <c r="F48" s="28">
        <v>0</v>
      </c>
      <c r="G48" s="11">
        <v>0</v>
      </c>
      <c r="H48" s="11">
        <v>0</v>
      </c>
      <c r="I48" s="11">
        <v>0</v>
      </c>
      <c r="J48" s="19">
        <f t="shared" si="2"/>
        <v>0</v>
      </c>
      <c r="K48" s="19">
        <f t="shared" si="0"/>
        <v>0</v>
      </c>
      <c r="L48" s="17">
        <f t="shared" si="1"/>
        <v>0</v>
      </c>
      <c r="M48" s="22">
        <f t="shared" si="3"/>
        <v>0</v>
      </c>
      <c r="N48" s="22">
        <f t="shared" si="4"/>
        <v>0</v>
      </c>
    </row>
    <row r="49" spans="2:14" ht="23.25" customHeight="1" x14ac:dyDescent="0.25">
      <c r="B49" s="13" t="s">
        <v>39</v>
      </c>
      <c r="C49" s="13">
        <f>SUM(C14:C48)</f>
        <v>0</v>
      </c>
      <c r="D49" s="13">
        <f t="shared" ref="D49:I49" si="5">SUM(D14:D48)</f>
        <v>0</v>
      </c>
      <c r="E49" s="24">
        <f t="shared" si="5"/>
        <v>0</v>
      </c>
      <c r="F49" s="24">
        <f t="shared" si="5"/>
        <v>0</v>
      </c>
      <c r="G49" s="13">
        <f t="shared" si="5"/>
        <v>0</v>
      </c>
      <c r="H49" s="13">
        <f t="shared" si="5"/>
        <v>0</v>
      </c>
      <c r="I49" s="13">
        <f t="shared" si="5"/>
        <v>0</v>
      </c>
      <c r="J49" s="18">
        <f t="shared" si="2"/>
        <v>0</v>
      </c>
      <c r="K49" s="18">
        <f t="shared" si="0"/>
        <v>0</v>
      </c>
      <c r="L49" s="18">
        <f t="shared" si="1"/>
        <v>0</v>
      </c>
      <c r="M49" s="23">
        <f t="shared" ref="M49" si="6">SUM(M14:M48)</f>
        <v>0</v>
      </c>
      <c r="N49" s="23">
        <f t="shared" si="4"/>
        <v>0</v>
      </c>
    </row>
    <row r="51" spans="2:14" x14ac:dyDescent="0.2">
      <c r="B51" s="14" t="s">
        <v>57</v>
      </c>
    </row>
  </sheetData>
  <mergeCells count="12">
    <mergeCell ref="M12:M13"/>
    <mergeCell ref="N12:N13"/>
    <mergeCell ref="B2:N6"/>
    <mergeCell ref="J11:L11"/>
    <mergeCell ref="B12:B13"/>
    <mergeCell ref="C12:D12"/>
    <mergeCell ref="E12:E13"/>
    <mergeCell ref="F12:F13"/>
    <mergeCell ref="G12:G13"/>
    <mergeCell ref="H12:H13"/>
    <mergeCell ref="I12:I13"/>
    <mergeCell ref="J12:L12"/>
  </mergeCells>
  <printOptions horizontalCentered="1"/>
  <pageMargins left="0.55000000000000004" right="0.56999999999999995" top="0.46" bottom="0.54" header="0.31496062992125984" footer="0.31496062992125984"/>
  <pageSetup paperSize="9" scale="5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2014-11-07T18:30:21Z</cp:lastPrinted>
  <dcterms:created xsi:type="dcterms:W3CDTF">2011-03-09T14:32:28Z</dcterms:created>
  <dcterms:modified xsi:type="dcterms:W3CDTF">2015-01-22T19:48:38Z</dcterms:modified>
</cp:coreProperties>
</file>