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25" windowWidth="17595" windowHeight="9855"/>
  </bookViews>
  <sheets>
    <sheet name="RO" sheetId="1" r:id="rId1"/>
    <sheet name="RDR" sheetId="4" r:id="rId2"/>
    <sheet name="DYT" sheetId="6" r:id="rId3"/>
    <sheet name="ROOC" sheetId="5" r:id="rId4"/>
    <sheet name="RD" sheetId="7" state="hidden" r:id="rId5"/>
  </sheets>
  <definedNames>
    <definedName name="_xlnm.Print_Area" localSheetId="2">DYT!$B$2:$N$54</definedName>
    <definedName name="_xlnm.Print_Area" localSheetId="4">RD!$B$2:$N$51</definedName>
    <definedName name="_xlnm.Print_Area" localSheetId="1">RDR!$B$2:$N$54</definedName>
    <definedName name="_xlnm.Print_Area" localSheetId="0">RO!$B$2:$M$54</definedName>
    <definedName name="_xlnm.Print_Area" localSheetId="3">ROOC!$B$2:$N$54</definedName>
  </definedNames>
  <calcPr calcId="145621"/>
</workbook>
</file>

<file path=xl/calcChain.xml><?xml version="1.0" encoding="utf-8"?>
<calcChain xmlns="http://schemas.openxmlformats.org/spreadsheetml/2006/main">
  <c r="E51" i="1" l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47" i="5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N25" i="4" l="1"/>
  <c r="M25" i="4"/>
  <c r="L25" i="4"/>
  <c r="K25" i="4"/>
  <c r="J25" i="4"/>
  <c r="N24" i="4"/>
  <c r="M24" i="4"/>
  <c r="L24" i="4"/>
  <c r="K24" i="4"/>
  <c r="J24" i="4"/>
  <c r="N23" i="4"/>
  <c r="M23" i="4"/>
  <c r="L23" i="4"/>
  <c r="K23" i="4"/>
  <c r="J23" i="4"/>
  <c r="N25" i="6"/>
  <c r="M25" i="6"/>
  <c r="L25" i="6"/>
  <c r="K25" i="6"/>
  <c r="J25" i="6"/>
  <c r="N24" i="6"/>
  <c r="M24" i="6"/>
  <c r="L24" i="6"/>
  <c r="K24" i="6"/>
  <c r="J24" i="6"/>
  <c r="N23" i="6"/>
  <c r="M23" i="6"/>
  <c r="L23" i="6"/>
  <c r="K23" i="6"/>
  <c r="J23" i="6"/>
  <c r="N25" i="5"/>
  <c r="M25" i="5"/>
  <c r="L25" i="5"/>
  <c r="K25" i="5"/>
  <c r="J25" i="5"/>
  <c r="N24" i="5"/>
  <c r="M24" i="5"/>
  <c r="L24" i="5"/>
  <c r="K24" i="5"/>
  <c r="J24" i="5"/>
  <c r="N23" i="5"/>
  <c r="M23" i="5"/>
  <c r="L23" i="5"/>
  <c r="K23" i="5"/>
  <c r="J23" i="5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50" i="4" l="1"/>
  <c r="M50" i="4"/>
  <c r="L50" i="4"/>
  <c r="K50" i="4"/>
  <c r="J50" i="4"/>
  <c r="N50" i="6"/>
  <c r="M50" i="6"/>
  <c r="L50" i="6"/>
  <c r="K50" i="6"/>
  <c r="J50" i="6"/>
  <c r="N50" i="5"/>
  <c r="M50" i="5"/>
  <c r="L50" i="5"/>
  <c r="K50" i="5"/>
  <c r="J50" i="5"/>
  <c r="N50" i="1"/>
  <c r="M50" i="1"/>
  <c r="L50" i="1"/>
  <c r="K50" i="1"/>
  <c r="J50" i="1"/>
  <c r="E52" i="1" l="1"/>
  <c r="F52" i="1"/>
  <c r="D52" i="6" l="1"/>
  <c r="C52" i="6"/>
  <c r="I49" i="7" l="1"/>
  <c r="H49" i="7"/>
  <c r="G49" i="7"/>
  <c r="F49" i="7"/>
  <c r="E49" i="7"/>
  <c r="D49" i="7"/>
  <c r="C49" i="7"/>
  <c r="N48" i="7"/>
  <c r="M48" i="7"/>
  <c r="L48" i="7"/>
  <c r="K48" i="7"/>
  <c r="J48" i="7"/>
  <c r="N47" i="7"/>
  <c r="M47" i="7"/>
  <c r="L47" i="7"/>
  <c r="K47" i="7"/>
  <c r="J47" i="7"/>
  <c r="N46" i="7"/>
  <c r="M46" i="7"/>
  <c r="L46" i="7"/>
  <c r="K46" i="7"/>
  <c r="J46" i="7"/>
  <c r="N45" i="7"/>
  <c r="M45" i="7"/>
  <c r="L45" i="7"/>
  <c r="K45" i="7"/>
  <c r="J45" i="7"/>
  <c r="N44" i="7"/>
  <c r="M44" i="7"/>
  <c r="L44" i="7"/>
  <c r="K44" i="7"/>
  <c r="J44" i="7"/>
  <c r="N43" i="7"/>
  <c r="M43" i="7"/>
  <c r="L43" i="7"/>
  <c r="K43" i="7"/>
  <c r="J43" i="7"/>
  <c r="N42" i="7"/>
  <c r="M42" i="7"/>
  <c r="L42" i="7"/>
  <c r="K42" i="7"/>
  <c r="J42" i="7"/>
  <c r="N41" i="7"/>
  <c r="M41" i="7"/>
  <c r="L41" i="7"/>
  <c r="K41" i="7"/>
  <c r="J41" i="7"/>
  <c r="N40" i="7"/>
  <c r="M40" i="7"/>
  <c r="L40" i="7"/>
  <c r="K40" i="7"/>
  <c r="J40" i="7"/>
  <c r="N39" i="7"/>
  <c r="M39" i="7"/>
  <c r="L39" i="7"/>
  <c r="K39" i="7"/>
  <c r="J39" i="7"/>
  <c r="N38" i="7"/>
  <c r="M38" i="7"/>
  <c r="L38" i="7"/>
  <c r="K38" i="7"/>
  <c r="J38" i="7"/>
  <c r="N37" i="7"/>
  <c r="M37" i="7"/>
  <c r="L37" i="7"/>
  <c r="K37" i="7"/>
  <c r="J37" i="7"/>
  <c r="N36" i="7"/>
  <c r="M36" i="7"/>
  <c r="L36" i="7"/>
  <c r="K36" i="7"/>
  <c r="J36" i="7"/>
  <c r="N35" i="7"/>
  <c r="M35" i="7"/>
  <c r="L35" i="7"/>
  <c r="K35" i="7"/>
  <c r="J35" i="7"/>
  <c r="N34" i="7"/>
  <c r="M34" i="7"/>
  <c r="L34" i="7"/>
  <c r="K34" i="7"/>
  <c r="J34" i="7"/>
  <c r="N33" i="7"/>
  <c r="M33" i="7"/>
  <c r="L33" i="7"/>
  <c r="K33" i="7"/>
  <c r="J33" i="7"/>
  <c r="N32" i="7"/>
  <c r="M32" i="7"/>
  <c r="L32" i="7"/>
  <c r="K32" i="7"/>
  <c r="J32" i="7"/>
  <c r="N31" i="7"/>
  <c r="M31" i="7"/>
  <c r="L31" i="7"/>
  <c r="K31" i="7"/>
  <c r="J31" i="7"/>
  <c r="N30" i="7"/>
  <c r="M30" i="7"/>
  <c r="L30" i="7"/>
  <c r="K30" i="7"/>
  <c r="J30" i="7"/>
  <c r="N29" i="7"/>
  <c r="M29" i="7"/>
  <c r="L29" i="7"/>
  <c r="K29" i="7"/>
  <c r="J29" i="7"/>
  <c r="N28" i="7"/>
  <c r="M28" i="7"/>
  <c r="L28" i="7"/>
  <c r="K28" i="7"/>
  <c r="J28" i="7"/>
  <c r="N27" i="7"/>
  <c r="M27" i="7"/>
  <c r="L27" i="7"/>
  <c r="K27" i="7"/>
  <c r="J27" i="7"/>
  <c r="N26" i="7"/>
  <c r="M26" i="7"/>
  <c r="L26" i="7"/>
  <c r="K26" i="7"/>
  <c r="J26" i="7"/>
  <c r="N25" i="7"/>
  <c r="M25" i="7"/>
  <c r="L25" i="7"/>
  <c r="K25" i="7"/>
  <c r="J25" i="7"/>
  <c r="N24" i="7"/>
  <c r="M24" i="7"/>
  <c r="L24" i="7"/>
  <c r="K24" i="7"/>
  <c r="J24" i="7"/>
  <c r="N23" i="7"/>
  <c r="M23" i="7"/>
  <c r="L23" i="7"/>
  <c r="K23" i="7"/>
  <c r="J23" i="7"/>
  <c r="N22" i="7"/>
  <c r="M22" i="7"/>
  <c r="L22" i="7"/>
  <c r="K22" i="7"/>
  <c r="J22" i="7"/>
  <c r="N21" i="7"/>
  <c r="M21" i="7"/>
  <c r="L21" i="7"/>
  <c r="K21" i="7"/>
  <c r="J21" i="7"/>
  <c r="N20" i="7"/>
  <c r="M20" i="7"/>
  <c r="L20" i="7"/>
  <c r="K20" i="7"/>
  <c r="J20" i="7"/>
  <c r="N19" i="7"/>
  <c r="M19" i="7"/>
  <c r="L19" i="7"/>
  <c r="K19" i="7"/>
  <c r="J19" i="7"/>
  <c r="N18" i="7"/>
  <c r="M18" i="7"/>
  <c r="L18" i="7"/>
  <c r="K18" i="7"/>
  <c r="J18" i="7"/>
  <c r="N17" i="7"/>
  <c r="M17" i="7"/>
  <c r="L17" i="7"/>
  <c r="K17" i="7"/>
  <c r="J17" i="7"/>
  <c r="N16" i="7"/>
  <c r="M16" i="7"/>
  <c r="L16" i="7"/>
  <c r="K16" i="7"/>
  <c r="J16" i="7"/>
  <c r="N15" i="7"/>
  <c r="M15" i="7"/>
  <c r="L15" i="7"/>
  <c r="K15" i="7"/>
  <c r="J15" i="7"/>
  <c r="N14" i="7"/>
  <c r="M14" i="7"/>
  <c r="L14" i="7"/>
  <c r="K14" i="7"/>
  <c r="J14" i="7"/>
  <c r="G52" i="1"/>
  <c r="H52" i="1"/>
  <c r="I52" i="1"/>
  <c r="J14" i="1"/>
  <c r="J15" i="1"/>
  <c r="J16" i="1"/>
  <c r="J17" i="1"/>
  <c r="J18" i="1"/>
  <c r="J19" i="1"/>
  <c r="J20" i="1"/>
  <c r="J21" i="1"/>
  <c r="J22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1" i="1"/>
  <c r="I52" i="6"/>
  <c r="H52" i="6"/>
  <c r="G52" i="6"/>
  <c r="F52" i="6"/>
  <c r="E52" i="6"/>
  <c r="N51" i="6"/>
  <c r="M51" i="6"/>
  <c r="L51" i="6"/>
  <c r="K51" i="6"/>
  <c r="J51" i="6"/>
  <c r="N49" i="6"/>
  <c r="M49" i="6"/>
  <c r="L49" i="6"/>
  <c r="K49" i="6"/>
  <c r="J49" i="6"/>
  <c r="N48" i="6"/>
  <c r="M48" i="6"/>
  <c r="L48" i="6"/>
  <c r="K48" i="6"/>
  <c r="J48" i="6"/>
  <c r="N47" i="6"/>
  <c r="M47" i="6"/>
  <c r="L47" i="6"/>
  <c r="K47" i="6"/>
  <c r="J47" i="6"/>
  <c r="N46" i="6"/>
  <c r="M46" i="6"/>
  <c r="L46" i="6"/>
  <c r="K46" i="6"/>
  <c r="J46" i="6"/>
  <c r="N45" i="6"/>
  <c r="M45" i="6"/>
  <c r="L45" i="6"/>
  <c r="K45" i="6"/>
  <c r="J45" i="6"/>
  <c r="N44" i="6"/>
  <c r="M44" i="6"/>
  <c r="L44" i="6"/>
  <c r="K44" i="6"/>
  <c r="J44" i="6"/>
  <c r="N43" i="6"/>
  <c r="M43" i="6"/>
  <c r="L43" i="6"/>
  <c r="K43" i="6"/>
  <c r="J43" i="6"/>
  <c r="N42" i="6"/>
  <c r="M42" i="6"/>
  <c r="L42" i="6"/>
  <c r="K42" i="6"/>
  <c r="J42" i="6"/>
  <c r="N41" i="6"/>
  <c r="M41" i="6"/>
  <c r="L41" i="6"/>
  <c r="K41" i="6"/>
  <c r="J41" i="6"/>
  <c r="N40" i="6"/>
  <c r="M40" i="6"/>
  <c r="L40" i="6"/>
  <c r="K40" i="6"/>
  <c r="J40" i="6"/>
  <c r="N39" i="6"/>
  <c r="M39" i="6"/>
  <c r="L39" i="6"/>
  <c r="K39" i="6"/>
  <c r="J39" i="6"/>
  <c r="N38" i="6"/>
  <c r="M38" i="6"/>
  <c r="L38" i="6"/>
  <c r="K38" i="6"/>
  <c r="J38" i="6"/>
  <c r="N37" i="6"/>
  <c r="M37" i="6"/>
  <c r="L37" i="6"/>
  <c r="K37" i="6"/>
  <c r="J37" i="6"/>
  <c r="N36" i="6"/>
  <c r="M36" i="6"/>
  <c r="L36" i="6"/>
  <c r="K36" i="6"/>
  <c r="J36" i="6"/>
  <c r="N35" i="6"/>
  <c r="M35" i="6"/>
  <c r="L35" i="6"/>
  <c r="K35" i="6"/>
  <c r="J35" i="6"/>
  <c r="N34" i="6"/>
  <c r="M34" i="6"/>
  <c r="L34" i="6"/>
  <c r="K34" i="6"/>
  <c r="J34" i="6"/>
  <c r="N33" i="6"/>
  <c r="M33" i="6"/>
  <c r="L33" i="6"/>
  <c r="K33" i="6"/>
  <c r="J33" i="6"/>
  <c r="N32" i="6"/>
  <c r="M32" i="6"/>
  <c r="L32" i="6"/>
  <c r="K32" i="6"/>
  <c r="J32" i="6"/>
  <c r="N31" i="6"/>
  <c r="M31" i="6"/>
  <c r="L31" i="6"/>
  <c r="K31" i="6"/>
  <c r="J31" i="6"/>
  <c r="N30" i="6"/>
  <c r="M30" i="6"/>
  <c r="L30" i="6"/>
  <c r="K30" i="6"/>
  <c r="J30" i="6"/>
  <c r="N29" i="6"/>
  <c r="M29" i="6"/>
  <c r="L29" i="6"/>
  <c r="K29" i="6"/>
  <c r="J29" i="6"/>
  <c r="N28" i="6"/>
  <c r="M28" i="6"/>
  <c r="L28" i="6"/>
  <c r="K28" i="6"/>
  <c r="J28" i="6"/>
  <c r="N27" i="6"/>
  <c r="M27" i="6"/>
  <c r="L27" i="6"/>
  <c r="K27" i="6"/>
  <c r="J27" i="6"/>
  <c r="N26" i="6"/>
  <c r="M26" i="6"/>
  <c r="L26" i="6"/>
  <c r="K26" i="6"/>
  <c r="J26" i="6"/>
  <c r="N22" i="6"/>
  <c r="M22" i="6"/>
  <c r="L22" i="6"/>
  <c r="K22" i="6"/>
  <c r="J22" i="6"/>
  <c r="N21" i="6"/>
  <c r="M21" i="6"/>
  <c r="L21" i="6"/>
  <c r="K21" i="6"/>
  <c r="J21" i="6"/>
  <c r="N20" i="6"/>
  <c r="M20" i="6"/>
  <c r="L20" i="6"/>
  <c r="K20" i="6"/>
  <c r="J20" i="6"/>
  <c r="N19" i="6"/>
  <c r="M19" i="6"/>
  <c r="L19" i="6"/>
  <c r="K19" i="6"/>
  <c r="J19" i="6"/>
  <c r="N18" i="6"/>
  <c r="M18" i="6"/>
  <c r="L18" i="6"/>
  <c r="K18" i="6"/>
  <c r="J18" i="6"/>
  <c r="N17" i="6"/>
  <c r="M17" i="6"/>
  <c r="L17" i="6"/>
  <c r="K17" i="6"/>
  <c r="J17" i="6"/>
  <c r="N16" i="6"/>
  <c r="M16" i="6"/>
  <c r="L16" i="6"/>
  <c r="K16" i="6"/>
  <c r="J16" i="6"/>
  <c r="N15" i="6"/>
  <c r="M15" i="6"/>
  <c r="L15" i="6"/>
  <c r="K15" i="6"/>
  <c r="J15" i="6"/>
  <c r="N14" i="6"/>
  <c r="M14" i="6"/>
  <c r="L14" i="6"/>
  <c r="K14" i="6"/>
  <c r="J14" i="6"/>
  <c r="I52" i="5"/>
  <c r="H52" i="5"/>
  <c r="G52" i="5"/>
  <c r="F52" i="5"/>
  <c r="E52" i="5"/>
  <c r="D52" i="5"/>
  <c r="C52" i="5"/>
  <c r="N51" i="5"/>
  <c r="M51" i="5"/>
  <c r="L51" i="5"/>
  <c r="K51" i="5"/>
  <c r="J51" i="5"/>
  <c r="N49" i="5"/>
  <c r="M49" i="5"/>
  <c r="L49" i="5"/>
  <c r="K49" i="5"/>
  <c r="J49" i="5"/>
  <c r="N48" i="5"/>
  <c r="M48" i="5"/>
  <c r="L48" i="5"/>
  <c r="K48" i="5"/>
  <c r="J48" i="5"/>
  <c r="N47" i="5"/>
  <c r="M47" i="5"/>
  <c r="L47" i="5"/>
  <c r="K47" i="5"/>
  <c r="J47" i="5"/>
  <c r="N46" i="5"/>
  <c r="M46" i="5"/>
  <c r="L46" i="5"/>
  <c r="K46" i="5"/>
  <c r="J46" i="5"/>
  <c r="N45" i="5"/>
  <c r="M45" i="5"/>
  <c r="L45" i="5"/>
  <c r="K45" i="5"/>
  <c r="J45" i="5"/>
  <c r="N44" i="5"/>
  <c r="M44" i="5"/>
  <c r="L44" i="5"/>
  <c r="K44" i="5"/>
  <c r="J44" i="5"/>
  <c r="N43" i="5"/>
  <c r="M43" i="5"/>
  <c r="L43" i="5"/>
  <c r="K43" i="5"/>
  <c r="J43" i="5"/>
  <c r="N42" i="5"/>
  <c r="M42" i="5"/>
  <c r="L42" i="5"/>
  <c r="K42" i="5"/>
  <c r="J42" i="5"/>
  <c r="N41" i="5"/>
  <c r="M41" i="5"/>
  <c r="L41" i="5"/>
  <c r="K41" i="5"/>
  <c r="J41" i="5"/>
  <c r="N40" i="5"/>
  <c r="M40" i="5"/>
  <c r="L40" i="5"/>
  <c r="K40" i="5"/>
  <c r="J40" i="5"/>
  <c r="N39" i="5"/>
  <c r="M39" i="5"/>
  <c r="L39" i="5"/>
  <c r="K39" i="5"/>
  <c r="J39" i="5"/>
  <c r="N38" i="5"/>
  <c r="M38" i="5"/>
  <c r="L38" i="5"/>
  <c r="K38" i="5"/>
  <c r="J38" i="5"/>
  <c r="N37" i="5"/>
  <c r="M37" i="5"/>
  <c r="L37" i="5"/>
  <c r="K37" i="5"/>
  <c r="J37" i="5"/>
  <c r="N36" i="5"/>
  <c r="M36" i="5"/>
  <c r="L36" i="5"/>
  <c r="K36" i="5"/>
  <c r="J36" i="5"/>
  <c r="N35" i="5"/>
  <c r="M35" i="5"/>
  <c r="L35" i="5"/>
  <c r="K35" i="5"/>
  <c r="J35" i="5"/>
  <c r="N34" i="5"/>
  <c r="M34" i="5"/>
  <c r="L34" i="5"/>
  <c r="K34" i="5"/>
  <c r="J34" i="5"/>
  <c r="N33" i="5"/>
  <c r="M33" i="5"/>
  <c r="L33" i="5"/>
  <c r="K33" i="5"/>
  <c r="J33" i="5"/>
  <c r="N32" i="5"/>
  <c r="M32" i="5"/>
  <c r="L32" i="5"/>
  <c r="K32" i="5"/>
  <c r="J32" i="5"/>
  <c r="N31" i="5"/>
  <c r="M31" i="5"/>
  <c r="L31" i="5"/>
  <c r="K31" i="5"/>
  <c r="J31" i="5"/>
  <c r="N30" i="5"/>
  <c r="M30" i="5"/>
  <c r="L30" i="5"/>
  <c r="K30" i="5"/>
  <c r="J30" i="5"/>
  <c r="N29" i="5"/>
  <c r="M29" i="5"/>
  <c r="L29" i="5"/>
  <c r="K29" i="5"/>
  <c r="J29" i="5"/>
  <c r="N28" i="5"/>
  <c r="M28" i="5"/>
  <c r="L28" i="5"/>
  <c r="K28" i="5"/>
  <c r="J28" i="5"/>
  <c r="N27" i="5"/>
  <c r="M27" i="5"/>
  <c r="L27" i="5"/>
  <c r="K27" i="5"/>
  <c r="J27" i="5"/>
  <c r="N26" i="5"/>
  <c r="M26" i="5"/>
  <c r="L26" i="5"/>
  <c r="K26" i="5"/>
  <c r="J26" i="5"/>
  <c r="N22" i="5"/>
  <c r="M22" i="5"/>
  <c r="L22" i="5"/>
  <c r="K22" i="5"/>
  <c r="J22" i="5"/>
  <c r="N21" i="5"/>
  <c r="M21" i="5"/>
  <c r="L21" i="5"/>
  <c r="K21" i="5"/>
  <c r="J21" i="5"/>
  <c r="N20" i="5"/>
  <c r="M20" i="5"/>
  <c r="L20" i="5"/>
  <c r="K20" i="5"/>
  <c r="J20" i="5"/>
  <c r="N19" i="5"/>
  <c r="M19" i="5"/>
  <c r="L19" i="5"/>
  <c r="K19" i="5"/>
  <c r="J19" i="5"/>
  <c r="N18" i="5"/>
  <c r="M18" i="5"/>
  <c r="L18" i="5"/>
  <c r="K18" i="5"/>
  <c r="J18" i="5"/>
  <c r="N17" i="5"/>
  <c r="M17" i="5"/>
  <c r="L17" i="5"/>
  <c r="K17" i="5"/>
  <c r="J17" i="5"/>
  <c r="N16" i="5"/>
  <c r="M16" i="5"/>
  <c r="L16" i="5"/>
  <c r="K16" i="5"/>
  <c r="J16" i="5"/>
  <c r="N15" i="5"/>
  <c r="M15" i="5"/>
  <c r="L15" i="5"/>
  <c r="K15" i="5"/>
  <c r="J15" i="5"/>
  <c r="N14" i="5"/>
  <c r="M14" i="5"/>
  <c r="L14" i="5"/>
  <c r="K14" i="5"/>
  <c r="J14" i="5"/>
  <c r="I52" i="4"/>
  <c r="H52" i="4"/>
  <c r="G52" i="4"/>
  <c r="F52" i="4"/>
  <c r="E52" i="4"/>
  <c r="D52" i="4"/>
  <c r="C52" i="4"/>
  <c r="N51" i="4"/>
  <c r="M51" i="4"/>
  <c r="L51" i="4"/>
  <c r="K51" i="4"/>
  <c r="J51" i="4"/>
  <c r="N49" i="4"/>
  <c r="M49" i="4"/>
  <c r="L49" i="4"/>
  <c r="K49" i="4"/>
  <c r="J49" i="4"/>
  <c r="N48" i="4"/>
  <c r="M48" i="4"/>
  <c r="L48" i="4"/>
  <c r="K48" i="4"/>
  <c r="J48" i="4"/>
  <c r="N47" i="4"/>
  <c r="M47" i="4"/>
  <c r="L47" i="4"/>
  <c r="K47" i="4"/>
  <c r="J47" i="4"/>
  <c r="N46" i="4"/>
  <c r="M46" i="4"/>
  <c r="L46" i="4"/>
  <c r="K46" i="4"/>
  <c r="J46" i="4"/>
  <c r="N45" i="4"/>
  <c r="M45" i="4"/>
  <c r="L45" i="4"/>
  <c r="K45" i="4"/>
  <c r="J45" i="4"/>
  <c r="N44" i="4"/>
  <c r="M44" i="4"/>
  <c r="L44" i="4"/>
  <c r="K44" i="4"/>
  <c r="J44" i="4"/>
  <c r="N43" i="4"/>
  <c r="M43" i="4"/>
  <c r="L43" i="4"/>
  <c r="K43" i="4"/>
  <c r="J43" i="4"/>
  <c r="N42" i="4"/>
  <c r="M42" i="4"/>
  <c r="L42" i="4"/>
  <c r="K42" i="4"/>
  <c r="J42" i="4"/>
  <c r="N41" i="4"/>
  <c r="M41" i="4"/>
  <c r="L41" i="4"/>
  <c r="K41" i="4"/>
  <c r="J41" i="4"/>
  <c r="N40" i="4"/>
  <c r="M40" i="4"/>
  <c r="L40" i="4"/>
  <c r="K40" i="4"/>
  <c r="J40" i="4"/>
  <c r="N39" i="4"/>
  <c r="M39" i="4"/>
  <c r="L39" i="4"/>
  <c r="K39" i="4"/>
  <c r="J39" i="4"/>
  <c r="N38" i="4"/>
  <c r="M38" i="4"/>
  <c r="L38" i="4"/>
  <c r="K38" i="4"/>
  <c r="J38" i="4"/>
  <c r="N37" i="4"/>
  <c r="M37" i="4"/>
  <c r="L37" i="4"/>
  <c r="K37" i="4"/>
  <c r="J37" i="4"/>
  <c r="N36" i="4"/>
  <c r="M36" i="4"/>
  <c r="L36" i="4"/>
  <c r="K36" i="4"/>
  <c r="J36" i="4"/>
  <c r="N35" i="4"/>
  <c r="M35" i="4"/>
  <c r="L35" i="4"/>
  <c r="K35" i="4"/>
  <c r="J35" i="4"/>
  <c r="N34" i="4"/>
  <c r="M34" i="4"/>
  <c r="L34" i="4"/>
  <c r="K34" i="4"/>
  <c r="J34" i="4"/>
  <c r="N33" i="4"/>
  <c r="M33" i="4"/>
  <c r="L33" i="4"/>
  <c r="K33" i="4"/>
  <c r="J33" i="4"/>
  <c r="N32" i="4"/>
  <c r="M32" i="4"/>
  <c r="L32" i="4"/>
  <c r="K32" i="4"/>
  <c r="J32" i="4"/>
  <c r="N31" i="4"/>
  <c r="M31" i="4"/>
  <c r="L31" i="4"/>
  <c r="K31" i="4"/>
  <c r="J31" i="4"/>
  <c r="N30" i="4"/>
  <c r="M30" i="4"/>
  <c r="L30" i="4"/>
  <c r="K30" i="4"/>
  <c r="J30" i="4"/>
  <c r="N29" i="4"/>
  <c r="M29" i="4"/>
  <c r="L29" i="4"/>
  <c r="K29" i="4"/>
  <c r="J29" i="4"/>
  <c r="N28" i="4"/>
  <c r="M28" i="4"/>
  <c r="L28" i="4"/>
  <c r="K28" i="4"/>
  <c r="J28" i="4"/>
  <c r="N27" i="4"/>
  <c r="M27" i="4"/>
  <c r="L27" i="4"/>
  <c r="K27" i="4"/>
  <c r="J27" i="4"/>
  <c r="N26" i="4"/>
  <c r="M26" i="4"/>
  <c r="L26" i="4"/>
  <c r="K26" i="4"/>
  <c r="J26" i="4"/>
  <c r="N22" i="4"/>
  <c r="M22" i="4"/>
  <c r="L22" i="4"/>
  <c r="K22" i="4"/>
  <c r="J22" i="4"/>
  <c r="N21" i="4"/>
  <c r="M21" i="4"/>
  <c r="L21" i="4"/>
  <c r="K21" i="4"/>
  <c r="J21" i="4"/>
  <c r="N20" i="4"/>
  <c r="M20" i="4"/>
  <c r="L20" i="4"/>
  <c r="K20" i="4"/>
  <c r="J20" i="4"/>
  <c r="N19" i="4"/>
  <c r="M19" i="4"/>
  <c r="L19" i="4"/>
  <c r="K19" i="4"/>
  <c r="J19" i="4"/>
  <c r="N18" i="4"/>
  <c r="M18" i="4"/>
  <c r="L18" i="4"/>
  <c r="K18" i="4"/>
  <c r="J18" i="4"/>
  <c r="N17" i="4"/>
  <c r="M17" i="4"/>
  <c r="L17" i="4"/>
  <c r="K17" i="4"/>
  <c r="J17" i="4"/>
  <c r="N16" i="4"/>
  <c r="M16" i="4"/>
  <c r="L16" i="4"/>
  <c r="K16" i="4"/>
  <c r="J16" i="4"/>
  <c r="N15" i="4"/>
  <c r="M15" i="4"/>
  <c r="L15" i="4"/>
  <c r="K15" i="4"/>
  <c r="J15" i="4"/>
  <c r="N14" i="4"/>
  <c r="M14" i="4"/>
  <c r="L14" i="4"/>
  <c r="K14" i="4"/>
  <c r="J14" i="4"/>
  <c r="N51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2" i="1"/>
  <c r="N21" i="1"/>
  <c r="N20" i="1"/>
  <c r="N19" i="1"/>
  <c r="N18" i="1"/>
  <c r="N17" i="1"/>
  <c r="N16" i="1"/>
  <c r="N15" i="1"/>
  <c r="N14" i="1"/>
  <c r="M51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2" i="1"/>
  <c r="M21" i="1"/>
  <c r="M20" i="1"/>
  <c r="M19" i="1"/>
  <c r="M18" i="1"/>
  <c r="M17" i="1"/>
  <c r="M16" i="1"/>
  <c r="M15" i="1"/>
  <c r="M14" i="1"/>
  <c r="L51" i="1"/>
  <c r="K51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D52" i="1"/>
  <c r="C52" i="1"/>
  <c r="N49" i="7" l="1"/>
  <c r="M49" i="7"/>
  <c r="J49" i="7"/>
  <c r="L49" i="7"/>
  <c r="K49" i="7"/>
  <c r="M52" i="1"/>
  <c r="M52" i="5"/>
  <c r="M52" i="6"/>
  <c r="N52" i="6"/>
  <c r="K52" i="6"/>
  <c r="J52" i="6"/>
  <c r="L52" i="6"/>
  <c r="J52" i="5"/>
  <c r="L52" i="5"/>
  <c r="N52" i="5"/>
  <c r="K52" i="5"/>
  <c r="J52" i="4"/>
  <c r="L52" i="4"/>
  <c r="N52" i="4"/>
  <c r="K52" i="4"/>
  <c r="M52" i="4"/>
  <c r="L52" i="1"/>
  <c r="J52" i="1" l="1"/>
  <c r="N52" i="1"/>
  <c r="K52" i="1"/>
</calcChain>
</file>

<file path=xl/sharedStrings.xml><?xml version="1.0" encoding="utf-8"?>
<sst xmlns="http://schemas.openxmlformats.org/spreadsheetml/2006/main" count="287" uniqueCount="100">
  <si>
    <t>PRESUPUESTO</t>
  </si>
  <si>
    <t>UNIDAD EJECUTORA</t>
  </si>
  <si>
    <t>PLIEGO 011 MINISTERIO DE SALUD</t>
  </si>
  <si>
    <t>001 Administración Central</t>
  </si>
  <si>
    <t xml:space="preserve">005 Instituto Nacional de Salud Mental </t>
  </si>
  <si>
    <t>008 Instituto Nacional de Oftalmología</t>
  </si>
  <si>
    <t>009 Instituto Nacional de Rehabilitación</t>
  </si>
  <si>
    <t>010 Instituto Nacional de Salud del Niño</t>
  </si>
  <si>
    <t>011 Instituto Nacional Materno Perinatal</t>
  </si>
  <si>
    <t>015 Dirección de Salud IV Lima Este</t>
  </si>
  <si>
    <t>016 Hospital Nacional Hipólito Unanue</t>
  </si>
  <si>
    <t>017 Hospital Hermilio Valdizán</t>
  </si>
  <si>
    <t>020 Hospital Sergio Bernales</t>
  </si>
  <si>
    <t>021 Hospital Cayetano Heredia</t>
  </si>
  <si>
    <t>022 Dirección de Salud II Lima Sur</t>
  </si>
  <si>
    <t>025 Hospital de Apoyo Departamental María AuxiliadoraDirección de Salud II Lima Sur</t>
  </si>
  <si>
    <t>026 Dirección de Salud V Lima Ciudad</t>
  </si>
  <si>
    <t>027 Hospital Nacional Arzobispo Loayza</t>
  </si>
  <si>
    <t>028 Hospital Nacional Dos de Mayo</t>
  </si>
  <si>
    <t>029 Hospital de Apoyo Santa Rosa</t>
  </si>
  <si>
    <t>030 Hospital de Emergencias Casimiro Ulloa</t>
  </si>
  <si>
    <t>031 Hospital de Emergencias Pediátricas</t>
  </si>
  <si>
    <t>032 Hospital Víctor Larco Herrera</t>
  </si>
  <si>
    <t>033 Hospital Nacional Docente Madre Niño-San Bartolomé</t>
  </si>
  <si>
    <t>036 Hospital Puente Piedra y Servicios Básicos de Salud</t>
  </si>
  <si>
    <t>042 Hospital José Agurto Tello de Chosica</t>
  </si>
  <si>
    <t>043 Red de Salud San Juan de Lurigancho</t>
  </si>
  <si>
    <t>044 Red de Salud Rímac, San Martín de Porres Los Olivos</t>
  </si>
  <si>
    <t>045 Red de Salud Tupac Amaru</t>
  </si>
  <si>
    <t>046 Red de Salud Barranco Chorrillos Surco</t>
  </si>
  <si>
    <t>047 Red de Salud San Juan de Miraflores y Villa María</t>
  </si>
  <si>
    <t>048 Red de Salud Villa El Salvador, Lurín Pachacama</t>
  </si>
  <si>
    <t>049 Hospital San Juan de Lurigancho</t>
  </si>
  <si>
    <t>050 Hospital Vitarte</t>
  </si>
  <si>
    <t>053 Red de Salud Lima Ciudad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</si>
  <si>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</si>
  <si>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</si>
  <si>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</si>
  <si>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</si>
  <si>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</si>
  <si>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</si>
  <si>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</si>
  <si>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</si>
  <si>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INDICADORES</t>
  </si>
  <si>
    <t>PCA
(1)</t>
  </si>
  <si>
    <t>COMPROMISO
ANUALIZADO
(2)</t>
  </si>
  <si>
    <t>(COM/PCA)
(3/1)</t>
  </si>
  <si>
    <t>(DEV/PCA)
(4/1)</t>
  </si>
  <si>
    <t>(GIR/PCA)
(5/1)</t>
  </si>
  <si>
    <t>SALDO
(1-3)</t>
  </si>
  <si>
    <t>SALDO
(1-2)</t>
  </si>
  <si>
    <t>SEGÚN FUENTE DE FINANCIAMIENTO 3: RECURSOS POR OPERACIONES OFICIALES DE CREDITO</t>
  </si>
  <si>
    <t xml:space="preserve">PCA
(1) </t>
  </si>
  <si>
    <t>SEGÚN FUENTE DE FINANCIAMIENTO 5: RECURSOS DETERMINADOS</t>
  </si>
  <si>
    <t>007 Instituto Nacional de  Ciencias Neurologicas</t>
  </si>
  <si>
    <t>COMPROMETIDO
ENE-SET
(3)</t>
  </si>
  <si>
    <t>DEVENGADO
ENE-SET
(4)</t>
  </si>
  <si>
    <t>GIRO
ENE-SET
(5)</t>
  </si>
  <si>
    <t>Fuente: Consulta Amigable y Base de Datos  MEF al 01 de Abril del 2013</t>
  </si>
  <si>
    <t>EJECUCION PRESUPUESTAL MENSUALIZADA DE GASTOS 
MINISTERIO DE SALUD 2013
AL MES DE ABRIL</t>
  </si>
  <si>
    <t>Fuente: Cierre Base de Datos  MEF al 31 de Julio del 2013</t>
  </si>
  <si>
    <t>EJECUCION PRESUPUESTAL MENSUALIZADA DE GASTOS 
MINISTERIO DE SALUD 2014
AL MES DE JULIO</t>
  </si>
  <si>
    <t>001-117: ADMINISTRACION CENTRAL - MINSA</t>
  </si>
  <si>
    <t>005-121: INSTITUTO NACIONAL DE SALUD MENTAL</t>
  </si>
  <si>
    <t>007-123: INSTITUTO NACIONAL DE CIENCIAS NEUROLOGICAS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</si>
  <si>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</si>
  <si>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</si>
  <si>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</si>
  <si>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</si>
  <si>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015-131: DIRECCION DE SALUD IV LIMA ESTE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</si>
  <si>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</si>
  <si>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</si>
  <si>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</si>
  <si>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</si>
  <si>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022-138: DIRECCION DE SALUD II LIMA SUR</t>
  </si>
  <si>
    <t>025-141: HOSPITAL DE APOYO DEPARTAMENTAL MARIA AUXILIADORA</t>
  </si>
  <si>
    <t>026-142: DIRECCION DE SALUD V LIMA CIUDAD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</si>
  <si>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</si>
  <si>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</si>
  <si>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</si>
  <si>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</si>
  <si>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</si>
  <si>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</si>
  <si>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</si>
  <si>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</si>
  <si>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</si>
  <si>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043-1151: RED. DE SALUD SAN JUAN DE LURIGANCHO</t>
  </si>
  <si>
    <t>044-1152: RED. DE SALUD RIMAC - SAN MARTIN DE PORRES - LOS OLIVOS</t>
  </si>
  <si>
    <t>045-1153: RED. DE SALUD TUPAC AMARU</t>
  </si>
  <si>
    <t>046-1154: RED. DE SERVICIOS DE SALUD " BARRANCO-CHORRILLOS-SURCO"</t>
  </si>
  <si>
    <t>047-1155: RED. DE SERVICIOS DE SALUD "SAN JUAN DE MIRAFLORES-VILLA MARIA DEL TRIUNFO"</t>
  </si>
  <si>
    <t>048-1156: RED. DE SERVICIOS DE SALUD "VILLA EL SALVADOR - LURIN -PACHACAMAC-PUCUSANA"</t>
  </si>
  <si>
    <t>049-1216: HOSPITAL SAN JUAN DE LURIGANCHO</t>
  </si>
  <si>
    <t>050-1217: HOSPITAL VITARTE</t>
  </si>
  <si>
    <t>053-1264: RED DE SALUD LIMA CIUDAD</t>
  </si>
  <si>
    <t>123-1315: PROGRAMA DE APOYO A LA REFORMA DEL SECTOR SALUD - PARSALUD</t>
  </si>
  <si>
    <t>124-1345: DIRECCION DE ABASTECIMIENTOS DE RECURSOS ESTRATEGICOS DE SALUD - DARES</t>
  </si>
  <si>
    <t>139-1512: INSTITUTO NACIONAL DE SALUD DEL NIÑO - SAN BORJA</t>
  </si>
  <si>
    <t>140-1528: HOSPITAL DE HUAYCAN</t>
  </si>
  <si>
    <t>141-1531: RED DE SALUD LIMA NORTE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</si>
</sst>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43" formatCode="_ * #,##0.00_ ;_ * \-#,##0.00_ ;_ * &quot;-&quot;??_ ;_ @_ "/>
    <numFmt numFmtId="164" formatCode="0.0%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9" applyNumberFormat="0" applyAlignment="0" applyProtection="0"/>
    <xf numFmtId="0" fontId="16" fillId="6" borderId="10" applyNumberFormat="0" applyAlignment="0" applyProtection="0"/>
    <xf numFmtId="0" fontId="17" fillId="6" borderId="9" applyNumberFormat="0" applyAlignment="0" applyProtection="0"/>
    <xf numFmtId="0" fontId="18" fillId="0" borderId="11" applyNumberFormat="0" applyFill="0" applyAlignment="0" applyProtection="0"/>
    <xf numFmtId="0" fontId="19" fillId="7" borderId="12" applyNumberFormat="0" applyAlignment="0" applyProtection="0"/>
    <xf numFmtId="0" fontId="20" fillId="0" borderId="0" applyNumberFormat="0" applyFill="0" applyBorder="0" applyAlignment="0" applyProtection="0"/>
    <xf numFmtId="0" fontId="4" fillId="8" borderId="13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50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0" borderId="4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1" fillId="33" borderId="4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164" fontId="1" fillId="33" borderId="15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1" fillId="33" borderId="4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41" fontId="0" fillId="34" borderId="4" xfId="0" applyNumberFormat="1" applyFill="1" applyBorder="1" applyAlignment="1">
      <alignment vertical="center"/>
    </xf>
    <xf numFmtId="3" fontId="6" fillId="34" borderId="1" xfId="0" applyNumberFormat="1" applyFont="1" applyFill="1" applyBorder="1" applyAlignment="1">
      <alignment vertical="center"/>
    </xf>
    <xf numFmtId="3" fontId="19" fillId="35" borderId="20" xfId="0" applyNumberFormat="1" applyFont="1" applyFill="1" applyBorder="1" applyAlignment="1">
      <alignment horizontal="center" vertical="center" wrapText="1"/>
    </xf>
    <xf numFmtId="164" fontId="19" fillId="35" borderId="20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41" fontId="23" fillId="34" borderId="4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3" xfId="0" applyNumberFormat="1" applyFont="1" applyBorder="1" applyAlignment="1">
      <alignment vertical="center"/>
    </xf>
    <xf numFmtId="3" fontId="23" fillId="0" borderId="4" xfId="0" applyNumberFormat="1" applyFont="1" applyBorder="1" applyAlignment="1">
      <alignment vertical="center"/>
    </xf>
    <xf numFmtId="41" fontId="23" fillId="0" borderId="4" xfId="0" applyNumberFormat="1" applyFont="1" applyBorder="1" applyAlignment="1">
      <alignment vertical="center"/>
    </xf>
    <xf numFmtId="3" fontId="19" fillId="35" borderId="17" xfId="0" applyNumberFormat="1" applyFont="1" applyFill="1" applyBorder="1" applyAlignment="1">
      <alignment horizontal="center" vertical="center" wrapText="1"/>
    </xf>
    <xf numFmtId="3" fontId="19" fillId="35" borderId="20" xfId="0" applyNumberFormat="1" applyFont="1" applyFill="1" applyBorder="1" applyAlignment="1">
      <alignment horizontal="center"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3" fontId="19" fillId="35" borderId="21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7" xfId="0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/>
    </xf>
    <xf numFmtId="3" fontId="19" fillId="35" borderId="19" xfId="0" applyNumberFormat="1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right" vertical="center"/>
    </xf>
    <xf numFmtId="164" fontId="19" fillId="35" borderId="17" xfId="1" applyNumberFormat="1" applyFont="1" applyFill="1" applyBorder="1" applyAlignment="1">
      <alignment horizontal="center" vertical="center"/>
    </xf>
    <xf numFmtId="43" fontId="0" fillId="34" borderId="2" xfId="0" applyNumberFormat="1" applyFill="1" applyBorder="1" applyAlignment="1">
      <alignment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3" name="1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4"/>
  <sheetViews>
    <sheetView showGridLines="0" tabSelected="1" zoomScale="85" zoomScaleNormal="85" workbookViewId="0"/>
  </sheetViews>
  <sheetFormatPr baseColWidth="10" defaultRowHeight="15" x14ac:dyDescent="0.25"/>
  <cols>
    <col min="1" max="1" width="5.85546875" style="1" customWidth="1"/>
    <col min="2" max="2" width="47.140625" style="1" customWidth="1"/>
    <col min="3" max="4" width="14.7109375" style="1" customWidth="1"/>
    <col min="5" max="5" width="16.42578125" style="1" bestFit="1" customWidth="1"/>
    <col min="6" max="6" width="15.7109375" style="1" customWidth="1"/>
    <col min="7" max="7" width="16.85546875" style="1" customWidth="1"/>
    <col min="8" max="9" width="15.7109375" style="1" customWidth="1"/>
    <col min="10" max="11" width="12.7109375" style="1" customWidth="1"/>
    <col min="12" max="12" width="12.7109375" style="12" customWidth="1"/>
    <col min="13" max="13" width="15.28515625" style="1" customWidth="1"/>
    <col min="14" max="14" width="15" style="1" customWidth="1"/>
    <col min="15" max="15" width="11.42578125" style="1" customWidth="1"/>
    <col min="16" max="16384" width="11.42578125" style="1"/>
  </cols>
  <sheetData>
    <row r="2" spans="2:14" ht="15" customHeight="1" x14ac:dyDescent="0.25">
      <c r="B2" s="43" t="s">
        <v>61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2:14" ht="15.75" customHeight="1" x14ac:dyDescent="0.25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2:14" ht="15" customHeight="1" x14ac:dyDescent="0.2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2:14" ht="15" customHeight="1" x14ac:dyDescent="0.2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2:14" ht="15" customHeigh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8" spans="2:14" ht="15.75" x14ac:dyDescent="0.25">
      <c r="B8" s="2" t="s">
        <v>40</v>
      </c>
    </row>
    <row r="9" spans="2:14" x14ac:dyDescent="0.2">
      <c r="B9" s="3" t="s">
        <v>2</v>
      </c>
    </row>
    <row r="11" spans="2:14" x14ac:dyDescent="0.25">
      <c r="B11" s="4"/>
      <c r="J11" s="47"/>
      <c r="K11" s="47"/>
      <c r="L11" s="47"/>
    </row>
    <row r="12" spans="2:14" s="5" customFormat="1" ht="15" customHeight="1" x14ac:dyDescent="0.25">
      <c r="B12" s="45" t="s">
        <v>1</v>
      </c>
      <c r="C12" s="44" t="s">
        <v>0</v>
      </c>
      <c r="D12" s="44"/>
      <c r="E12" s="39" t="s">
        <v>52</v>
      </c>
      <c r="F12" s="39" t="s">
        <v>45</v>
      </c>
      <c r="G12" s="39" t="s">
        <v>55</v>
      </c>
      <c r="H12" s="39" t="s">
        <v>56</v>
      </c>
      <c r="I12" s="39" t="s">
        <v>57</v>
      </c>
      <c r="J12" s="48" t="s">
        <v>43</v>
      </c>
      <c r="K12" s="48"/>
      <c r="L12" s="48"/>
      <c r="M12" s="39" t="s">
        <v>49</v>
      </c>
      <c r="N12" s="41" t="s">
        <v>50</v>
      </c>
    </row>
    <row r="13" spans="2:14" s="5" customFormat="1" ht="40.5" customHeight="1" x14ac:dyDescent="0.25">
      <c r="B13" s="46"/>
      <c r="C13" s="28" t="s">
        <v>38</v>
      </c>
      <c r="D13" s="28" t="s">
        <v>37</v>
      </c>
      <c r="E13" s="40"/>
      <c r="F13" s="40"/>
      <c r="G13" s="40"/>
      <c r="H13" s="40"/>
      <c r="I13" s="40"/>
      <c r="J13" s="28" t="s">
        <v>46</v>
      </c>
      <c r="K13" s="28" t="s">
        <v>47</v>
      </c>
      <c r="L13" s="29" t="s">
        <v>48</v>
      </c>
      <c r="M13" s="40"/>
      <c r="N13" s="42"/>
    </row>
    <row r="14" spans="2:14" ht="20.100000000000001" customHeight="1" x14ac:dyDescent="0.25">
      <c r="B14" s="6" t="s">
        <v>62</v>
      </c>
      <c r="C14" s="9">
        <v>2259275830</v>
      </c>
      <c r="D14" s="9">
        <v>1314643386</v>
      </c>
      <c r="E14" s="49">
        <f>D14*97/100</f>
        <v>1275204084.4200001</v>
      </c>
      <c r="F14" s="24">
        <v>693821149</v>
      </c>
      <c r="G14" s="9">
        <v>619588902</v>
      </c>
      <c r="H14" s="9">
        <v>550177732</v>
      </c>
      <c r="I14" s="9">
        <v>545413160</v>
      </c>
      <c r="J14" s="15">
        <f>IF(ISERROR(+G14/E14)=TRUE,0,++G14/E14)</f>
        <v>0.4858743079401342</v>
      </c>
      <c r="K14" s="15">
        <f t="shared" ref="K14:K52" si="0">IF(ISERROR(+H14/E14)=TRUE,0,++H14/E14)</f>
        <v>0.43144288723811358</v>
      </c>
      <c r="L14" s="15">
        <f t="shared" ref="L14:L52" si="1">IF(ISERROR(+I14/E14)=TRUE,0,++I14/E14)</f>
        <v>0.42770656608120083</v>
      </c>
      <c r="M14" s="20">
        <f>IF(ISERROR(+E14-G14)=TRUE,0,++E14-G14)</f>
        <v>655615182.42000008</v>
      </c>
      <c r="N14" s="20">
        <f>IF(ISERROR(+E14-F14)=TRUE,0,++E14-F14)</f>
        <v>581382935.42000008</v>
      </c>
    </row>
    <row r="15" spans="2:14" ht="20.100000000000001" customHeight="1" x14ac:dyDescent="0.25">
      <c r="B15" s="7" t="s">
        <v>63</v>
      </c>
      <c r="C15" s="10">
        <v>25212923</v>
      </c>
      <c r="D15" s="10">
        <v>29963707</v>
      </c>
      <c r="E15" s="25">
        <f t="shared" ref="E15:E51" si="2">D15*97/100</f>
        <v>29064795.789999999</v>
      </c>
      <c r="F15" s="25">
        <v>21243633</v>
      </c>
      <c r="G15" s="10">
        <v>21237086</v>
      </c>
      <c r="H15" s="10">
        <v>21237086</v>
      </c>
      <c r="I15" s="10">
        <v>20950135</v>
      </c>
      <c r="J15" s="16">
        <f t="shared" ref="J15:J52" si="3">IF(ISERROR(+G15/E15)=TRUE,0,++G15/E15)</f>
        <v>0.73068072294204134</v>
      </c>
      <c r="K15" s="16">
        <f t="shared" si="0"/>
        <v>0.73068072294204134</v>
      </c>
      <c r="L15" s="16">
        <f t="shared" si="1"/>
        <v>0.72080792004766403</v>
      </c>
      <c r="M15" s="21">
        <f t="shared" ref="M15:M51" si="4">IF(ISERROR(+E15-G15)=TRUE,0,++E15-G15)</f>
        <v>7827709.7899999991</v>
      </c>
      <c r="N15" s="21">
        <f t="shared" ref="N15:N52" si="5">IF(ISERROR(+E15-F15)=TRUE,0,++E15-F15)</f>
        <v>7821162.7899999991</v>
      </c>
    </row>
    <row r="16" spans="2:14" ht="20.100000000000001" customHeight="1" x14ac:dyDescent="0.25">
      <c r="B16" s="7" t="s">
        <v>64</v>
      </c>
      <c r="C16" s="10">
        <v>27006765</v>
      </c>
      <c r="D16" s="10">
        <v>35741785</v>
      </c>
      <c r="E16" s="25">
        <f t="shared" si="2"/>
        <v>34669531.450000003</v>
      </c>
      <c r="F16" s="25">
        <v>27459032</v>
      </c>
      <c r="G16" s="10">
        <v>27251550</v>
      </c>
      <c r="H16" s="10">
        <v>27233473</v>
      </c>
      <c r="I16" s="10">
        <v>25758102</v>
      </c>
      <c r="J16" s="16">
        <f t="shared" si="3"/>
        <v>0.78603744729870006</v>
      </c>
      <c r="K16" s="16">
        <f t="shared" si="0"/>
        <v>0.78551603846379636</v>
      </c>
      <c r="L16" s="16">
        <f t="shared" si="1"/>
        <v>0.74296077629857893</v>
      </c>
      <c r="M16" s="21">
        <f t="shared" si="4"/>
        <v>7417981.450000003</v>
      </c>
      <c r="N16" s="21">
        <f t="shared" si="5"/>
        <v>7210499.450000003</v>
      </c>
    </row>
    <row r="17" spans="2:14" ht="20.100000000000001" customHeight="1" x14ac:dyDescent="0.25">
      <c r="B17" s="7" t="s">
        <v>65</v>
      </c>
      <c r="C17" s="10">
        <v>15623020</v>
      </c>
      <c r="D17" s="10">
        <v>19261886</v>
      </c>
      <c r="E17" s="25">
        <f t="shared" si="2"/>
        <v>18684029.420000002</v>
      </c>
      <c r="F17" s="25">
        <v>17321278</v>
      </c>
      <c r="G17" s="10">
        <v>13461441</v>
      </c>
      <c r="H17" s="10">
        <v>13459690</v>
      </c>
      <c r="I17" s="10">
        <v>13390761</v>
      </c>
      <c r="J17" s="16">
        <f t="shared" si="3"/>
        <v>0.72047847374883867</v>
      </c>
      <c r="K17" s="16">
        <f t="shared" si="0"/>
        <v>0.72038475734748653</v>
      </c>
      <c r="L17" s="16">
        <f t="shared" si="1"/>
        <v>0.71669556384160304</v>
      </c>
      <c r="M17" s="21">
        <f t="shared" si="4"/>
        <v>5222588.4200000018</v>
      </c>
      <c r="N17" s="21">
        <f t="shared" si="5"/>
        <v>1362751.4200000018</v>
      </c>
    </row>
    <row r="18" spans="2:14" ht="20.100000000000001" customHeight="1" x14ac:dyDescent="0.25">
      <c r="B18" s="7" t="s">
        <v>66</v>
      </c>
      <c r="C18" s="10">
        <v>35852743</v>
      </c>
      <c r="D18" s="10">
        <v>47127931</v>
      </c>
      <c r="E18" s="25">
        <f t="shared" si="2"/>
        <v>45714093.07</v>
      </c>
      <c r="F18" s="25">
        <v>33685364</v>
      </c>
      <c r="G18" s="10">
        <v>27408093</v>
      </c>
      <c r="H18" s="10">
        <v>27408093</v>
      </c>
      <c r="I18" s="10">
        <v>26324052</v>
      </c>
      <c r="J18" s="16">
        <f t="shared" si="3"/>
        <v>0.59955456095412807</v>
      </c>
      <c r="K18" s="16">
        <f t="shared" si="0"/>
        <v>0.59955456095412807</v>
      </c>
      <c r="L18" s="16">
        <f t="shared" si="1"/>
        <v>0.57584106414822944</v>
      </c>
      <c r="M18" s="21">
        <f t="shared" si="4"/>
        <v>18306000.07</v>
      </c>
      <c r="N18" s="21">
        <f t="shared" si="5"/>
        <v>12028729.07</v>
      </c>
    </row>
    <row r="19" spans="2:14" ht="20.100000000000001" customHeight="1" x14ac:dyDescent="0.25">
      <c r="B19" s="7" t="s">
        <v>67</v>
      </c>
      <c r="C19" s="10">
        <v>111171339</v>
      </c>
      <c r="D19" s="10">
        <v>123920020</v>
      </c>
      <c r="E19" s="25">
        <f t="shared" si="2"/>
        <v>120202419.40000001</v>
      </c>
      <c r="F19" s="25">
        <v>103661984</v>
      </c>
      <c r="G19" s="10">
        <v>103661984</v>
      </c>
      <c r="H19" s="10">
        <v>103630787</v>
      </c>
      <c r="I19" s="10">
        <v>99149764</v>
      </c>
      <c r="J19" s="16">
        <f t="shared" si="3"/>
        <v>0.86239515408622458</v>
      </c>
      <c r="K19" s="16">
        <f t="shared" si="0"/>
        <v>0.8621356168809361</v>
      </c>
      <c r="L19" s="16">
        <f t="shared" si="1"/>
        <v>0.82485664177904217</v>
      </c>
      <c r="M19" s="21">
        <f t="shared" si="4"/>
        <v>16540435.400000006</v>
      </c>
      <c r="N19" s="21">
        <f t="shared" si="5"/>
        <v>16540435.400000006</v>
      </c>
    </row>
    <row r="20" spans="2:14" ht="20.100000000000001" customHeight="1" x14ac:dyDescent="0.25">
      <c r="B20" s="7" t="s">
        <v>68</v>
      </c>
      <c r="C20" s="10">
        <v>71246778</v>
      </c>
      <c r="D20" s="10">
        <v>96437709</v>
      </c>
      <c r="E20" s="25">
        <f t="shared" si="2"/>
        <v>93544577.730000004</v>
      </c>
      <c r="F20" s="25">
        <v>78980011</v>
      </c>
      <c r="G20" s="10">
        <v>78808552</v>
      </c>
      <c r="H20" s="10">
        <v>78312086</v>
      </c>
      <c r="I20" s="10">
        <v>77173477</v>
      </c>
      <c r="J20" s="16">
        <f t="shared" si="3"/>
        <v>0.84247055160660456</v>
      </c>
      <c r="K20" s="16">
        <f t="shared" si="0"/>
        <v>0.83716328514554939</v>
      </c>
      <c r="L20" s="16">
        <f t="shared" si="1"/>
        <v>0.82499145191234591</v>
      </c>
      <c r="M20" s="21">
        <f t="shared" si="4"/>
        <v>14736025.730000004</v>
      </c>
      <c r="N20" s="21">
        <f t="shared" si="5"/>
        <v>14564566.730000004</v>
      </c>
    </row>
    <row r="21" spans="2:14" ht="20.100000000000001" customHeight="1" x14ac:dyDescent="0.25">
      <c r="B21" s="7" t="s">
        <v>69</v>
      </c>
      <c r="C21" s="10">
        <v>78684430</v>
      </c>
      <c r="D21" s="10">
        <v>90952097</v>
      </c>
      <c r="E21" s="25">
        <f t="shared" si="2"/>
        <v>88223534.090000004</v>
      </c>
      <c r="F21" s="25">
        <v>71222578</v>
      </c>
      <c r="G21" s="10">
        <v>69468256</v>
      </c>
      <c r="H21" s="10">
        <v>69166021</v>
      </c>
      <c r="I21" s="10">
        <v>64975609</v>
      </c>
      <c r="J21" s="16">
        <f t="shared" si="3"/>
        <v>0.7874118478311346</v>
      </c>
      <c r="K21" s="16">
        <f t="shared" si="0"/>
        <v>0.7839860612412245</v>
      </c>
      <c r="L21" s="16">
        <f t="shared" si="1"/>
        <v>0.73648839473735028</v>
      </c>
      <c r="M21" s="21">
        <f t="shared" si="4"/>
        <v>18755278.090000004</v>
      </c>
      <c r="N21" s="21">
        <f t="shared" si="5"/>
        <v>17000956.090000004</v>
      </c>
    </row>
    <row r="22" spans="2:14" ht="20.100000000000001" customHeight="1" x14ac:dyDescent="0.25">
      <c r="B22" s="7" t="s">
        <v>70</v>
      </c>
      <c r="C22" s="10">
        <v>73519497</v>
      </c>
      <c r="D22" s="10">
        <v>108474956</v>
      </c>
      <c r="E22" s="25">
        <f t="shared" si="2"/>
        <v>105220707.31999999</v>
      </c>
      <c r="F22" s="25">
        <v>86851578</v>
      </c>
      <c r="G22" s="10">
        <v>86660294</v>
      </c>
      <c r="H22" s="10">
        <v>86639980</v>
      </c>
      <c r="I22" s="10">
        <v>85399096</v>
      </c>
      <c r="J22" s="16">
        <f t="shared" si="3"/>
        <v>0.82360493677776203</v>
      </c>
      <c r="K22" s="16">
        <f t="shared" si="0"/>
        <v>0.82341187592009057</v>
      </c>
      <c r="L22" s="16">
        <f t="shared" si="1"/>
        <v>0.81161872197154139</v>
      </c>
      <c r="M22" s="21">
        <f t="shared" si="4"/>
        <v>18560413.319999993</v>
      </c>
      <c r="N22" s="21">
        <f t="shared" si="5"/>
        <v>18369129.319999993</v>
      </c>
    </row>
    <row r="23" spans="2:14" ht="20.100000000000001" customHeight="1" x14ac:dyDescent="0.25">
      <c r="B23" s="7" t="s">
        <v>71</v>
      </c>
      <c r="C23" s="10">
        <v>25937415</v>
      </c>
      <c r="D23" s="10">
        <v>35589109</v>
      </c>
      <c r="E23" s="25">
        <f t="shared" si="2"/>
        <v>34521435.729999997</v>
      </c>
      <c r="F23" s="25">
        <v>27778385</v>
      </c>
      <c r="G23" s="10">
        <v>26872191</v>
      </c>
      <c r="H23" s="10">
        <v>26476569</v>
      </c>
      <c r="I23" s="10">
        <v>26201581</v>
      </c>
      <c r="J23" s="16">
        <f t="shared" ref="J23:J25" si="6">IF(ISERROR(+G23/E23)=TRUE,0,++G23/E23)</f>
        <v>0.77842043448521436</v>
      </c>
      <c r="K23" s="16">
        <f t="shared" ref="K23:K25" si="7">IF(ISERROR(+H23/E23)=TRUE,0,++H23/E23)</f>
        <v>0.76696025064192785</v>
      </c>
      <c r="L23" s="16">
        <f t="shared" ref="L23:L25" si="8">IF(ISERROR(+I23/E23)=TRUE,0,++I23/E23)</f>
        <v>0.75899453327864252</v>
      </c>
      <c r="M23" s="21">
        <f t="shared" ref="M23:M25" si="9">IF(ISERROR(+E23-G23)=TRUE,0,++E23-G23)</f>
        <v>7649244.7299999967</v>
      </c>
      <c r="N23" s="21">
        <f t="shared" ref="N23:N25" si="10">IF(ISERROR(+E23-F23)=TRUE,0,++E23-F23)</f>
        <v>6743050.7299999967</v>
      </c>
    </row>
    <row r="24" spans="2:14" ht="20.100000000000001" customHeight="1" x14ac:dyDescent="0.25">
      <c r="B24" s="7" t="s">
        <v>72</v>
      </c>
      <c r="C24" s="10">
        <v>47028363</v>
      </c>
      <c r="D24" s="10">
        <v>35307599</v>
      </c>
      <c r="E24" s="25">
        <f t="shared" si="2"/>
        <v>34248371.030000001</v>
      </c>
      <c r="F24" s="25">
        <v>30418408</v>
      </c>
      <c r="G24" s="10">
        <v>30404846</v>
      </c>
      <c r="H24" s="10">
        <v>30404846</v>
      </c>
      <c r="I24" s="10">
        <v>30397987</v>
      </c>
      <c r="J24" s="16">
        <f t="shared" si="6"/>
        <v>0.88777495354061509</v>
      </c>
      <c r="K24" s="16">
        <f t="shared" si="7"/>
        <v>0.88777495354061509</v>
      </c>
      <c r="L24" s="16">
        <f t="shared" si="8"/>
        <v>0.88757468124170802</v>
      </c>
      <c r="M24" s="21">
        <f t="shared" si="9"/>
        <v>3843525.0300000012</v>
      </c>
      <c r="N24" s="21">
        <f t="shared" si="10"/>
        <v>3829963.0300000012</v>
      </c>
    </row>
    <row r="25" spans="2:14" ht="20.100000000000001" customHeight="1" x14ac:dyDescent="0.25">
      <c r="B25" s="7" t="s">
        <v>73</v>
      </c>
      <c r="C25" s="10">
        <v>73382398</v>
      </c>
      <c r="D25" s="10">
        <v>56957824</v>
      </c>
      <c r="E25" s="25">
        <f t="shared" si="2"/>
        <v>55249089.280000001</v>
      </c>
      <c r="F25" s="25">
        <v>51400017</v>
      </c>
      <c r="G25" s="10">
        <v>51400017</v>
      </c>
      <c r="H25" s="10">
        <v>51400017</v>
      </c>
      <c r="I25" s="10">
        <v>51388431</v>
      </c>
      <c r="J25" s="16">
        <f t="shared" si="6"/>
        <v>0.93033238501917981</v>
      </c>
      <c r="K25" s="16">
        <f t="shared" si="7"/>
        <v>0.93033238501917981</v>
      </c>
      <c r="L25" s="16">
        <f t="shared" si="8"/>
        <v>0.93012268020501931</v>
      </c>
      <c r="M25" s="21">
        <f t="shared" si="9"/>
        <v>3849072.2800000012</v>
      </c>
      <c r="N25" s="21">
        <f t="shared" si="10"/>
        <v>3849072.2800000012</v>
      </c>
    </row>
    <row r="26" spans="2:14" ht="20.100000000000001" customHeight="1" x14ac:dyDescent="0.25">
      <c r="B26" s="7" t="s">
        <v>74</v>
      </c>
      <c r="C26" s="10">
        <v>21573166</v>
      </c>
      <c r="D26" s="10">
        <v>46327131</v>
      </c>
      <c r="E26" s="25">
        <f t="shared" si="2"/>
        <v>44937317.07</v>
      </c>
      <c r="F26" s="25">
        <v>29566078</v>
      </c>
      <c r="G26" s="10">
        <v>25590776</v>
      </c>
      <c r="H26" s="10">
        <v>24914715</v>
      </c>
      <c r="I26" s="10">
        <v>21831192</v>
      </c>
      <c r="J26" s="16">
        <f t="shared" si="3"/>
        <v>0.56947716660824677</v>
      </c>
      <c r="K26" s="16">
        <f t="shared" si="0"/>
        <v>0.55443263248648589</v>
      </c>
      <c r="L26" s="16">
        <f t="shared" si="1"/>
        <v>0.48581431699611699</v>
      </c>
      <c r="M26" s="21">
        <f t="shared" si="4"/>
        <v>19346541.07</v>
      </c>
      <c r="N26" s="21">
        <f t="shared" si="5"/>
        <v>15371239.07</v>
      </c>
    </row>
    <row r="27" spans="2:14" ht="20.100000000000001" customHeight="1" x14ac:dyDescent="0.25">
      <c r="B27" s="7" t="s">
        <v>75</v>
      </c>
      <c r="C27" s="10">
        <v>71642637</v>
      </c>
      <c r="D27" s="10">
        <v>86533176</v>
      </c>
      <c r="E27" s="25">
        <f t="shared" si="2"/>
        <v>83937180.719999999</v>
      </c>
      <c r="F27" s="25">
        <v>72239768</v>
      </c>
      <c r="G27" s="10">
        <v>64738324</v>
      </c>
      <c r="H27" s="10">
        <v>64611784</v>
      </c>
      <c r="I27" s="10">
        <v>64416559</v>
      </c>
      <c r="J27" s="16">
        <f t="shared" si="3"/>
        <v>0.77127112734410175</v>
      </c>
      <c r="K27" s="16">
        <f t="shared" si="0"/>
        <v>0.76976357134907591</v>
      </c>
      <c r="L27" s="16">
        <f t="shared" si="1"/>
        <v>0.76743772482521855</v>
      </c>
      <c r="M27" s="21">
        <f t="shared" si="4"/>
        <v>19198856.719999999</v>
      </c>
      <c r="N27" s="21">
        <f t="shared" si="5"/>
        <v>11697412.719999999</v>
      </c>
    </row>
    <row r="28" spans="2:14" ht="20.100000000000001" customHeight="1" x14ac:dyDescent="0.25">
      <c r="B28" s="7" t="s">
        <v>76</v>
      </c>
      <c r="C28" s="10">
        <v>17893543</v>
      </c>
      <c r="D28" s="10">
        <v>6891141</v>
      </c>
      <c r="E28" s="25">
        <f t="shared" si="2"/>
        <v>6684406.7699999996</v>
      </c>
      <c r="F28" s="25">
        <v>6624089</v>
      </c>
      <c r="G28" s="10">
        <v>6624089</v>
      </c>
      <c r="H28" s="10">
        <v>6624089</v>
      </c>
      <c r="I28" s="10">
        <v>6619688</v>
      </c>
      <c r="J28" s="16">
        <f t="shared" si="3"/>
        <v>0.99097634658161304</v>
      </c>
      <c r="K28" s="16">
        <f t="shared" si="0"/>
        <v>0.99097634658161304</v>
      </c>
      <c r="L28" s="16">
        <f t="shared" si="1"/>
        <v>0.9903179485888769</v>
      </c>
      <c r="M28" s="21">
        <f t="shared" si="4"/>
        <v>60317.769999999553</v>
      </c>
      <c r="N28" s="21">
        <f t="shared" si="5"/>
        <v>60317.769999999553</v>
      </c>
    </row>
    <row r="29" spans="2:14" ht="20.100000000000001" customHeight="1" x14ac:dyDescent="0.25">
      <c r="B29" s="7" t="s">
        <v>77</v>
      </c>
      <c r="C29" s="10">
        <v>97672565</v>
      </c>
      <c r="D29" s="10">
        <v>61729361</v>
      </c>
      <c r="E29" s="25">
        <f t="shared" si="2"/>
        <v>59877480.170000002</v>
      </c>
      <c r="F29" s="30">
        <v>59712002</v>
      </c>
      <c r="G29" s="10">
        <v>59712002</v>
      </c>
      <c r="H29" s="10">
        <v>59712002</v>
      </c>
      <c r="I29" s="10">
        <v>59547232</v>
      </c>
      <c r="J29" s="16">
        <f t="shared" si="3"/>
        <v>0.99723638721051411</v>
      </c>
      <c r="K29" s="16">
        <f t="shared" si="0"/>
        <v>0.99723638721051411</v>
      </c>
      <c r="L29" s="16">
        <f t="shared" si="1"/>
        <v>0.99448460140502937</v>
      </c>
      <c r="M29" s="21">
        <f t="shared" si="4"/>
        <v>165478.17000000179</v>
      </c>
      <c r="N29" s="21">
        <f t="shared" si="5"/>
        <v>165478.17000000179</v>
      </c>
    </row>
    <row r="30" spans="2:14" ht="20.100000000000001" customHeight="1" x14ac:dyDescent="0.25">
      <c r="B30" s="7" t="s">
        <v>78</v>
      </c>
      <c r="C30" s="10">
        <v>89021808</v>
      </c>
      <c r="D30" s="10">
        <v>66347140</v>
      </c>
      <c r="E30" s="25">
        <f t="shared" si="2"/>
        <v>64356725.799999997</v>
      </c>
      <c r="F30" s="30">
        <v>58595505</v>
      </c>
      <c r="G30" s="10">
        <v>58595505</v>
      </c>
      <c r="H30" s="10">
        <v>58595505</v>
      </c>
      <c r="I30" s="10">
        <v>58591131</v>
      </c>
      <c r="J30" s="16">
        <f t="shared" si="3"/>
        <v>0.91047989579358002</v>
      </c>
      <c r="K30" s="16">
        <f t="shared" si="0"/>
        <v>0.91047989579358002</v>
      </c>
      <c r="L30" s="16">
        <f t="shared" si="1"/>
        <v>0.91041193086923644</v>
      </c>
      <c r="M30" s="21">
        <f t="shared" si="4"/>
        <v>5761220.799999997</v>
      </c>
      <c r="N30" s="21">
        <f t="shared" si="5"/>
        <v>5761220.799999997</v>
      </c>
    </row>
    <row r="31" spans="2:14" ht="20.100000000000001" customHeight="1" x14ac:dyDescent="0.25">
      <c r="B31" s="7" t="s">
        <v>79</v>
      </c>
      <c r="C31" s="10">
        <v>50900685</v>
      </c>
      <c r="D31" s="10">
        <v>76581795</v>
      </c>
      <c r="E31" s="25">
        <f t="shared" si="2"/>
        <v>74284341.150000006</v>
      </c>
      <c r="F31" s="30">
        <v>67380692</v>
      </c>
      <c r="G31" s="10">
        <v>67357217</v>
      </c>
      <c r="H31" s="10">
        <v>67270826</v>
      </c>
      <c r="I31" s="10">
        <v>60961601</v>
      </c>
      <c r="J31" s="16">
        <f t="shared" si="3"/>
        <v>0.90674852811829776</v>
      </c>
      <c r="K31" s="16">
        <f t="shared" si="0"/>
        <v>0.90558555085199133</v>
      </c>
      <c r="L31" s="16">
        <f t="shared" si="1"/>
        <v>0.82065210589809467</v>
      </c>
      <c r="M31" s="21">
        <f t="shared" si="4"/>
        <v>6927124.150000006</v>
      </c>
      <c r="N31" s="21">
        <f t="shared" si="5"/>
        <v>6903649.150000006</v>
      </c>
    </row>
    <row r="32" spans="2:14" ht="20.100000000000001" customHeight="1" x14ac:dyDescent="0.25">
      <c r="B32" s="7" t="s">
        <v>80</v>
      </c>
      <c r="C32" s="10">
        <v>28800017</v>
      </c>
      <c r="D32" s="10">
        <v>37609347</v>
      </c>
      <c r="E32" s="25">
        <f t="shared" si="2"/>
        <v>36481066.590000004</v>
      </c>
      <c r="F32" s="30">
        <v>31360717</v>
      </c>
      <c r="G32" s="10">
        <v>31295472</v>
      </c>
      <c r="H32" s="10">
        <v>31081966</v>
      </c>
      <c r="I32" s="10">
        <v>30517630</v>
      </c>
      <c r="J32" s="16">
        <f t="shared" si="3"/>
        <v>0.85785518147593165</v>
      </c>
      <c r="K32" s="16">
        <f t="shared" si="0"/>
        <v>0.85200266618630127</v>
      </c>
      <c r="L32" s="16">
        <f t="shared" si="1"/>
        <v>0.8365333816299475</v>
      </c>
      <c r="M32" s="21">
        <f t="shared" si="4"/>
        <v>5185594.5900000036</v>
      </c>
      <c r="N32" s="21">
        <f t="shared" si="5"/>
        <v>5120349.5900000036</v>
      </c>
    </row>
    <row r="33" spans="2:14" ht="20.100000000000001" customHeight="1" x14ac:dyDescent="0.25">
      <c r="B33" s="7" t="s">
        <v>81</v>
      </c>
      <c r="C33" s="10">
        <v>28783673</v>
      </c>
      <c r="D33" s="10">
        <v>33189593</v>
      </c>
      <c r="E33" s="25">
        <f t="shared" si="2"/>
        <v>32193905.210000001</v>
      </c>
      <c r="F33" s="30">
        <v>31394467</v>
      </c>
      <c r="G33" s="10">
        <v>23331971</v>
      </c>
      <c r="H33" s="10">
        <v>23250968</v>
      </c>
      <c r="I33" s="10">
        <v>22902946</v>
      </c>
      <c r="J33" s="16">
        <f t="shared" si="3"/>
        <v>0.72473254946258192</v>
      </c>
      <c r="K33" s="16">
        <f t="shared" si="0"/>
        <v>0.72221645209969232</v>
      </c>
      <c r="L33" s="16">
        <f t="shared" si="1"/>
        <v>0.7114062693110601</v>
      </c>
      <c r="M33" s="21">
        <f t="shared" si="4"/>
        <v>8861934.2100000009</v>
      </c>
      <c r="N33" s="21">
        <f t="shared" si="5"/>
        <v>799438.21000000089</v>
      </c>
    </row>
    <row r="34" spans="2:14" ht="20.100000000000001" customHeight="1" x14ac:dyDescent="0.25">
      <c r="B34" s="7" t="s">
        <v>82</v>
      </c>
      <c r="C34" s="10">
        <v>40993248</v>
      </c>
      <c r="D34" s="10">
        <v>52314179</v>
      </c>
      <c r="E34" s="25">
        <f t="shared" si="2"/>
        <v>50744753.630000003</v>
      </c>
      <c r="F34" s="30">
        <v>40261851</v>
      </c>
      <c r="G34" s="10">
        <v>40253387</v>
      </c>
      <c r="H34" s="10">
        <v>39864726</v>
      </c>
      <c r="I34" s="10">
        <v>38035661</v>
      </c>
      <c r="J34" s="16">
        <f t="shared" si="3"/>
        <v>0.79325219102457978</v>
      </c>
      <c r="K34" s="16">
        <f t="shared" si="0"/>
        <v>0.7855930544203531</v>
      </c>
      <c r="L34" s="16">
        <f t="shared" si="1"/>
        <v>0.74954863861066301</v>
      </c>
      <c r="M34" s="21">
        <f t="shared" si="4"/>
        <v>10491366.630000003</v>
      </c>
      <c r="N34" s="21">
        <f t="shared" si="5"/>
        <v>10482902.630000003</v>
      </c>
    </row>
    <row r="35" spans="2:14" ht="20.100000000000001" customHeight="1" x14ac:dyDescent="0.25">
      <c r="B35" s="7" t="s">
        <v>83</v>
      </c>
      <c r="C35" s="10">
        <v>50409053</v>
      </c>
      <c r="D35" s="10">
        <v>66185626</v>
      </c>
      <c r="E35" s="25">
        <f t="shared" si="2"/>
        <v>64200057.219999999</v>
      </c>
      <c r="F35" s="30">
        <v>56993687</v>
      </c>
      <c r="G35" s="10">
        <v>56902657</v>
      </c>
      <c r="H35" s="10">
        <v>56459243</v>
      </c>
      <c r="I35" s="10">
        <v>55603568</v>
      </c>
      <c r="J35" s="16">
        <f t="shared" si="3"/>
        <v>0.88633343121496988</v>
      </c>
      <c r="K35" s="16">
        <f t="shared" si="0"/>
        <v>0.87942667724619206</v>
      </c>
      <c r="L35" s="16">
        <f t="shared" si="1"/>
        <v>0.8660984180973289</v>
      </c>
      <c r="M35" s="21">
        <f t="shared" si="4"/>
        <v>7297400.2199999988</v>
      </c>
      <c r="N35" s="21">
        <f t="shared" si="5"/>
        <v>7206370.2199999988</v>
      </c>
    </row>
    <row r="36" spans="2:14" ht="20.100000000000001" customHeight="1" x14ac:dyDescent="0.25">
      <c r="B36" s="7" t="s">
        <v>84</v>
      </c>
      <c r="C36" s="10">
        <v>38398054</v>
      </c>
      <c r="D36" s="10">
        <v>33003570</v>
      </c>
      <c r="E36" s="25">
        <f t="shared" si="2"/>
        <v>32013462.899999999</v>
      </c>
      <c r="F36" s="30">
        <v>26398947</v>
      </c>
      <c r="G36" s="10">
        <v>26311440</v>
      </c>
      <c r="H36" s="10">
        <v>26309001</v>
      </c>
      <c r="I36" s="10">
        <v>26041732</v>
      </c>
      <c r="J36" s="16">
        <f t="shared" si="3"/>
        <v>0.82188671941516211</v>
      </c>
      <c r="K36" s="16">
        <f t="shared" si="0"/>
        <v>0.82181053271809601</v>
      </c>
      <c r="L36" s="16">
        <f t="shared" si="1"/>
        <v>0.81346188887300919</v>
      </c>
      <c r="M36" s="21">
        <f t="shared" si="4"/>
        <v>5702022.8999999985</v>
      </c>
      <c r="N36" s="21">
        <f t="shared" si="5"/>
        <v>5614515.8999999985</v>
      </c>
    </row>
    <row r="37" spans="2:14" ht="20.100000000000001" customHeight="1" x14ac:dyDescent="0.25">
      <c r="B37" s="7" t="s">
        <v>85</v>
      </c>
      <c r="C37" s="10">
        <v>15214925</v>
      </c>
      <c r="D37" s="10">
        <v>18572925</v>
      </c>
      <c r="E37" s="25">
        <f t="shared" si="2"/>
        <v>18015737.25</v>
      </c>
      <c r="F37" s="30">
        <v>13015171</v>
      </c>
      <c r="G37" s="10">
        <v>13014521</v>
      </c>
      <c r="H37" s="10">
        <v>12907588</v>
      </c>
      <c r="I37" s="10">
        <v>12821691</v>
      </c>
      <c r="J37" s="16">
        <f t="shared" si="3"/>
        <v>0.72239735845392616</v>
      </c>
      <c r="K37" s="16">
        <f t="shared" si="0"/>
        <v>0.71646182561859906</v>
      </c>
      <c r="L37" s="16">
        <f t="shared" si="1"/>
        <v>0.71169393858694296</v>
      </c>
      <c r="M37" s="21">
        <f t="shared" si="4"/>
        <v>5001216.25</v>
      </c>
      <c r="N37" s="21">
        <f t="shared" si="5"/>
        <v>5000566.25</v>
      </c>
    </row>
    <row r="38" spans="2:14" ht="20.100000000000001" customHeight="1" x14ac:dyDescent="0.25">
      <c r="B38" s="7" t="s">
        <v>86</v>
      </c>
      <c r="C38" s="10">
        <v>36960622</v>
      </c>
      <c r="D38" s="10">
        <v>51452728</v>
      </c>
      <c r="E38" s="25">
        <f t="shared" si="2"/>
        <v>49909146.159999996</v>
      </c>
      <c r="F38" s="30">
        <v>40695257</v>
      </c>
      <c r="G38" s="10">
        <v>40691757</v>
      </c>
      <c r="H38" s="10">
        <v>40644229</v>
      </c>
      <c r="I38" s="10">
        <v>40135763</v>
      </c>
      <c r="J38" s="16">
        <f t="shared" si="3"/>
        <v>0.81531663293836643</v>
      </c>
      <c r="K38" s="16">
        <f t="shared" si="0"/>
        <v>0.81436434255360146</v>
      </c>
      <c r="L38" s="16">
        <f t="shared" si="1"/>
        <v>0.80417651048029881</v>
      </c>
      <c r="M38" s="21">
        <f t="shared" si="4"/>
        <v>9217389.1599999964</v>
      </c>
      <c r="N38" s="21">
        <f t="shared" si="5"/>
        <v>9213889.1599999964</v>
      </c>
    </row>
    <row r="39" spans="2:14" ht="20.100000000000001" customHeight="1" x14ac:dyDescent="0.25">
      <c r="B39" s="7" t="s">
        <v>87</v>
      </c>
      <c r="C39" s="10">
        <v>35563732</v>
      </c>
      <c r="D39" s="10">
        <v>53600481</v>
      </c>
      <c r="E39" s="25">
        <f t="shared" si="2"/>
        <v>51992466.57</v>
      </c>
      <c r="F39" s="30">
        <v>42542759</v>
      </c>
      <c r="G39" s="10">
        <v>42431207</v>
      </c>
      <c r="H39" s="10">
        <v>42228712</v>
      </c>
      <c r="I39" s="10">
        <v>41158058</v>
      </c>
      <c r="J39" s="16">
        <f t="shared" si="3"/>
        <v>0.81610298182089114</v>
      </c>
      <c r="K39" s="16">
        <f t="shared" si="0"/>
        <v>0.8122082829662528</v>
      </c>
      <c r="L39" s="16">
        <f t="shared" si="1"/>
        <v>0.79161579965795414</v>
      </c>
      <c r="M39" s="21">
        <f t="shared" si="4"/>
        <v>9561259.5700000003</v>
      </c>
      <c r="N39" s="21">
        <f t="shared" si="5"/>
        <v>9449707.5700000003</v>
      </c>
    </row>
    <row r="40" spans="2:14" ht="20.100000000000001" customHeight="1" x14ac:dyDescent="0.25">
      <c r="B40" s="7" t="s">
        <v>88</v>
      </c>
      <c r="C40" s="10">
        <v>43761972</v>
      </c>
      <c r="D40" s="10">
        <v>71920397</v>
      </c>
      <c r="E40" s="25">
        <f t="shared" si="2"/>
        <v>69762785.090000004</v>
      </c>
      <c r="F40" s="30">
        <v>64132755</v>
      </c>
      <c r="G40" s="10">
        <v>55713653</v>
      </c>
      <c r="H40" s="10">
        <v>55618316</v>
      </c>
      <c r="I40" s="10">
        <v>54400545</v>
      </c>
      <c r="J40" s="16">
        <f>IF(ISERROR(+G40/E46)=TRUE,0,++G40/E46)</f>
        <v>0.64898630127784862</v>
      </c>
      <c r="K40" s="16">
        <f>IF(ISERROR(+H40/E46)=TRUE,0,++H40/E46)</f>
        <v>0.64787575828392707</v>
      </c>
      <c r="L40" s="16">
        <f>IF(ISERROR(+I40/E46)=TRUE,0,++I40/E46)</f>
        <v>0.63369042570317835</v>
      </c>
      <c r="M40" s="21">
        <f>IF(ISERROR(+E46-G40)=TRUE,0,++E46-G40)</f>
        <v>30133541.140000001</v>
      </c>
      <c r="N40" s="21">
        <f>IF(ISERROR(+E46-F46)=TRUE,0,++E46-F46)</f>
        <v>-526150.8599999994</v>
      </c>
    </row>
    <row r="41" spans="2:14" ht="20.100000000000001" customHeight="1" x14ac:dyDescent="0.25">
      <c r="B41" s="7" t="s">
        <v>89</v>
      </c>
      <c r="C41" s="10">
        <v>28842086</v>
      </c>
      <c r="D41" s="10">
        <v>39087385</v>
      </c>
      <c r="E41" s="25">
        <f t="shared" si="2"/>
        <v>37914763.450000003</v>
      </c>
      <c r="F41" s="30">
        <v>30902369</v>
      </c>
      <c r="G41" s="10">
        <v>30881238</v>
      </c>
      <c r="H41" s="10">
        <v>30857014</v>
      </c>
      <c r="I41" s="10">
        <v>29466315</v>
      </c>
      <c r="J41" s="16">
        <f t="shared" si="3"/>
        <v>0.81449111612484548</v>
      </c>
      <c r="K41" s="16">
        <f t="shared" si="0"/>
        <v>0.81385220932981972</v>
      </c>
      <c r="L41" s="16">
        <f t="shared" si="1"/>
        <v>0.77717259238234804</v>
      </c>
      <c r="M41" s="21">
        <f t="shared" si="4"/>
        <v>7033525.450000003</v>
      </c>
      <c r="N41" s="21">
        <f t="shared" si="5"/>
        <v>7012394.450000003</v>
      </c>
    </row>
    <row r="42" spans="2:14" ht="20.100000000000001" customHeight="1" x14ac:dyDescent="0.25">
      <c r="B42" s="7" t="s">
        <v>90</v>
      </c>
      <c r="C42" s="10">
        <v>40256338</v>
      </c>
      <c r="D42" s="10">
        <v>55090648</v>
      </c>
      <c r="E42" s="25">
        <f t="shared" si="2"/>
        <v>53437928.560000002</v>
      </c>
      <c r="F42" s="30">
        <v>45108247</v>
      </c>
      <c r="G42" s="10">
        <v>45108247</v>
      </c>
      <c r="H42" s="10">
        <v>45108247</v>
      </c>
      <c r="I42" s="10">
        <v>44813669</v>
      </c>
      <c r="J42" s="16">
        <f t="shared" si="3"/>
        <v>0.84412416827408543</v>
      </c>
      <c r="K42" s="16">
        <f t="shared" si="0"/>
        <v>0.84412416827408543</v>
      </c>
      <c r="L42" s="16">
        <f t="shared" si="1"/>
        <v>0.83861164172341185</v>
      </c>
      <c r="M42" s="21">
        <f t="shared" si="4"/>
        <v>8329681.5600000024</v>
      </c>
      <c r="N42" s="21">
        <f t="shared" si="5"/>
        <v>8329681.5600000024</v>
      </c>
    </row>
    <row r="43" spans="2:14" ht="20.100000000000001" customHeight="1" x14ac:dyDescent="0.25">
      <c r="B43" s="7" t="s">
        <v>91</v>
      </c>
      <c r="C43" s="10">
        <v>38237576</v>
      </c>
      <c r="D43" s="10">
        <v>54212731</v>
      </c>
      <c r="E43" s="25">
        <f t="shared" si="2"/>
        <v>52586349.07</v>
      </c>
      <c r="F43" s="30">
        <v>43801856</v>
      </c>
      <c r="G43" s="10">
        <v>43653432</v>
      </c>
      <c r="H43" s="10">
        <v>43467756</v>
      </c>
      <c r="I43" s="10">
        <v>43138533</v>
      </c>
      <c r="J43" s="16">
        <f t="shared" si="3"/>
        <v>0.83012859367534719</v>
      </c>
      <c r="K43" s="16">
        <f t="shared" si="0"/>
        <v>0.8265977153526699</v>
      </c>
      <c r="L43" s="16">
        <f t="shared" si="1"/>
        <v>0.82033709818067813</v>
      </c>
      <c r="M43" s="21">
        <f t="shared" si="4"/>
        <v>8932917.0700000003</v>
      </c>
      <c r="N43" s="21">
        <f t="shared" si="5"/>
        <v>8784493.0700000003</v>
      </c>
    </row>
    <row r="44" spans="2:14" ht="20.100000000000001" customHeight="1" x14ac:dyDescent="0.25">
      <c r="B44" s="7" t="s">
        <v>92</v>
      </c>
      <c r="C44" s="10">
        <v>23659654</v>
      </c>
      <c r="D44" s="10">
        <v>29219992</v>
      </c>
      <c r="E44" s="25">
        <f t="shared" si="2"/>
        <v>28343392.239999998</v>
      </c>
      <c r="F44" s="30">
        <v>22413026</v>
      </c>
      <c r="G44" s="10">
        <v>22412045</v>
      </c>
      <c r="H44" s="10">
        <v>22412045</v>
      </c>
      <c r="I44" s="10">
        <v>21918964</v>
      </c>
      <c r="J44" s="16">
        <f t="shared" si="3"/>
        <v>0.79073262685793466</v>
      </c>
      <c r="K44" s="16">
        <f t="shared" si="0"/>
        <v>0.79073262685793466</v>
      </c>
      <c r="L44" s="16">
        <f t="shared" si="1"/>
        <v>0.77333594420877272</v>
      </c>
      <c r="M44" s="21">
        <f t="shared" si="4"/>
        <v>5931347.2399999984</v>
      </c>
      <c r="N44" s="21">
        <f t="shared" si="5"/>
        <v>5930366.2399999984</v>
      </c>
    </row>
    <row r="45" spans="2:14" ht="20.100000000000001" customHeight="1" x14ac:dyDescent="0.25">
      <c r="B45" s="7" t="s">
        <v>93</v>
      </c>
      <c r="C45" s="10">
        <v>22138498</v>
      </c>
      <c r="D45" s="10">
        <v>26546117</v>
      </c>
      <c r="E45" s="25">
        <f t="shared" si="2"/>
        <v>25749733.489999998</v>
      </c>
      <c r="F45" s="30">
        <v>21854891</v>
      </c>
      <c r="G45" s="10">
        <v>21852064</v>
      </c>
      <c r="H45" s="10">
        <v>21819502</v>
      </c>
      <c r="I45" s="10">
        <v>21810528</v>
      </c>
      <c r="J45" s="16">
        <f t="shared" si="3"/>
        <v>0.84863262792550176</v>
      </c>
      <c r="K45" s="16">
        <f t="shared" si="0"/>
        <v>0.8473680711481415</v>
      </c>
      <c r="L45" s="16">
        <f t="shared" si="1"/>
        <v>0.84701956268674383</v>
      </c>
      <c r="M45" s="21">
        <f t="shared" si="4"/>
        <v>3897669.4899999984</v>
      </c>
      <c r="N45" s="21">
        <f t="shared" si="5"/>
        <v>3894842.4899999984</v>
      </c>
    </row>
    <row r="46" spans="2:14" ht="20.100000000000001" customHeight="1" x14ac:dyDescent="0.25">
      <c r="B46" s="7" t="s">
        <v>94</v>
      </c>
      <c r="C46" s="10">
        <v>62047504</v>
      </c>
      <c r="D46" s="10">
        <v>88502262</v>
      </c>
      <c r="E46" s="25">
        <f t="shared" si="2"/>
        <v>85847194.140000001</v>
      </c>
      <c r="F46" s="30">
        <v>86373345</v>
      </c>
      <c r="G46" s="10">
        <v>70798407</v>
      </c>
      <c r="H46" s="10">
        <v>70684112</v>
      </c>
      <c r="I46" s="10">
        <v>69163398</v>
      </c>
      <c r="J46" s="16">
        <f>IF(ISERROR(+G46/#REF!)=TRUE,0,++G46/#REF!)</f>
        <v>0</v>
      </c>
      <c r="K46" s="16">
        <f>IF(ISERROR(+H46/#REF!)=TRUE,0,++H46/#REF!)</f>
        <v>0</v>
      </c>
      <c r="L46" s="16">
        <f>IF(ISERROR(+I46/#REF!)=TRUE,0,++I46/#REF!)</f>
        <v>0</v>
      </c>
      <c r="M46" s="21">
        <f>IF(ISERROR(+#REF!-G46)=TRUE,0,++#REF!-G46)</f>
        <v>0</v>
      </c>
      <c r="N46" s="21">
        <f>IF(ISERROR(+#REF!-#REF!)=TRUE,0,++#REF!-#REF!)</f>
        <v>0</v>
      </c>
    </row>
    <row r="47" spans="2:14" ht="20.100000000000001" customHeight="1" x14ac:dyDescent="0.25">
      <c r="B47" s="7" t="s">
        <v>95</v>
      </c>
      <c r="C47" s="10">
        <v>102132480</v>
      </c>
      <c r="D47" s="10">
        <v>109076090</v>
      </c>
      <c r="E47" s="25">
        <f t="shared" si="2"/>
        <v>105803807.3</v>
      </c>
      <c r="F47" s="30">
        <v>88284073</v>
      </c>
      <c r="G47" s="10">
        <v>71499954</v>
      </c>
      <c r="H47" s="10">
        <v>57347233</v>
      </c>
      <c r="I47" s="10">
        <v>56305726</v>
      </c>
      <c r="J47" s="16">
        <f t="shared" si="3"/>
        <v>0.67577864941349797</v>
      </c>
      <c r="K47" s="16">
        <f t="shared" si="0"/>
        <v>0.54201483352480451</v>
      </c>
      <c r="L47" s="16">
        <f t="shared" si="1"/>
        <v>0.53217107622931448</v>
      </c>
      <c r="M47" s="21">
        <f t="shared" si="4"/>
        <v>34303853.299999997</v>
      </c>
      <c r="N47" s="21">
        <f t="shared" si="5"/>
        <v>17519734.299999997</v>
      </c>
    </row>
    <row r="48" spans="2:14" ht="20.100000000000001" customHeight="1" x14ac:dyDescent="0.25">
      <c r="B48" s="7" t="s">
        <v>96</v>
      </c>
      <c r="C48" s="10">
        <v>349246275</v>
      </c>
      <c r="D48" s="10">
        <v>369846275</v>
      </c>
      <c r="E48" s="25">
        <f t="shared" si="2"/>
        <v>358750886.75</v>
      </c>
      <c r="F48" s="30">
        <v>288793140</v>
      </c>
      <c r="G48" s="10">
        <v>287099554</v>
      </c>
      <c r="H48" s="10">
        <v>237346888</v>
      </c>
      <c r="I48" s="10">
        <v>237162410</v>
      </c>
      <c r="J48" s="16">
        <f t="shared" si="3"/>
        <v>0.80027552433638693</v>
      </c>
      <c r="K48" s="16">
        <f t="shared" si="0"/>
        <v>0.66159247758291428</v>
      </c>
      <c r="L48" s="16">
        <f t="shared" si="1"/>
        <v>0.66107825446371526</v>
      </c>
      <c r="M48" s="21">
        <f t="shared" si="4"/>
        <v>71651332.75</v>
      </c>
      <c r="N48" s="21">
        <f t="shared" si="5"/>
        <v>69957746.75</v>
      </c>
    </row>
    <row r="49" spans="2:14" ht="20.100000000000001" customHeight="1" x14ac:dyDescent="0.25">
      <c r="B49" s="7" t="s">
        <v>97</v>
      </c>
      <c r="C49" s="10">
        <v>18523100</v>
      </c>
      <c r="D49" s="10">
        <v>22238500</v>
      </c>
      <c r="E49" s="25">
        <f t="shared" si="2"/>
        <v>21571345</v>
      </c>
      <c r="F49" s="30">
        <v>21772333</v>
      </c>
      <c r="G49" s="10">
        <v>21772333</v>
      </c>
      <c r="H49" s="10">
        <v>21772333</v>
      </c>
      <c r="I49" s="10">
        <v>21562699</v>
      </c>
      <c r="J49" s="16">
        <f t="shared" si="3"/>
        <v>1.0093173606003705</v>
      </c>
      <c r="K49" s="16">
        <f t="shared" si="0"/>
        <v>1.0093173606003705</v>
      </c>
      <c r="L49" s="16">
        <f t="shared" si="1"/>
        <v>0.99959919050017509</v>
      </c>
      <c r="M49" s="21">
        <f t="shared" si="4"/>
        <v>-200988</v>
      </c>
      <c r="N49" s="21">
        <f t="shared" si="5"/>
        <v>-200988</v>
      </c>
    </row>
    <row r="50" spans="2:14" ht="20.100000000000001" customHeight="1" x14ac:dyDescent="0.25">
      <c r="B50" s="7" t="s">
        <v>98</v>
      </c>
      <c r="C50" s="10">
        <v>0</v>
      </c>
      <c r="D50" s="10">
        <v>13873595</v>
      </c>
      <c r="E50" s="25">
        <f t="shared" si="2"/>
        <v>13457387.15</v>
      </c>
      <c r="F50" s="30">
        <v>8733136</v>
      </c>
      <c r="G50" s="10">
        <v>8634650</v>
      </c>
      <c r="H50" s="10">
        <v>8505480</v>
      </c>
      <c r="I50" s="10">
        <v>8215176</v>
      </c>
      <c r="J50" s="16">
        <f t="shared" ref="J50" si="11">IF(ISERROR(+G50/E50)=TRUE,0,++G50/E50)</f>
        <v>0.64162901042792697</v>
      </c>
      <c r="K50" s="16">
        <f t="shared" ref="K50" si="12">IF(ISERROR(+H50/E50)=TRUE,0,++H50/E50)</f>
        <v>0.63203056471478569</v>
      </c>
      <c r="L50" s="16">
        <f t="shared" ref="L50" si="13">IF(ISERROR(+I50/E50)=TRUE,0,++I50/E50)</f>
        <v>0.61045847224511185</v>
      </c>
      <c r="M50" s="21">
        <f t="shared" ref="M50" si="14">IF(ISERROR(+E50-G50)=TRUE,0,++E50-G50)</f>
        <v>4822737.1500000004</v>
      </c>
      <c r="N50" s="21">
        <f t="shared" ref="N50" si="15">IF(ISERROR(+E50-F50)=TRUE,0,++E50-F50)</f>
        <v>4724251.1500000004</v>
      </c>
    </row>
    <row r="51" spans="2:14" ht="20.100000000000001" customHeight="1" x14ac:dyDescent="0.25">
      <c r="B51" s="8" t="s">
        <v>99</v>
      </c>
      <c r="C51" s="11">
        <v>0</v>
      </c>
      <c r="D51" s="11">
        <v>14830962</v>
      </c>
      <c r="E51" s="26">
        <f t="shared" si="2"/>
        <v>14386033.140000001</v>
      </c>
      <c r="F51" s="31">
        <v>13553173</v>
      </c>
      <c r="G51" s="11">
        <v>12542566</v>
      </c>
      <c r="H51" s="11">
        <v>12399092</v>
      </c>
      <c r="I51" s="11">
        <v>11807767</v>
      </c>
      <c r="J51" s="19">
        <f t="shared" si="3"/>
        <v>0.87185716020114767</v>
      </c>
      <c r="K51" s="19">
        <f t="shared" si="0"/>
        <v>0.86188401481744392</v>
      </c>
      <c r="L51" s="17">
        <f t="shared" si="1"/>
        <v>0.82077991097968506</v>
      </c>
      <c r="M51" s="22">
        <f t="shared" si="4"/>
        <v>1843467.1400000006</v>
      </c>
      <c r="N51" s="22">
        <f t="shared" si="5"/>
        <v>832860.1400000006</v>
      </c>
    </row>
    <row r="52" spans="2:14" ht="23.25" customHeight="1" x14ac:dyDescent="0.25">
      <c r="B52" s="13" t="s">
        <v>39</v>
      </c>
      <c r="C52" s="13">
        <f>SUM(C14:C51)</f>
        <v>4196614712</v>
      </c>
      <c r="D52" s="13">
        <f t="shared" ref="D52:I52" si="16">SUM(D14:D51)</f>
        <v>3579161156</v>
      </c>
      <c r="E52" s="27">
        <f t="shared" si="16"/>
        <v>3471786321.3200002</v>
      </c>
      <c r="F52" s="27">
        <f t="shared" si="16"/>
        <v>2556346751</v>
      </c>
      <c r="G52" s="13">
        <f t="shared" si="16"/>
        <v>2405041680</v>
      </c>
      <c r="H52" s="13">
        <f t="shared" si="16"/>
        <v>2267359752</v>
      </c>
      <c r="I52" s="13">
        <f t="shared" si="16"/>
        <v>2225472337</v>
      </c>
      <c r="J52" s="18">
        <f t="shared" si="3"/>
        <v>0.69273896991609341</v>
      </c>
      <c r="K52" s="18">
        <f t="shared" si="0"/>
        <v>0.65308159608680416</v>
      </c>
      <c r="L52" s="18">
        <f t="shared" si="1"/>
        <v>0.64101650592190196</v>
      </c>
      <c r="M52" s="23">
        <f t="shared" ref="M52" si="17">SUM(M14:M51)</f>
        <v>1067780263.2300001</v>
      </c>
      <c r="N52" s="23">
        <f t="shared" si="5"/>
        <v>915439570.32000017</v>
      </c>
    </row>
    <row r="54" spans="2:14" x14ac:dyDescent="0.2">
      <c r="B54" s="14" t="s">
        <v>60</v>
      </c>
    </row>
  </sheetData>
  <mergeCells count="12">
    <mergeCell ref="M12:M13"/>
    <mergeCell ref="N12:N13"/>
    <mergeCell ref="B2:N6"/>
    <mergeCell ref="I12:I13"/>
    <mergeCell ref="C12:D12"/>
    <mergeCell ref="B12:B13"/>
    <mergeCell ref="F12:F13"/>
    <mergeCell ref="H12:H13"/>
    <mergeCell ref="J11:L11"/>
    <mergeCell ref="E12:E13"/>
    <mergeCell ref="J12:L12"/>
    <mergeCell ref="G12:G13"/>
  </mergeCells>
  <printOptions horizontalCentered="1"/>
  <pageMargins left="0.61" right="0.56999999999999995" top="0.44" bottom="0.53" header="0.31496062992125984" footer="0.31496062992125984"/>
  <pageSetup paperSize="9" orientation="landscape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4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customWidth="1"/>
    <col min="8" max="9" width="15.7109375" style="1" customWidth="1"/>
    <col min="10" max="11" width="12.7109375" style="1" customWidth="1"/>
    <col min="12" max="12" width="12.7109375" style="12" customWidth="1"/>
    <col min="13" max="13" width="15.28515625" style="1" customWidth="1"/>
    <col min="14" max="14" width="15" style="1" customWidth="1"/>
    <col min="15" max="15" width="11.42578125" style="1" customWidth="1"/>
    <col min="16" max="16" width="11.42578125" style="1"/>
    <col min="17" max="17" width="11.85546875" style="1" bestFit="1" customWidth="1"/>
    <col min="18" max="16384" width="11.42578125" style="1"/>
  </cols>
  <sheetData>
    <row r="2" spans="2:14" ht="15" customHeight="1" x14ac:dyDescent="0.25">
      <c r="B2" s="43" t="s">
        <v>61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2:14" ht="15.75" customHeight="1" x14ac:dyDescent="0.25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2:14" ht="15" customHeight="1" x14ac:dyDescent="0.2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2:14" ht="15" customHeight="1" x14ac:dyDescent="0.2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2:14" ht="15" customHeigh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8" spans="2:14" ht="15.75" x14ac:dyDescent="0.25">
      <c r="B8" s="2" t="s">
        <v>41</v>
      </c>
    </row>
    <row r="9" spans="2:14" x14ac:dyDescent="0.2">
      <c r="B9" s="3" t="s">
        <v>2</v>
      </c>
    </row>
    <row r="11" spans="2:14" x14ac:dyDescent="0.25">
      <c r="B11" s="4"/>
      <c r="J11" s="47"/>
      <c r="K11" s="47"/>
      <c r="L11" s="47"/>
    </row>
    <row r="12" spans="2:14" s="5" customFormat="1" ht="15" customHeight="1" x14ac:dyDescent="0.25">
      <c r="B12" s="45" t="s">
        <v>1</v>
      </c>
      <c r="C12" s="44" t="s">
        <v>0</v>
      </c>
      <c r="D12" s="44"/>
      <c r="E12" s="39" t="s">
        <v>44</v>
      </c>
      <c r="F12" s="39" t="s">
        <v>45</v>
      </c>
      <c r="G12" s="39" t="s">
        <v>55</v>
      </c>
      <c r="H12" s="39" t="s">
        <v>56</v>
      </c>
      <c r="I12" s="39" t="s">
        <v>57</v>
      </c>
      <c r="J12" s="48" t="s">
        <v>43</v>
      </c>
      <c r="K12" s="48"/>
      <c r="L12" s="48"/>
      <c r="M12" s="39" t="s">
        <v>49</v>
      </c>
      <c r="N12" s="41" t="s">
        <v>50</v>
      </c>
    </row>
    <row r="13" spans="2:14" s="5" customFormat="1" ht="40.5" customHeight="1" x14ac:dyDescent="0.25">
      <c r="B13" s="46"/>
      <c r="C13" s="28" t="s">
        <v>38</v>
      </c>
      <c r="D13" s="28" t="s">
        <v>37</v>
      </c>
      <c r="E13" s="40"/>
      <c r="F13" s="40"/>
      <c r="G13" s="40"/>
      <c r="H13" s="40"/>
      <c r="I13" s="40"/>
      <c r="J13" s="28" t="s">
        <v>46</v>
      </c>
      <c r="K13" s="28" t="s">
        <v>47</v>
      </c>
      <c r="L13" s="29" t="s">
        <v>48</v>
      </c>
      <c r="M13" s="40"/>
      <c r="N13" s="42"/>
    </row>
    <row r="14" spans="2:14" ht="20.100000000000001" customHeight="1" x14ac:dyDescent="0.25">
      <c r="B14" s="6" t="s">
        <v>62</v>
      </c>
      <c r="C14" s="9">
        <v>45071322</v>
      </c>
      <c r="D14" s="9">
        <v>79416281</v>
      </c>
      <c r="E14" s="49">
        <f>D14*98/100</f>
        <v>77827955.379999995</v>
      </c>
      <c r="F14" s="24">
        <v>45001277</v>
      </c>
      <c r="G14" s="9">
        <v>40430081</v>
      </c>
      <c r="H14" s="9">
        <v>29958464</v>
      </c>
      <c r="I14" s="9">
        <v>29103603</v>
      </c>
      <c r="J14" s="15">
        <f>IF(ISERROR(+G14/E14)=TRUE,0,++G14/E14)</f>
        <v>0.5194801893817913</v>
      </c>
      <c r="K14" s="15">
        <f t="shared" ref="K14:K52" si="0">IF(ISERROR(+H14/E14)=TRUE,0,++H14/E14)</f>
        <v>0.38493191622118139</v>
      </c>
      <c r="L14" s="15">
        <f t="shared" ref="L14:L52" si="1">IF(ISERROR(+I14/E14)=TRUE,0,++I14/E14)</f>
        <v>0.37394793243507152</v>
      </c>
      <c r="M14" s="20">
        <f>IF(ISERROR(+E14-G14)=TRUE,0,++E14-G14)</f>
        <v>37397874.379999995</v>
      </c>
      <c r="N14" s="20">
        <f>IF(ISERROR(+E14-F14)=TRUE,0,++E14-F14)</f>
        <v>32826678.379999995</v>
      </c>
    </row>
    <row r="15" spans="2:14" ht="20.100000000000001" customHeight="1" x14ac:dyDescent="0.25">
      <c r="B15" s="7" t="s">
        <v>63</v>
      </c>
      <c r="C15" s="10">
        <v>1446061</v>
      </c>
      <c r="D15" s="10">
        <v>3436147</v>
      </c>
      <c r="E15" s="25">
        <f t="shared" ref="E15:E51" si="2">D15*98/100</f>
        <v>3367424.06</v>
      </c>
      <c r="F15" s="30">
        <v>1462012</v>
      </c>
      <c r="G15" s="10">
        <v>1461922</v>
      </c>
      <c r="H15" s="10">
        <v>1461922</v>
      </c>
      <c r="I15" s="10">
        <v>1445005</v>
      </c>
      <c r="J15" s="16">
        <f t="shared" ref="J15:J52" si="3">IF(ISERROR(+G15/E15)=TRUE,0,++G15/E15)</f>
        <v>0.43413659044771452</v>
      </c>
      <c r="K15" s="16">
        <f t="shared" si="0"/>
        <v>0.43413659044771452</v>
      </c>
      <c r="L15" s="16">
        <f t="shared" si="1"/>
        <v>0.42911286914069263</v>
      </c>
      <c r="M15" s="21">
        <f t="shared" ref="M15:M51" si="4">IF(ISERROR(+E15-G15)=TRUE,0,++E15-G15)</f>
        <v>1905502.06</v>
      </c>
      <c r="N15" s="21">
        <f t="shared" ref="N15:N52" si="5">IF(ISERROR(+E15-F15)=TRUE,0,++E15-F15)</f>
        <v>1905412.06</v>
      </c>
    </row>
    <row r="16" spans="2:14" ht="20.100000000000001" customHeight="1" x14ac:dyDescent="0.25">
      <c r="B16" s="7" t="s">
        <v>64</v>
      </c>
      <c r="C16" s="10">
        <v>12124454</v>
      </c>
      <c r="D16" s="10">
        <v>12512971</v>
      </c>
      <c r="E16" s="25">
        <f t="shared" si="2"/>
        <v>12262711.58</v>
      </c>
      <c r="F16" s="30">
        <v>4121942</v>
      </c>
      <c r="G16" s="10">
        <v>4114494</v>
      </c>
      <c r="H16" s="10">
        <v>4093275</v>
      </c>
      <c r="I16" s="10">
        <v>3766531</v>
      </c>
      <c r="J16" s="16">
        <f t="shared" si="3"/>
        <v>0.3355288896063231</v>
      </c>
      <c r="K16" s="16">
        <f t="shared" si="0"/>
        <v>0.33379852190896919</v>
      </c>
      <c r="L16" s="16">
        <f t="shared" si="1"/>
        <v>0.30715319164344235</v>
      </c>
      <c r="M16" s="21">
        <f t="shared" si="4"/>
        <v>8148217.5800000001</v>
      </c>
      <c r="N16" s="21">
        <f t="shared" si="5"/>
        <v>8140769.5800000001</v>
      </c>
    </row>
    <row r="17" spans="2:14" ht="20.100000000000001" customHeight="1" x14ac:dyDescent="0.25">
      <c r="B17" s="7" t="s">
        <v>65</v>
      </c>
      <c r="C17" s="10">
        <v>19416779</v>
      </c>
      <c r="D17" s="10">
        <v>19589385</v>
      </c>
      <c r="E17" s="25">
        <f t="shared" si="2"/>
        <v>19197597.300000001</v>
      </c>
      <c r="F17" s="30">
        <v>12355162</v>
      </c>
      <c r="G17" s="10">
        <v>12154703</v>
      </c>
      <c r="H17" s="10">
        <v>11935300</v>
      </c>
      <c r="I17" s="10">
        <v>11658397</v>
      </c>
      <c r="J17" s="16">
        <f t="shared" si="3"/>
        <v>0.6331366790363917</v>
      </c>
      <c r="K17" s="16">
        <f t="shared" si="0"/>
        <v>0.62170800926217984</v>
      </c>
      <c r="L17" s="16">
        <f t="shared" si="1"/>
        <v>0.60728417300429571</v>
      </c>
      <c r="M17" s="21">
        <f t="shared" si="4"/>
        <v>7042894.3000000007</v>
      </c>
      <c r="N17" s="21">
        <f t="shared" si="5"/>
        <v>6842435.3000000007</v>
      </c>
    </row>
    <row r="18" spans="2:14" ht="20.100000000000001" customHeight="1" x14ac:dyDescent="0.25">
      <c r="B18" s="7" t="s">
        <v>66</v>
      </c>
      <c r="C18" s="10">
        <v>3255917</v>
      </c>
      <c r="D18" s="10">
        <v>5193127</v>
      </c>
      <c r="E18" s="25">
        <f t="shared" si="2"/>
        <v>5089264.46</v>
      </c>
      <c r="F18" s="30">
        <v>1316288</v>
      </c>
      <c r="G18" s="10">
        <v>1149496</v>
      </c>
      <c r="H18" s="10">
        <v>1149496</v>
      </c>
      <c r="I18" s="10">
        <v>846684</v>
      </c>
      <c r="J18" s="16">
        <f t="shared" si="3"/>
        <v>0.22586682398501257</v>
      </c>
      <c r="K18" s="16">
        <f t="shared" si="0"/>
        <v>0.22586682398501257</v>
      </c>
      <c r="L18" s="16">
        <f t="shared" si="1"/>
        <v>0.16636667374129738</v>
      </c>
      <c r="M18" s="21">
        <f t="shared" si="4"/>
        <v>3939768.46</v>
      </c>
      <c r="N18" s="21">
        <f t="shared" si="5"/>
        <v>3772976.46</v>
      </c>
    </row>
    <row r="19" spans="2:14" ht="20.100000000000001" customHeight="1" x14ac:dyDescent="0.25">
      <c r="B19" s="7" t="s">
        <v>67</v>
      </c>
      <c r="C19" s="10">
        <v>26303233</v>
      </c>
      <c r="D19" s="10">
        <v>29823676</v>
      </c>
      <c r="E19" s="25">
        <f t="shared" si="2"/>
        <v>29227202.48</v>
      </c>
      <c r="F19" s="30">
        <v>13947703</v>
      </c>
      <c r="G19" s="10">
        <v>13947703</v>
      </c>
      <c r="H19" s="10">
        <v>13947387</v>
      </c>
      <c r="I19" s="10">
        <v>13776027</v>
      </c>
      <c r="J19" s="16">
        <f t="shared" si="3"/>
        <v>0.47721649068344224</v>
      </c>
      <c r="K19" s="16">
        <f t="shared" si="0"/>
        <v>0.47720567883786047</v>
      </c>
      <c r="L19" s="16">
        <f t="shared" si="1"/>
        <v>0.47134264763885125</v>
      </c>
      <c r="M19" s="21">
        <f t="shared" si="4"/>
        <v>15279499.48</v>
      </c>
      <c r="N19" s="21">
        <f t="shared" si="5"/>
        <v>15279499.48</v>
      </c>
    </row>
    <row r="20" spans="2:14" ht="20.100000000000001" customHeight="1" x14ac:dyDescent="0.25">
      <c r="B20" s="7" t="s">
        <v>68</v>
      </c>
      <c r="C20" s="10">
        <v>24000000</v>
      </c>
      <c r="D20" s="10">
        <v>25623994</v>
      </c>
      <c r="E20" s="25">
        <f t="shared" si="2"/>
        <v>25111514.120000001</v>
      </c>
      <c r="F20" s="30">
        <v>10552177</v>
      </c>
      <c r="G20" s="10">
        <v>10462058</v>
      </c>
      <c r="H20" s="10">
        <v>10419141</v>
      </c>
      <c r="I20" s="10">
        <v>10192830</v>
      </c>
      <c r="J20" s="16">
        <f t="shared" si="3"/>
        <v>0.4166239419098795</v>
      </c>
      <c r="K20" s="16">
        <f t="shared" si="0"/>
        <v>0.41491488526777848</v>
      </c>
      <c r="L20" s="16">
        <f t="shared" si="1"/>
        <v>0.4059026449497104</v>
      </c>
      <c r="M20" s="21">
        <f t="shared" si="4"/>
        <v>14649456.120000001</v>
      </c>
      <c r="N20" s="21">
        <f t="shared" si="5"/>
        <v>14559337.120000001</v>
      </c>
    </row>
    <row r="21" spans="2:14" ht="20.100000000000001" customHeight="1" x14ac:dyDescent="0.25">
      <c r="B21" s="7" t="s">
        <v>69</v>
      </c>
      <c r="C21" s="10">
        <v>7200000</v>
      </c>
      <c r="D21" s="10">
        <v>7823816</v>
      </c>
      <c r="E21" s="25">
        <f t="shared" si="2"/>
        <v>7667339.6799999997</v>
      </c>
      <c r="F21" s="30">
        <v>2901401</v>
      </c>
      <c r="G21" s="10">
        <v>2897691</v>
      </c>
      <c r="H21" s="10">
        <v>2865987</v>
      </c>
      <c r="I21" s="10">
        <v>2827372</v>
      </c>
      <c r="J21" s="16">
        <f t="shared" si="3"/>
        <v>0.37792651961912299</v>
      </c>
      <c r="K21" s="16">
        <f t="shared" si="0"/>
        <v>0.37379157825442788</v>
      </c>
      <c r="L21" s="16">
        <f t="shared" si="1"/>
        <v>0.36875528123204265</v>
      </c>
      <c r="M21" s="21">
        <f t="shared" si="4"/>
        <v>4769648.68</v>
      </c>
      <c r="N21" s="21">
        <f t="shared" si="5"/>
        <v>4765938.68</v>
      </c>
    </row>
    <row r="22" spans="2:14" ht="20.100000000000001" customHeight="1" x14ac:dyDescent="0.25">
      <c r="B22" s="7" t="s">
        <v>70</v>
      </c>
      <c r="C22" s="10">
        <v>16000000</v>
      </c>
      <c r="D22" s="10">
        <v>16809388</v>
      </c>
      <c r="E22" s="25">
        <f t="shared" si="2"/>
        <v>16473200.24</v>
      </c>
      <c r="F22" s="30">
        <v>9190834</v>
      </c>
      <c r="G22" s="10">
        <v>9180062</v>
      </c>
      <c r="H22" s="10">
        <v>9158382</v>
      </c>
      <c r="I22" s="10">
        <v>8299987</v>
      </c>
      <c r="J22" s="16">
        <f t="shared" si="3"/>
        <v>0.55727253152117329</v>
      </c>
      <c r="K22" s="16">
        <f t="shared" si="0"/>
        <v>0.55595645451827513</v>
      </c>
      <c r="L22" s="16">
        <f t="shared" si="1"/>
        <v>0.50384787892313021</v>
      </c>
      <c r="M22" s="21">
        <f t="shared" si="4"/>
        <v>7293138.2400000002</v>
      </c>
      <c r="N22" s="21">
        <f t="shared" si="5"/>
        <v>7282366.2400000002</v>
      </c>
    </row>
    <row r="23" spans="2:14" ht="20.100000000000001" customHeight="1" x14ac:dyDescent="0.25">
      <c r="B23" s="7" t="s">
        <v>71</v>
      </c>
      <c r="C23" s="10">
        <v>5116146</v>
      </c>
      <c r="D23" s="10">
        <v>7989277</v>
      </c>
      <c r="E23" s="25">
        <f t="shared" si="2"/>
        <v>7829491.46</v>
      </c>
      <c r="F23" s="30">
        <v>3878566</v>
      </c>
      <c r="G23" s="10">
        <v>3876345</v>
      </c>
      <c r="H23" s="10">
        <v>3776106</v>
      </c>
      <c r="I23" s="10">
        <v>3667592</v>
      </c>
      <c r="J23" s="16">
        <f t="shared" ref="J23:J25" si="6">IF(ISERROR(+G23/E23)=TRUE,0,++G23/E23)</f>
        <v>0.49509537366555861</v>
      </c>
      <c r="K23" s="16">
        <f t="shared" ref="K23:K25" si="7">IF(ISERROR(+H23/E23)=TRUE,0,++H23/E23)</f>
        <v>0.48229262644856374</v>
      </c>
      <c r="L23" s="16">
        <f t="shared" ref="L23:L25" si="8">IF(ISERROR(+I23/E23)=TRUE,0,++I23/E23)</f>
        <v>0.46843297789356042</v>
      </c>
      <c r="M23" s="21">
        <f t="shared" ref="M23:M25" si="9">IF(ISERROR(+E23-G23)=TRUE,0,++E23-G23)</f>
        <v>3953146.46</v>
      </c>
      <c r="N23" s="21">
        <f t="shared" ref="N23:N25" si="10">IF(ISERROR(+E23-F23)=TRUE,0,++E23-F23)</f>
        <v>3950925.46</v>
      </c>
    </row>
    <row r="24" spans="2:14" ht="20.100000000000001" customHeight="1" x14ac:dyDescent="0.25">
      <c r="B24" s="7" t="s">
        <v>72</v>
      </c>
      <c r="C24" s="10">
        <v>7037300</v>
      </c>
      <c r="D24" s="10">
        <v>1745703</v>
      </c>
      <c r="E24" s="25">
        <f t="shared" si="2"/>
        <v>1710788.94</v>
      </c>
      <c r="F24" s="30">
        <v>1416406</v>
      </c>
      <c r="G24" s="10">
        <v>1416406</v>
      </c>
      <c r="H24" s="10">
        <v>1416406</v>
      </c>
      <c r="I24" s="10">
        <v>1416404</v>
      </c>
      <c r="J24" s="16">
        <f t="shared" si="6"/>
        <v>0.82792562360147126</v>
      </c>
      <c r="K24" s="16">
        <f t="shared" si="7"/>
        <v>0.82792562360147126</v>
      </c>
      <c r="L24" s="16">
        <f t="shared" si="8"/>
        <v>0.82792445455019137</v>
      </c>
      <c r="M24" s="21">
        <f t="shared" si="9"/>
        <v>294382.93999999994</v>
      </c>
      <c r="N24" s="21">
        <f t="shared" si="10"/>
        <v>294382.93999999994</v>
      </c>
    </row>
    <row r="25" spans="2:14" ht="20.100000000000001" customHeight="1" x14ac:dyDescent="0.25">
      <c r="B25" s="7" t="s">
        <v>73</v>
      </c>
      <c r="C25" s="10">
        <v>23771601</v>
      </c>
      <c r="D25" s="10">
        <v>3908760</v>
      </c>
      <c r="E25" s="25">
        <f t="shared" si="2"/>
        <v>3830584.8</v>
      </c>
      <c r="F25" s="30">
        <v>3896046</v>
      </c>
      <c r="G25" s="10">
        <v>3896046</v>
      </c>
      <c r="H25" s="10">
        <v>3896046</v>
      </c>
      <c r="I25" s="10">
        <v>3829119</v>
      </c>
      <c r="J25" s="16">
        <f t="shared" si="6"/>
        <v>1.0170890878071672</v>
      </c>
      <c r="K25" s="16">
        <f t="shared" si="7"/>
        <v>1.0170890878071672</v>
      </c>
      <c r="L25" s="16">
        <f t="shared" si="8"/>
        <v>0.99961734302292438</v>
      </c>
      <c r="M25" s="21">
        <f t="shared" si="9"/>
        <v>-65461.200000000186</v>
      </c>
      <c r="N25" s="21">
        <f t="shared" si="10"/>
        <v>-65461.200000000186</v>
      </c>
    </row>
    <row r="26" spans="2:14" ht="20.100000000000001" customHeight="1" x14ac:dyDescent="0.25">
      <c r="B26" s="7" t="s">
        <v>74</v>
      </c>
      <c r="C26" s="10">
        <v>4607070</v>
      </c>
      <c r="D26" s="10">
        <v>11457422</v>
      </c>
      <c r="E26" s="25">
        <f t="shared" si="2"/>
        <v>11228273.560000001</v>
      </c>
      <c r="F26" s="30">
        <v>3873685</v>
      </c>
      <c r="G26" s="10">
        <v>3490582</v>
      </c>
      <c r="H26" s="10">
        <v>2673805</v>
      </c>
      <c r="I26" s="10">
        <v>2604728</v>
      </c>
      <c r="J26" s="16">
        <f t="shared" si="3"/>
        <v>0.31087432821684829</v>
      </c>
      <c r="K26" s="16">
        <f t="shared" si="0"/>
        <v>0.23813144431440089</v>
      </c>
      <c r="L26" s="16">
        <f t="shared" si="1"/>
        <v>0.23197938543991084</v>
      </c>
      <c r="M26" s="21">
        <f t="shared" si="4"/>
        <v>7737691.5600000005</v>
      </c>
      <c r="N26" s="21">
        <f t="shared" si="5"/>
        <v>7354588.5600000005</v>
      </c>
    </row>
    <row r="27" spans="2:14" ht="20.100000000000001" customHeight="1" x14ac:dyDescent="0.25">
      <c r="B27" s="7" t="s">
        <v>75</v>
      </c>
      <c r="C27" s="10">
        <v>10665000</v>
      </c>
      <c r="D27" s="10">
        <v>13141007</v>
      </c>
      <c r="E27" s="25">
        <f t="shared" si="2"/>
        <v>12878186.859999999</v>
      </c>
      <c r="F27" s="30">
        <v>2624770</v>
      </c>
      <c r="G27" s="10">
        <v>2059382</v>
      </c>
      <c r="H27" s="10">
        <v>1970878</v>
      </c>
      <c r="I27" s="10">
        <v>1885827</v>
      </c>
      <c r="J27" s="16">
        <f t="shared" si="3"/>
        <v>0.15991241798148595</v>
      </c>
      <c r="K27" s="16">
        <f t="shared" si="0"/>
        <v>0.15304002197091898</v>
      </c>
      <c r="L27" s="16">
        <f t="shared" si="1"/>
        <v>0.14643575376728149</v>
      </c>
      <c r="M27" s="21">
        <f t="shared" si="4"/>
        <v>10818804.859999999</v>
      </c>
      <c r="N27" s="21">
        <f t="shared" si="5"/>
        <v>10253416.859999999</v>
      </c>
    </row>
    <row r="28" spans="2:14" ht="20.100000000000001" customHeight="1" x14ac:dyDescent="0.25">
      <c r="B28" s="7" t="s">
        <v>76</v>
      </c>
      <c r="C28" s="10">
        <v>6211107</v>
      </c>
      <c r="D28" s="10">
        <v>2055743</v>
      </c>
      <c r="E28" s="25">
        <f t="shared" si="2"/>
        <v>2014628.14</v>
      </c>
      <c r="F28" s="30">
        <v>1529575</v>
      </c>
      <c r="G28" s="10">
        <v>1529575</v>
      </c>
      <c r="H28" s="10">
        <v>1529575</v>
      </c>
      <c r="I28" s="10">
        <v>1529236</v>
      </c>
      <c r="J28" s="16">
        <f t="shared" si="3"/>
        <v>0.75923440640514439</v>
      </c>
      <c r="K28" s="16">
        <f t="shared" si="0"/>
        <v>0.75923440640514439</v>
      </c>
      <c r="L28" s="16">
        <f t="shared" si="1"/>
        <v>0.75906613713834059</v>
      </c>
      <c r="M28" s="21">
        <f t="shared" si="4"/>
        <v>485053.1399999999</v>
      </c>
      <c r="N28" s="21">
        <f t="shared" si="5"/>
        <v>485053.1399999999</v>
      </c>
    </row>
    <row r="29" spans="2:14" ht="20.100000000000001" customHeight="1" x14ac:dyDescent="0.25">
      <c r="B29" s="7" t="s">
        <v>77</v>
      </c>
      <c r="C29" s="10">
        <v>45000000</v>
      </c>
      <c r="D29" s="10">
        <v>10843352</v>
      </c>
      <c r="E29" s="25">
        <f t="shared" si="2"/>
        <v>10626484.960000001</v>
      </c>
      <c r="F29" s="30">
        <v>9882994</v>
      </c>
      <c r="G29" s="10">
        <v>9882994</v>
      </c>
      <c r="H29" s="10">
        <v>9882994</v>
      </c>
      <c r="I29" s="10">
        <v>9880015</v>
      </c>
      <c r="J29" s="16">
        <f t="shared" si="3"/>
        <v>0.93003415872712059</v>
      </c>
      <c r="K29" s="16">
        <f t="shared" si="0"/>
        <v>0.93003415872712059</v>
      </c>
      <c r="L29" s="16">
        <f t="shared" si="1"/>
        <v>0.92975382143673591</v>
      </c>
      <c r="M29" s="21">
        <f t="shared" si="4"/>
        <v>743490.96000000089</v>
      </c>
      <c r="N29" s="21">
        <f t="shared" si="5"/>
        <v>743490.96000000089</v>
      </c>
    </row>
    <row r="30" spans="2:14" ht="20.100000000000001" customHeight="1" x14ac:dyDescent="0.25">
      <c r="B30" s="7" t="s">
        <v>78</v>
      </c>
      <c r="C30" s="10">
        <v>17240662</v>
      </c>
      <c r="D30" s="10">
        <v>4094345</v>
      </c>
      <c r="E30" s="25">
        <f t="shared" si="2"/>
        <v>4012458.1</v>
      </c>
      <c r="F30" s="30">
        <v>3408889</v>
      </c>
      <c r="G30" s="10">
        <v>3408889</v>
      </c>
      <c r="H30" s="10">
        <v>3408889</v>
      </c>
      <c r="I30" s="10">
        <v>3404766</v>
      </c>
      <c r="J30" s="16">
        <f t="shared" si="3"/>
        <v>0.84957622361215435</v>
      </c>
      <c r="K30" s="16">
        <f t="shared" si="0"/>
        <v>0.84957622361215435</v>
      </c>
      <c r="L30" s="16">
        <f t="shared" si="1"/>
        <v>0.84854867394129296</v>
      </c>
      <c r="M30" s="21">
        <f t="shared" si="4"/>
        <v>603569.10000000009</v>
      </c>
      <c r="N30" s="21">
        <f t="shared" si="5"/>
        <v>603569.10000000009</v>
      </c>
    </row>
    <row r="31" spans="2:14" ht="20.100000000000001" customHeight="1" x14ac:dyDescent="0.25">
      <c r="B31" s="7" t="s">
        <v>79</v>
      </c>
      <c r="C31" s="10">
        <v>8775387</v>
      </c>
      <c r="D31" s="10">
        <v>8787472</v>
      </c>
      <c r="E31" s="25">
        <f t="shared" si="2"/>
        <v>8611722.5600000005</v>
      </c>
      <c r="F31" s="30">
        <v>4886331</v>
      </c>
      <c r="G31" s="10">
        <v>4886331</v>
      </c>
      <c r="H31" s="10">
        <v>4875947</v>
      </c>
      <c r="I31" s="10">
        <v>4482669</v>
      </c>
      <c r="J31" s="16">
        <f t="shared" si="3"/>
        <v>0.56740460064240617</v>
      </c>
      <c r="K31" s="16">
        <f t="shared" si="0"/>
        <v>0.56619880239151599</v>
      </c>
      <c r="L31" s="16">
        <f t="shared" si="1"/>
        <v>0.52053105157163815</v>
      </c>
      <c r="M31" s="21">
        <f t="shared" si="4"/>
        <v>3725391.5600000005</v>
      </c>
      <c r="N31" s="21">
        <f t="shared" si="5"/>
        <v>3725391.5600000005</v>
      </c>
    </row>
    <row r="32" spans="2:14" ht="20.100000000000001" customHeight="1" x14ac:dyDescent="0.25">
      <c r="B32" s="7" t="s">
        <v>80</v>
      </c>
      <c r="C32" s="10">
        <v>10096174</v>
      </c>
      <c r="D32" s="10">
        <v>11223119</v>
      </c>
      <c r="E32" s="25">
        <f t="shared" si="2"/>
        <v>10998656.619999999</v>
      </c>
      <c r="F32" s="30">
        <v>5251987</v>
      </c>
      <c r="G32" s="10">
        <v>5014296</v>
      </c>
      <c r="H32" s="10">
        <v>4897312</v>
      </c>
      <c r="I32" s="10">
        <v>4699919</v>
      </c>
      <c r="J32" s="16">
        <f t="shared" si="3"/>
        <v>0.45590076799761026</v>
      </c>
      <c r="K32" s="16">
        <f t="shared" si="0"/>
        <v>0.44526455995495934</v>
      </c>
      <c r="L32" s="16">
        <f t="shared" si="1"/>
        <v>0.42731754998639099</v>
      </c>
      <c r="M32" s="21">
        <f t="shared" si="4"/>
        <v>5984360.6199999992</v>
      </c>
      <c r="N32" s="21">
        <f t="shared" si="5"/>
        <v>5746669.6199999992</v>
      </c>
    </row>
    <row r="33" spans="2:14" ht="20.100000000000001" customHeight="1" x14ac:dyDescent="0.25">
      <c r="B33" s="7" t="s">
        <v>81</v>
      </c>
      <c r="C33" s="10">
        <v>4633802</v>
      </c>
      <c r="D33" s="10">
        <v>4684882</v>
      </c>
      <c r="E33" s="25">
        <f t="shared" si="2"/>
        <v>4591184.3600000003</v>
      </c>
      <c r="F33" s="30">
        <v>1436757</v>
      </c>
      <c r="G33" s="10">
        <v>1065504</v>
      </c>
      <c r="H33" s="10">
        <v>1065384</v>
      </c>
      <c r="I33" s="10">
        <v>957419</v>
      </c>
      <c r="J33" s="16">
        <f t="shared" si="3"/>
        <v>0.23207606500907316</v>
      </c>
      <c r="K33" s="16">
        <f t="shared" si="0"/>
        <v>0.23204992796237875</v>
      </c>
      <c r="L33" s="16">
        <f t="shared" si="1"/>
        <v>0.20853420924268873</v>
      </c>
      <c r="M33" s="21">
        <f t="shared" si="4"/>
        <v>3525680.3600000003</v>
      </c>
      <c r="N33" s="21">
        <f t="shared" si="5"/>
        <v>3154427.3600000003</v>
      </c>
    </row>
    <row r="34" spans="2:14" ht="20.100000000000001" customHeight="1" x14ac:dyDescent="0.25">
      <c r="B34" s="7" t="s">
        <v>82</v>
      </c>
      <c r="C34" s="10">
        <v>3060000</v>
      </c>
      <c r="D34" s="10">
        <v>4605311</v>
      </c>
      <c r="E34" s="25">
        <f t="shared" si="2"/>
        <v>4513204.78</v>
      </c>
      <c r="F34" s="30">
        <v>1570827</v>
      </c>
      <c r="G34" s="10">
        <v>1558522</v>
      </c>
      <c r="H34" s="10">
        <v>1492383</v>
      </c>
      <c r="I34" s="10">
        <v>1356500</v>
      </c>
      <c r="J34" s="16">
        <f t="shared" si="3"/>
        <v>0.3453249023635041</v>
      </c>
      <c r="K34" s="16">
        <f t="shared" si="0"/>
        <v>0.33067034906401921</v>
      </c>
      <c r="L34" s="16">
        <f t="shared" si="1"/>
        <v>0.30056247525289553</v>
      </c>
      <c r="M34" s="21">
        <f t="shared" si="4"/>
        <v>2954682.7800000003</v>
      </c>
      <c r="N34" s="21">
        <f t="shared" si="5"/>
        <v>2942377.7800000003</v>
      </c>
    </row>
    <row r="35" spans="2:14" ht="20.100000000000001" customHeight="1" x14ac:dyDescent="0.25">
      <c r="B35" s="7" t="s">
        <v>83</v>
      </c>
      <c r="C35" s="10">
        <v>8874500</v>
      </c>
      <c r="D35" s="10">
        <v>9681153</v>
      </c>
      <c r="E35" s="25">
        <f t="shared" si="2"/>
        <v>9487529.9399999995</v>
      </c>
      <c r="F35" s="30">
        <v>5184693</v>
      </c>
      <c r="G35" s="10">
        <v>5142400</v>
      </c>
      <c r="H35" s="10">
        <v>5004745</v>
      </c>
      <c r="I35" s="10">
        <v>4632682</v>
      </c>
      <c r="J35" s="16">
        <f t="shared" si="3"/>
        <v>0.54201673486365831</v>
      </c>
      <c r="K35" s="16">
        <f t="shared" si="0"/>
        <v>0.5275076897412142</v>
      </c>
      <c r="L35" s="16">
        <f t="shared" si="1"/>
        <v>0.48829168701416509</v>
      </c>
      <c r="M35" s="21">
        <f t="shared" si="4"/>
        <v>4345129.9399999995</v>
      </c>
      <c r="N35" s="21">
        <f t="shared" si="5"/>
        <v>4302836.9399999995</v>
      </c>
    </row>
    <row r="36" spans="2:14" ht="20.100000000000001" customHeight="1" x14ac:dyDescent="0.25">
      <c r="B36" s="7" t="s">
        <v>84</v>
      </c>
      <c r="C36" s="10">
        <v>5931765</v>
      </c>
      <c r="D36" s="10">
        <v>5467923</v>
      </c>
      <c r="E36" s="25">
        <f t="shared" si="2"/>
        <v>5358564.54</v>
      </c>
      <c r="F36" s="30">
        <v>1954880</v>
      </c>
      <c r="G36" s="10">
        <v>1950818</v>
      </c>
      <c r="H36" s="10">
        <v>1950818</v>
      </c>
      <c r="I36" s="10">
        <v>1526938</v>
      </c>
      <c r="J36" s="16">
        <f t="shared" si="3"/>
        <v>0.36405607983962063</v>
      </c>
      <c r="K36" s="16">
        <f t="shared" si="0"/>
        <v>0.36405607983962063</v>
      </c>
      <c r="L36" s="16">
        <f t="shared" si="1"/>
        <v>0.28495280566313752</v>
      </c>
      <c r="M36" s="21">
        <f t="shared" si="4"/>
        <v>3407746.54</v>
      </c>
      <c r="N36" s="21">
        <f t="shared" si="5"/>
        <v>3403684.54</v>
      </c>
    </row>
    <row r="37" spans="2:14" ht="20.100000000000001" customHeight="1" x14ac:dyDescent="0.25">
      <c r="B37" s="7" t="s">
        <v>85</v>
      </c>
      <c r="C37" s="10">
        <v>2907000</v>
      </c>
      <c r="D37" s="10">
        <v>3523022</v>
      </c>
      <c r="E37" s="25">
        <f t="shared" si="2"/>
        <v>3452561.56</v>
      </c>
      <c r="F37" s="30">
        <v>1913248</v>
      </c>
      <c r="G37" s="10">
        <v>1913248</v>
      </c>
      <c r="H37" s="10">
        <v>1870298</v>
      </c>
      <c r="I37" s="10">
        <v>1794762</v>
      </c>
      <c r="J37" s="16">
        <f t="shared" si="3"/>
        <v>0.55415318937861313</v>
      </c>
      <c r="K37" s="16">
        <f t="shared" si="0"/>
        <v>0.54171315051077606</v>
      </c>
      <c r="L37" s="16">
        <f t="shared" si="1"/>
        <v>0.51983490194451454</v>
      </c>
      <c r="M37" s="21">
        <f t="shared" si="4"/>
        <v>1539313.56</v>
      </c>
      <c r="N37" s="21">
        <f t="shared" si="5"/>
        <v>1539313.56</v>
      </c>
    </row>
    <row r="38" spans="2:14" ht="20.100000000000001" customHeight="1" x14ac:dyDescent="0.25">
      <c r="B38" s="7" t="s">
        <v>86</v>
      </c>
      <c r="C38" s="10">
        <v>2787507</v>
      </c>
      <c r="D38" s="10">
        <v>2787507</v>
      </c>
      <c r="E38" s="25">
        <f t="shared" si="2"/>
        <v>2731756.86</v>
      </c>
      <c r="F38" s="30">
        <v>1318497</v>
      </c>
      <c r="G38" s="10">
        <v>1318497</v>
      </c>
      <c r="H38" s="10">
        <v>1318497</v>
      </c>
      <c r="I38" s="10">
        <v>1056782</v>
      </c>
      <c r="J38" s="16">
        <f t="shared" si="3"/>
        <v>0.48265532679947221</v>
      </c>
      <c r="K38" s="16">
        <f t="shared" si="0"/>
        <v>0.48265532679947221</v>
      </c>
      <c r="L38" s="16">
        <f t="shared" si="1"/>
        <v>0.38685068040791892</v>
      </c>
      <c r="M38" s="21">
        <f t="shared" si="4"/>
        <v>1413259.8599999999</v>
      </c>
      <c r="N38" s="21">
        <f t="shared" si="5"/>
        <v>1413259.8599999999</v>
      </c>
    </row>
    <row r="39" spans="2:14" ht="20.100000000000001" customHeight="1" x14ac:dyDescent="0.25">
      <c r="B39" s="7" t="s">
        <v>87</v>
      </c>
      <c r="C39" s="10">
        <v>3449024</v>
      </c>
      <c r="D39" s="10">
        <v>4220712</v>
      </c>
      <c r="E39" s="25">
        <f t="shared" si="2"/>
        <v>4136297.76</v>
      </c>
      <c r="F39" s="30">
        <v>2149766</v>
      </c>
      <c r="G39" s="10">
        <v>2114687</v>
      </c>
      <c r="H39" s="10">
        <v>2002749</v>
      </c>
      <c r="I39" s="10">
        <v>1943622</v>
      </c>
      <c r="J39" s="16">
        <f t="shared" si="3"/>
        <v>0.51125115325353176</v>
      </c>
      <c r="K39" s="16">
        <f t="shared" si="0"/>
        <v>0.48418878818820821</v>
      </c>
      <c r="L39" s="16">
        <f t="shared" si="1"/>
        <v>0.46989412096869931</v>
      </c>
      <c r="M39" s="21">
        <f t="shared" si="4"/>
        <v>2021610.7599999998</v>
      </c>
      <c r="N39" s="21">
        <f t="shared" si="5"/>
        <v>1986531.7599999998</v>
      </c>
    </row>
    <row r="40" spans="2:14" ht="20.100000000000001" customHeight="1" x14ac:dyDescent="0.25">
      <c r="B40" s="7" t="s">
        <v>88</v>
      </c>
      <c r="C40" s="10">
        <v>3128480</v>
      </c>
      <c r="D40" s="10">
        <v>5063726</v>
      </c>
      <c r="E40" s="25">
        <f t="shared" si="2"/>
        <v>4962451.4800000004</v>
      </c>
      <c r="F40" s="30">
        <v>3130898</v>
      </c>
      <c r="G40" s="10">
        <v>3119229</v>
      </c>
      <c r="H40" s="10">
        <v>3099429</v>
      </c>
      <c r="I40" s="10">
        <v>3017359</v>
      </c>
      <c r="J40" s="16">
        <f t="shared" si="3"/>
        <v>0.62856614569861746</v>
      </c>
      <c r="K40" s="16">
        <f t="shared" si="0"/>
        <v>0.62457618225417888</v>
      </c>
      <c r="L40" s="16">
        <f t="shared" si="1"/>
        <v>0.6080379852902863</v>
      </c>
      <c r="M40" s="21">
        <f t="shared" si="4"/>
        <v>1843222.4800000004</v>
      </c>
      <c r="N40" s="21">
        <f t="shared" si="5"/>
        <v>1831553.4800000004</v>
      </c>
    </row>
    <row r="41" spans="2:14" ht="20.100000000000001" customHeight="1" x14ac:dyDescent="0.25">
      <c r="B41" s="7" t="s">
        <v>89</v>
      </c>
      <c r="C41" s="10">
        <v>2759807</v>
      </c>
      <c r="D41" s="10">
        <v>2847607</v>
      </c>
      <c r="E41" s="25">
        <f t="shared" si="2"/>
        <v>2790654.86</v>
      </c>
      <c r="F41" s="30">
        <v>1460437</v>
      </c>
      <c r="G41" s="10">
        <v>1449437</v>
      </c>
      <c r="H41" s="10">
        <v>1448937</v>
      </c>
      <c r="I41" s="10">
        <v>1042511</v>
      </c>
      <c r="J41" s="16">
        <f t="shared" si="3"/>
        <v>0.51938956005473214</v>
      </c>
      <c r="K41" s="16">
        <f t="shared" si="0"/>
        <v>0.5192103906392781</v>
      </c>
      <c r="L41" s="16">
        <f t="shared" si="1"/>
        <v>0.37357217294868206</v>
      </c>
      <c r="M41" s="21">
        <f t="shared" si="4"/>
        <v>1341217.8599999999</v>
      </c>
      <c r="N41" s="21">
        <f t="shared" si="5"/>
        <v>1330217.8599999999</v>
      </c>
    </row>
    <row r="42" spans="2:14" ht="20.100000000000001" customHeight="1" x14ac:dyDescent="0.25">
      <c r="B42" s="7" t="s">
        <v>90</v>
      </c>
      <c r="C42" s="10">
        <v>3389646</v>
      </c>
      <c r="D42" s="10">
        <v>3797030</v>
      </c>
      <c r="E42" s="25">
        <f t="shared" si="2"/>
        <v>3721089.4</v>
      </c>
      <c r="F42" s="30">
        <v>1985951</v>
      </c>
      <c r="G42" s="10">
        <v>1985951</v>
      </c>
      <c r="H42" s="10">
        <v>1985951</v>
      </c>
      <c r="I42" s="10">
        <v>1914474</v>
      </c>
      <c r="J42" s="16">
        <f t="shared" si="3"/>
        <v>0.53370150150114648</v>
      </c>
      <c r="K42" s="16">
        <f t="shared" si="0"/>
        <v>0.53370150150114648</v>
      </c>
      <c r="L42" s="16">
        <f t="shared" si="1"/>
        <v>0.5144928794239666</v>
      </c>
      <c r="M42" s="21">
        <f t="shared" si="4"/>
        <v>1735138.4</v>
      </c>
      <c r="N42" s="21">
        <f t="shared" si="5"/>
        <v>1735138.4</v>
      </c>
    </row>
    <row r="43" spans="2:14" ht="20.100000000000001" customHeight="1" x14ac:dyDescent="0.25">
      <c r="B43" s="7" t="s">
        <v>91</v>
      </c>
      <c r="C43" s="10">
        <v>2992486</v>
      </c>
      <c r="D43" s="10">
        <v>3378772</v>
      </c>
      <c r="E43" s="25">
        <f t="shared" si="2"/>
        <v>3311196.56</v>
      </c>
      <c r="F43" s="30">
        <v>1015924</v>
      </c>
      <c r="G43" s="10">
        <v>1015924</v>
      </c>
      <c r="H43" s="10">
        <v>1015924</v>
      </c>
      <c r="I43" s="10">
        <v>1011224</v>
      </c>
      <c r="J43" s="16">
        <f t="shared" si="3"/>
        <v>0.30681476668361846</v>
      </c>
      <c r="K43" s="16">
        <f t="shared" si="0"/>
        <v>0.30681476668361846</v>
      </c>
      <c r="L43" s="16">
        <f t="shared" si="1"/>
        <v>0.30539534022709902</v>
      </c>
      <c r="M43" s="21">
        <f t="shared" si="4"/>
        <v>2295272.56</v>
      </c>
      <c r="N43" s="21">
        <f t="shared" si="5"/>
        <v>2295272.56</v>
      </c>
    </row>
    <row r="44" spans="2:14" ht="20.100000000000001" customHeight="1" x14ac:dyDescent="0.25">
      <c r="B44" s="7" t="s">
        <v>92</v>
      </c>
      <c r="C44" s="10">
        <v>6591241</v>
      </c>
      <c r="D44" s="10">
        <v>7018339</v>
      </c>
      <c r="E44" s="25">
        <f t="shared" si="2"/>
        <v>6877972.2199999997</v>
      </c>
      <c r="F44" s="30">
        <v>2875918</v>
      </c>
      <c r="G44" s="10">
        <v>2875918</v>
      </c>
      <c r="H44" s="10">
        <v>2875918</v>
      </c>
      <c r="I44" s="10">
        <v>2573214</v>
      </c>
      <c r="J44" s="16">
        <f t="shared" si="3"/>
        <v>0.41813457629812878</v>
      </c>
      <c r="K44" s="16">
        <f t="shared" si="0"/>
        <v>0.41813457629812878</v>
      </c>
      <c r="L44" s="16">
        <f t="shared" si="1"/>
        <v>0.37412393038132974</v>
      </c>
      <c r="M44" s="21">
        <f t="shared" si="4"/>
        <v>4002054.2199999997</v>
      </c>
      <c r="N44" s="21">
        <f t="shared" si="5"/>
        <v>4002054.2199999997</v>
      </c>
    </row>
    <row r="45" spans="2:14" ht="20.100000000000001" customHeight="1" x14ac:dyDescent="0.25">
      <c r="B45" s="7" t="s">
        <v>93</v>
      </c>
      <c r="C45" s="10">
        <v>5523041</v>
      </c>
      <c r="D45" s="10">
        <v>6401174</v>
      </c>
      <c r="E45" s="25">
        <f t="shared" si="2"/>
        <v>6273150.5199999996</v>
      </c>
      <c r="F45" s="30">
        <v>4344823</v>
      </c>
      <c r="G45" s="10">
        <v>4344823</v>
      </c>
      <c r="H45" s="10">
        <v>4343354</v>
      </c>
      <c r="I45" s="10">
        <v>3762786</v>
      </c>
      <c r="J45" s="16">
        <f t="shared" si="3"/>
        <v>0.69260620897711223</v>
      </c>
      <c r="K45" s="16">
        <f t="shared" si="0"/>
        <v>0.69237203637192501</v>
      </c>
      <c r="L45" s="16">
        <f t="shared" si="1"/>
        <v>0.599823962138884</v>
      </c>
      <c r="M45" s="21">
        <f t="shared" si="4"/>
        <v>1928327.5199999996</v>
      </c>
      <c r="N45" s="21">
        <f t="shared" si="5"/>
        <v>1928327.5199999996</v>
      </c>
    </row>
    <row r="46" spans="2:14" ht="20.100000000000001" customHeight="1" x14ac:dyDescent="0.25">
      <c r="B46" s="7" t="s">
        <v>94</v>
      </c>
      <c r="C46" s="10">
        <v>3498843</v>
      </c>
      <c r="D46" s="10">
        <v>4342227</v>
      </c>
      <c r="E46" s="25">
        <f t="shared" si="2"/>
        <v>4255382.46</v>
      </c>
      <c r="F46" s="30">
        <v>2602002</v>
      </c>
      <c r="G46" s="10">
        <v>1978543</v>
      </c>
      <c r="H46" s="10">
        <v>1973783</v>
      </c>
      <c r="I46" s="10">
        <v>1910852</v>
      </c>
      <c r="J46" s="16">
        <f t="shared" si="3"/>
        <v>0.46495068741717754</v>
      </c>
      <c r="K46" s="16">
        <f t="shared" si="0"/>
        <v>0.46383210405957259</v>
      </c>
      <c r="L46" s="16">
        <f t="shared" si="1"/>
        <v>0.44904353908532113</v>
      </c>
      <c r="M46" s="21">
        <f t="shared" si="4"/>
        <v>2276839.46</v>
      </c>
      <c r="N46" s="21">
        <f t="shared" si="5"/>
        <v>1653380.46</v>
      </c>
    </row>
    <row r="47" spans="2:14" ht="20.100000000000001" customHeight="1" x14ac:dyDescent="0.25">
      <c r="B47" s="7" t="s">
        <v>95</v>
      </c>
      <c r="C47" s="10">
        <v>120000</v>
      </c>
      <c r="D47" s="10">
        <v>3178852</v>
      </c>
      <c r="E47" s="25">
        <f t="shared" si="2"/>
        <v>3115274.96</v>
      </c>
      <c r="F47" s="30">
        <v>1977208</v>
      </c>
      <c r="G47" s="10">
        <v>1941645</v>
      </c>
      <c r="H47" s="10">
        <v>1369664</v>
      </c>
      <c r="I47" s="10">
        <v>1342388</v>
      </c>
      <c r="J47" s="16">
        <f t="shared" si="3"/>
        <v>0.62326601180654695</v>
      </c>
      <c r="K47" s="16">
        <f t="shared" si="0"/>
        <v>0.43966070975641908</v>
      </c>
      <c r="L47" s="16">
        <f t="shared" si="1"/>
        <v>0.43090514231848093</v>
      </c>
      <c r="M47" s="21">
        <f t="shared" si="4"/>
        <v>1173629.96</v>
      </c>
      <c r="N47" s="21">
        <f t="shared" si="5"/>
        <v>1138066.96</v>
      </c>
    </row>
    <row r="48" spans="2:14" ht="20.100000000000001" customHeight="1" x14ac:dyDescent="0.25">
      <c r="B48" s="7" t="s">
        <v>96</v>
      </c>
      <c r="C48" s="10">
        <v>100000</v>
      </c>
      <c r="D48" s="10">
        <v>2923084</v>
      </c>
      <c r="E48" s="25">
        <f t="shared" si="2"/>
        <v>2864622.32</v>
      </c>
      <c r="F48" s="30">
        <v>505848</v>
      </c>
      <c r="G48" s="10">
        <v>505848</v>
      </c>
      <c r="H48" s="10">
        <v>431561</v>
      </c>
      <c r="I48" s="10">
        <v>431561</v>
      </c>
      <c r="J48" s="16">
        <f t="shared" si="3"/>
        <v>0.17658453488556217</v>
      </c>
      <c r="K48" s="16">
        <f t="shared" si="0"/>
        <v>0.15065197146128501</v>
      </c>
      <c r="L48" s="16">
        <f t="shared" si="1"/>
        <v>0.15065197146128501</v>
      </c>
      <c r="M48" s="21">
        <f t="shared" si="4"/>
        <v>2358774.3199999998</v>
      </c>
      <c r="N48" s="21">
        <f t="shared" si="5"/>
        <v>2358774.3199999998</v>
      </c>
    </row>
    <row r="49" spans="2:14" ht="20.100000000000001" customHeight="1" x14ac:dyDescent="0.25">
      <c r="B49" s="7" t="s">
        <v>97</v>
      </c>
      <c r="C49" s="10">
        <v>6181868</v>
      </c>
      <c r="D49" s="10">
        <v>262127</v>
      </c>
      <c r="E49" s="25">
        <f t="shared" si="2"/>
        <v>256884.46</v>
      </c>
      <c r="F49" s="30">
        <v>163346</v>
      </c>
      <c r="G49" s="10">
        <v>163346</v>
      </c>
      <c r="H49" s="10">
        <v>163346</v>
      </c>
      <c r="I49" s="10">
        <v>155951</v>
      </c>
      <c r="J49" s="16">
        <f t="shared" si="3"/>
        <v>0.63587341951319287</v>
      </c>
      <c r="K49" s="16">
        <f t="shared" si="0"/>
        <v>0.63587341951319287</v>
      </c>
      <c r="L49" s="16">
        <f t="shared" si="1"/>
        <v>0.60708615850098524</v>
      </c>
      <c r="M49" s="21">
        <f t="shared" si="4"/>
        <v>93538.459999999992</v>
      </c>
      <c r="N49" s="21">
        <f t="shared" si="5"/>
        <v>93538.459999999992</v>
      </c>
    </row>
    <row r="50" spans="2:14" ht="20.100000000000001" customHeight="1" x14ac:dyDescent="0.25">
      <c r="B50" s="7" t="s">
        <v>98</v>
      </c>
      <c r="C50" s="10">
        <v>0</v>
      </c>
      <c r="D50" s="10">
        <v>780000</v>
      </c>
      <c r="E50" s="25">
        <f t="shared" si="2"/>
        <v>764400</v>
      </c>
      <c r="F50" s="30">
        <v>359939</v>
      </c>
      <c r="G50" s="10">
        <v>301851</v>
      </c>
      <c r="H50" s="10">
        <v>199760</v>
      </c>
      <c r="I50" s="10">
        <v>152953</v>
      </c>
      <c r="J50" s="16">
        <f t="shared" ref="J50" si="11">IF(ISERROR(+G50/E50)=TRUE,0,++G50/E50)</f>
        <v>0.39488618524332808</v>
      </c>
      <c r="K50" s="16">
        <f t="shared" ref="K50" si="12">IF(ISERROR(+H50/E50)=TRUE,0,++H50/E50)</f>
        <v>0.26132914704343274</v>
      </c>
      <c r="L50" s="16">
        <f t="shared" ref="L50" si="13">IF(ISERROR(+I50/E50)=TRUE,0,++I50/E50)</f>
        <v>0.20009549973835689</v>
      </c>
      <c r="M50" s="21">
        <f t="shared" ref="M50" si="14">IF(ISERROR(+E50-G50)=TRUE,0,++E50-G50)</f>
        <v>462549</v>
      </c>
      <c r="N50" s="21">
        <f t="shared" ref="N50" si="15">IF(ISERROR(+E50-F50)=TRUE,0,++E50-F50)</f>
        <v>404461</v>
      </c>
    </row>
    <row r="51" spans="2:14" ht="20.100000000000001" customHeight="1" x14ac:dyDescent="0.25">
      <c r="B51" s="8" t="s">
        <v>99</v>
      </c>
      <c r="C51" s="11">
        <v>0</v>
      </c>
      <c r="D51" s="11">
        <v>997998</v>
      </c>
      <c r="E51" s="26">
        <f t="shared" si="2"/>
        <v>978038.04</v>
      </c>
      <c r="F51" s="31">
        <v>532605</v>
      </c>
      <c r="G51" s="11">
        <v>528385</v>
      </c>
      <c r="H51" s="11">
        <v>527985</v>
      </c>
      <c r="I51" s="11">
        <v>466965</v>
      </c>
      <c r="J51" s="19">
        <f t="shared" si="3"/>
        <v>0.54024994774231883</v>
      </c>
      <c r="K51" s="19">
        <f t="shared" si="0"/>
        <v>0.53984096569495388</v>
      </c>
      <c r="L51" s="17">
        <f t="shared" si="1"/>
        <v>0.47745075436943124</v>
      </c>
      <c r="M51" s="22">
        <f t="shared" si="4"/>
        <v>449653.04000000004</v>
      </c>
      <c r="N51" s="22">
        <f t="shared" si="5"/>
        <v>445433.04000000004</v>
      </c>
    </row>
    <row r="52" spans="2:14" ht="23.25" customHeight="1" x14ac:dyDescent="0.25">
      <c r="B52" s="13" t="s">
        <v>39</v>
      </c>
      <c r="C52" s="13">
        <f>SUM(C14:C51)</f>
        <v>359267223</v>
      </c>
      <c r="D52" s="13">
        <f t="shared" ref="D52:I52" si="16">SUM(D14:D51)</f>
        <v>351436431</v>
      </c>
      <c r="E52" s="27">
        <f t="shared" si="16"/>
        <v>344407702.38</v>
      </c>
      <c r="F52" s="27">
        <f t="shared" si="16"/>
        <v>177981612</v>
      </c>
      <c r="G52" s="13">
        <f t="shared" si="16"/>
        <v>170533632</v>
      </c>
      <c r="H52" s="13">
        <f t="shared" si="16"/>
        <v>157457798</v>
      </c>
      <c r="I52" s="13">
        <f t="shared" si="16"/>
        <v>150367654</v>
      </c>
      <c r="J52" s="18">
        <f t="shared" si="3"/>
        <v>0.49515045924217693</v>
      </c>
      <c r="K52" s="18">
        <f t="shared" si="0"/>
        <v>0.45718431066408022</v>
      </c>
      <c r="L52" s="18">
        <f t="shared" si="1"/>
        <v>0.43659782566097444</v>
      </c>
      <c r="M52" s="23">
        <f t="shared" ref="M52" si="17">SUM(M14:M51)</f>
        <v>173874070.38000003</v>
      </c>
      <c r="N52" s="23">
        <f t="shared" si="5"/>
        <v>166426090.38</v>
      </c>
    </row>
    <row r="54" spans="2:14" x14ac:dyDescent="0.2">
      <c r="B54" s="14" t="s">
        <v>60</v>
      </c>
    </row>
  </sheetData>
  <mergeCells count="12">
    <mergeCell ref="B2:N6"/>
    <mergeCell ref="J11:L11"/>
    <mergeCell ref="J12:L12"/>
    <mergeCell ref="M12:M13"/>
    <mergeCell ref="N12:N13"/>
    <mergeCell ref="I12:I13"/>
    <mergeCell ref="B12:B13"/>
    <mergeCell ref="C12:D12"/>
    <mergeCell ref="F12:F13"/>
    <mergeCell ref="G12:G13"/>
    <mergeCell ref="H12:H13"/>
    <mergeCell ref="E12:E13"/>
  </mergeCells>
  <printOptions horizontalCentered="1"/>
  <pageMargins left="0.61" right="0.56999999999999995" top="0.43" bottom="0.51" header="0.31496062992125984" footer="0.31496062992125984"/>
  <pageSetup paperSize="9" orientation="landscape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4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customWidth="1"/>
    <col min="8" max="9" width="15.7109375" style="1" customWidth="1"/>
    <col min="10" max="11" width="12.7109375" style="1" customWidth="1"/>
    <col min="12" max="12" width="12.7109375" style="12" customWidth="1"/>
    <col min="13" max="13" width="15.28515625" style="1" customWidth="1"/>
    <col min="14" max="14" width="15" style="1" customWidth="1"/>
    <col min="15" max="15" width="11.42578125" style="1" customWidth="1"/>
    <col min="16" max="16" width="11.42578125" style="1"/>
    <col min="17" max="17" width="11.85546875" style="1" bestFit="1" customWidth="1"/>
    <col min="18" max="16384" width="11.42578125" style="1"/>
  </cols>
  <sheetData>
    <row r="2" spans="2:14" ht="15" customHeight="1" x14ac:dyDescent="0.25">
      <c r="B2" s="43" t="s">
        <v>61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2:14" ht="15.75" customHeight="1" x14ac:dyDescent="0.25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2:14" ht="15" customHeight="1" x14ac:dyDescent="0.2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2:14" ht="15" customHeight="1" x14ac:dyDescent="0.2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2:14" ht="15" customHeigh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8" spans="2:14" ht="15.75" x14ac:dyDescent="0.25">
      <c r="B8" s="2" t="s">
        <v>42</v>
      </c>
    </row>
    <row r="9" spans="2:14" x14ac:dyDescent="0.2">
      <c r="B9" s="3" t="s">
        <v>2</v>
      </c>
    </row>
    <row r="11" spans="2:14" x14ac:dyDescent="0.25">
      <c r="B11" s="4"/>
      <c r="J11" s="47"/>
      <c r="K11" s="47"/>
      <c r="L11" s="47"/>
    </row>
    <row r="12" spans="2:14" s="5" customFormat="1" ht="15" customHeight="1" x14ac:dyDescent="0.25">
      <c r="B12" s="45" t="s">
        <v>1</v>
      </c>
      <c r="C12" s="44" t="s">
        <v>0</v>
      </c>
      <c r="D12" s="44"/>
      <c r="E12" s="39" t="s">
        <v>44</v>
      </c>
      <c r="F12" s="39" t="s">
        <v>45</v>
      </c>
      <c r="G12" s="39" t="s">
        <v>55</v>
      </c>
      <c r="H12" s="39" t="s">
        <v>56</v>
      </c>
      <c r="I12" s="39" t="s">
        <v>57</v>
      </c>
      <c r="J12" s="48" t="s">
        <v>43</v>
      </c>
      <c r="K12" s="48"/>
      <c r="L12" s="48"/>
      <c r="M12" s="39" t="s">
        <v>49</v>
      </c>
      <c r="N12" s="41" t="s">
        <v>50</v>
      </c>
    </row>
    <row r="13" spans="2:14" s="5" customFormat="1" ht="40.5" customHeight="1" x14ac:dyDescent="0.25">
      <c r="B13" s="46"/>
      <c r="C13" s="28" t="s">
        <v>38</v>
      </c>
      <c r="D13" s="28" t="s">
        <v>37</v>
      </c>
      <c r="E13" s="40"/>
      <c r="F13" s="40"/>
      <c r="G13" s="40"/>
      <c r="H13" s="40"/>
      <c r="I13" s="40"/>
      <c r="J13" s="28" t="s">
        <v>46</v>
      </c>
      <c r="K13" s="28" t="s">
        <v>47</v>
      </c>
      <c r="L13" s="29" t="s">
        <v>48</v>
      </c>
      <c r="M13" s="40"/>
      <c r="N13" s="42"/>
    </row>
    <row r="14" spans="2:14" ht="20.100000000000001" customHeight="1" x14ac:dyDescent="0.25">
      <c r="B14" s="33" t="s">
        <v>62</v>
      </c>
      <c r="C14" s="34">
        <v>0</v>
      </c>
      <c r="D14" s="34">
        <v>1553882</v>
      </c>
      <c r="E14" s="49">
        <f>D14*99/100</f>
        <v>1538343.18</v>
      </c>
      <c r="F14" s="35">
        <v>0</v>
      </c>
      <c r="G14" s="9">
        <v>0</v>
      </c>
      <c r="H14" s="9">
        <v>0</v>
      </c>
      <c r="I14" s="9">
        <v>0</v>
      </c>
      <c r="J14" s="15">
        <f>IF(ISERROR(+G14/E14)=TRUE,0,++G14/E14)</f>
        <v>0</v>
      </c>
      <c r="K14" s="15">
        <f t="shared" ref="K14:K52" si="0">IF(ISERROR(+H14/E14)=TRUE,0,++H14/E14)</f>
        <v>0</v>
      </c>
      <c r="L14" s="15">
        <f t="shared" ref="L14:L52" si="1">IF(ISERROR(+I14/E14)=TRUE,0,++I14/E14)</f>
        <v>0</v>
      </c>
      <c r="M14" s="20">
        <f>IF(ISERROR(+E14-G14)=TRUE,0,++E14-G14)</f>
        <v>1538343.18</v>
      </c>
      <c r="N14" s="20">
        <f>IF(ISERROR(+E14-F14)=TRUE,0,++E14-F14)</f>
        <v>1538343.18</v>
      </c>
    </row>
    <row r="15" spans="2:14" ht="20.100000000000001" customHeight="1" x14ac:dyDescent="0.25">
      <c r="B15" s="32" t="s">
        <v>63</v>
      </c>
      <c r="C15" s="36">
        <v>0</v>
      </c>
      <c r="D15" s="36">
        <v>1394918</v>
      </c>
      <c r="E15" s="30">
        <f t="shared" ref="E15:E51" si="2">D15*99/100</f>
        <v>1380968.82</v>
      </c>
      <c r="F15" s="30">
        <v>345899</v>
      </c>
      <c r="G15" s="10">
        <v>345899</v>
      </c>
      <c r="H15" s="10">
        <v>345899</v>
      </c>
      <c r="I15" s="10">
        <v>310666</v>
      </c>
      <c r="J15" s="16">
        <f t="shared" ref="J15:J52" si="3">IF(ISERROR(+G15/E15)=TRUE,0,++G15/E15)</f>
        <v>0.25047560451075207</v>
      </c>
      <c r="K15" s="16">
        <f t="shared" si="0"/>
        <v>0.25047560451075207</v>
      </c>
      <c r="L15" s="16">
        <f t="shared" si="1"/>
        <v>0.22496235649983753</v>
      </c>
      <c r="M15" s="21">
        <f t="shared" ref="M15:M51" si="4">IF(ISERROR(+E15-G15)=TRUE,0,++E15-G15)</f>
        <v>1035069.8200000001</v>
      </c>
      <c r="N15" s="21">
        <f t="shared" ref="N15:N52" si="5">IF(ISERROR(+E15-F15)=TRUE,0,++E15-F15)</f>
        <v>1035069.8200000001</v>
      </c>
    </row>
    <row r="16" spans="2:14" ht="20.100000000000001" customHeight="1" x14ac:dyDescent="0.25">
      <c r="B16" s="32" t="s">
        <v>64</v>
      </c>
      <c r="C16" s="36">
        <v>0</v>
      </c>
      <c r="D16" s="36">
        <v>2249836</v>
      </c>
      <c r="E16" s="30">
        <f t="shared" si="2"/>
        <v>2227337.64</v>
      </c>
      <c r="F16" s="30">
        <v>1354947</v>
      </c>
      <c r="G16" s="10">
        <v>1354947</v>
      </c>
      <c r="H16" s="10">
        <v>1288771</v>
      </c>
      <c r="I16" s="10">
        <v>1095947</v>
      </c>
      <c r="J16" s="16">
        <f t="shared" si="3"/>
        <v>0.60832582167470572</v>
      </c>
      <c r="K16" s="16">
        <f t="shared" si="0"/>
        <v>0.57861501411164584</v>
      </c>
      <c r="L16" s="16">
        <f t="shared" si="1"/>
        <v>0.49204349637803452</v>
      </c>
      <c r="M16" s="21">
        <f t="shared" si="4"/>
        <v>872390.64000000013</v>
      </c>
      <c r="N16" s="21">
        <f t="shared" si="5"/>
        <v>872390.64000000013</v>
      </c>
    </row>
    <row r="17" spans="2:14" ht="20.100000000000001" customHeight="1" x14ac:dyDescent="0.25">
      <c r="B17" s="32" t="s">
        <v>65</v>
      </c>
      <c r="C17" s="36">
        <v>0</v>
      </c>
      <c r="D17" s="36">
        <v>2048677</v>
      </c>
      <c r="E17" s="30">
        <f t="shared" si="2"/>
        <v>2028190.23</v>
      </c>
      <c r="F17" s="30">
        <v>1123011</v>
      </c>
      <c r="G17" s="10">
        <v>1123011</v>
      </c>
      <c r="H17" s="10">
        <v>1109711</v>
      </c>
      <c r="I17" s="10">
        <v>1108909</v>
      </c>
      <c r="J17" s="16">
        <f t="shared" si="3"/>
        <v>0.55370102044126301</v>
      </c>
      <c r="K17" s="16">
        <f t="shared" si="0"/>
        <v>0.54714345014865795</v>
      </c>
      <c r="L17" s="16">
        <f t="shared" si="1"/>
        <v>0.54674802372950981</v>
      </c>
      <c r="M17" s="21">
        <f t="shared" si="4"/>
        <v>905179.23</v>
      </c>
      <c r="N17" s="21">
        <f t="shared" si="5"/>
        <v>905179.23</v>
      </c>
    </row>
    <row r="18" spans="2:14" ht="20.100000000000001" customHeight="1" x14ac:dyDescent="0.25">
      <c r="B18" s="32" t="s">
        <v>66</v>
      </c>
      <c r="C18" s="36">
        <v>0</v>
      </c>
      <c r="D18" s="36">
        <v>0</v>
      </c>
      <c r="E18" s="30">
        <f t="shared" si="2"/>
        <v>0</v>
      </c>
      <c r="F18" s="30">
        <v>0</v>
      </c>
      <c r="G18" s="10">
        <v>0</v>
      </c>
      <c r="H18" s="10">
        <v>0</v>
      </c>
      <c r="I18" s="10">
        <v>0</v>
      </c>
      <c r="J18" s="16">
        <f t="shared" si="3"/>
        <v>0</v>
      </c>
      <c r="K18" s="16">
        <f t="shared" si="0"/>
        <v>0</v>
      </c>
      <c r="L18" s="16">
        <f t="shared" si="1"/>
        <v>0</v>
      </c>
      <c r="M18" s="21">
        <f t="shared" si="4"/>
        <v>0</v>
      </c>
      <c r="N18" s="21">
        <f t="shared" si="5"/>
        <v>0</v>
      </c>
    </row>
    <row r="19" spans="2:14" ht="20.100000000000001" customHeight="1" x14ac:dyDescent="0.25">
      <c r="B19" s="32" t="s">
        <v>67</v>
      </c>
      <c r="C19" s="36">
        <v>0</v>
      </c>
      <c r="D19" s="36">
        <v>14595710</v>
      </c>
      <c r="E19" s="30">
        <f t="shared" si="2"/>
        <v>14449752.9</v>
      </c>
      <c r="F19" s="30">
        <v>12065910</v>
      </c>
      <c r="G19" s="10">
        <v>12065910</v>
      </c>
      <c r="H19" s="10">
        <v>12063534</v>
      </c>
      <c r="I19" s="10">
        <v>11592846</v>
      </c>
      <c r="J19" s="16">
        <f t="shared" si="3"/>
        <v>0.83502535188681326</v>
      </c>
      <c r="K19" s="16">
        <f t="shared" si="0"/>
        <v>0.83486092000922729</v>
      </c>
      <c r="L19" s="16">
        <f t="shared" si="1"/>
        <v>0.80228679896664523</v>
      </c>
      <c r="M19" s="21">
        <f t="shared" si="4"/>
        <v>2383842.9000000004</v>
      </c>
      <c r="N19" s="21">
        <f t="shared" si="5"/>
        <v>2383842.9000000004</v>
      </c>
    </row>
    <row r="20" spans="2:14" ht="20.100000000000001" customHeight="1" x14ac:dyDescent="0.25">
      <c r="B20" s="32" t="s">
        <v>68</v>
      </c>
      <c r="C20" s="36">
        <v>0</v>
      </c>
      <c r="D20" s="36">
        <v>9118082</v>
      </c>
      <c r="E20" s="30">
        <f t="shared" si="2"/>
        <v>9026901.1799999997</v>
      </c>
      <c r="F20" s="30">
        <v>5474926</v>
      </c>
      <c r="G20" s="10">
        <v>5253047</v>
      </c>
      <c r="H20" s="10">
        <v>5065651</v>
      </c>
      <c r="I20" s="10">
        <v>4706628</v>
      </c>
      <c r="J20" s="16">
        <f t="shared" si="3"/>
        <v>0.58193248106433793</v>
      </c>
      <c r="K20" s="16">
        <f t="shared" si="0"/>
        <v>0.56117275452438264</v>
      </c>
      <c r="L20" s="16">
        <f t="shared" si="1"/>
        <v>0.52140019106756197</v>
      </c>
      <c r="M20" s="21">
        <f t="shared" si="4"/>
        <v>3773854.1799999997</v>
      </c>
      <c r="N20" s="21">
        <f t="shared" si="5"/>
        <v>3551975.1799999997</v>
      </c>
    </row>
    <row r="21" spans="2:14" ht="20.100000000000001" customHeight="1" x14ac:dyDescent="0.25">
      <c r="B21" s="32" t="s">
        <v>69</v>
      </c>
      <c r="C21" s="36">
        <v>0</v>
      </c>
      <c r="D21" s="36">
        <v>8660776</v>
      </c>
      <c r="E21" s="30">
        <f t="shared" si="2"/>
        <v>8574168.2400000002</v>
      </c>
      <c r="F21" s="30">
        <v>3713702</v>
      </c>
      <c r="G21" s="10">
        <v>3683529</v>
      </c>
      <c r="H21" s="10">
        <v>3094595</v>
      </c>
      <c r="I21" s="10">
        <v>3052056</v>
      </c>
      <c r="J21" s="16">
        <f t="shared" si="3"/>
        <v>0.42960773533876911</v>
      </c>
      <c r="K21" s="16">
        <f t="shared" si="0"/>
        <v>0.36092072296449362</v>
      </c>
      <c r="L21" s="16">
        <f t="shared" si="1"/>
        <v>0.35595942540077802</v>
      </c>
      <c r="M21" s="21">
        <f t="shared" si="4"/>
        <v>4890639.24</v>
      </c>
      <c r="N21" s="21">
        <f t="shared" si="5"/>
        <v>4860466.24</v>
      </c>
    </row>
    <row r="22" spans="2:14" ht="20.100000000000001" customHeight="1" x14ac:dyDescent="0.25">
      <c r="B22" s="32" t="s">
        <v>70</v>
      </c>
      <c r="C22" s="36">
        <v>0</v>
      </c>
      <c r="D22" s="36">
        <v>36293916</v>
      </c>
      <c r="E22" s="30">
        <f t="shared" si="2"/>
        <v>35930976.840000004</v>
      </c>
      <c r="F22" s="30">
        <v>25716445</v>
      </c>
      <c r="G22" s="10">
        <v>25663056</v>
      </c>
      <c r="H22" s="10">
        <v>25073634</v>
      </c>
      <c r="I22" s="10">
        <v>20871502</v>
      </c>
      <c r="J22" s="16">
        <f t="shared" si="3"/>
        <v>0.71423207095863628</v>
      </c>
      <c r="K22" s="16">
        <f t="shared" si="0"/>
        <v>0.69782778552479785</v>
      </c>
      <c r="L22" s="16">
        <f t="shared" si="1"/>
        <v>0.5808776670041681</v>
      </c>
      <c r="M22" s="21">
        <f t="shared" si="4"/>
        <v>10267920.840000004</v>
      </c>
      <c r="N22" s="21">
        <f t="shared" si="5"/>
        <v>10214531.840000004</v>
      </c>
    </row>
    <row r="23" spans="2:14" ht="20.100000000000001" customHeight="1" x14ac:dyDescent="0.25">
      <c r="B23" s="32" t="s">
        <v>71</v>
      </c>
      <c r="C23" s="36">
        <v>0</v>
      </c>
      <c r="D23" s="36">
        <v>1829034</v>
      </c>
      <c r="E23" s="30">
        <f t="shared" si="2"/>
        <v>1810743.66</v>
      </c>
      <c r="F23" s="30">
        <v>796136</v>
      </c>
      <c r="G23" s="10">
        <v>788609</v>
      </c>
      <c r="H23" s="10">
        <v>739220</v>
      </c>
      <c r="I23" s="10">
        <v>711252</v>
      </c>
      <c r="J23" s="16">
        <f t="shared" ref="J23:J25" si="6">IF(ISERROR(+G23/E23)=TRUE,0,++G23/E23)</f>
        <v>0.43551664292448772</v>
      </c>
      <c r="K23" s="16">
        <f t="shared" ref="K23:K25" si="7">IF(ISERROR(+H23/E23)=TRUE,0,++H23/E23)</f>
        <v>0.40824110907007127</v>
      </c>
      <c r="L23" s="16">
        <f t="shared" ref="L23:L25" si="8">IF(ISERROR(+I23/E23)=TRUE,0,++I23/E23)</f>
        <v>0.39279552137158941</v>
      </c>
      <c r="M23" s="21">
        <f t="shared" ref="M23:M25" si="9">IF(ISERROR(+E23-G23)=TRUE,0,++E23-G23)</f>
        <v>1022134.6599999999</v>
      </c>
      <c r="N23" s="21">
        <f t="shared" ref="N23:N25" si="10">IF(ISERROR(+E23-F23)=TRUE,0,++E23-F23)</f>
        <v>1014607.6599999999</v>
      </c>
    </row>
    <row r="24" spans="2:14" ht="20.100000000000001" customHeight="1" x14ac:dyDescent="0.25">
      <c r="B24" s="32" t="s">
        <v>72</v>
      </c>
      <c r="C24" s="36">
        <v>0</v>
      </c>
      <c r="D24" s="36">
        <v>5058725</v>
      </c>
      <c r="E24" s="30">
        <f t="shared" si="2"/>
        <v>5008137.75</v>
      </c>
      <c r="F24" s="30">
        <v>3750272</v>
      </c>
      <c r="G24" s="10">
        <v>3750272</v>
      </c>
      <c r="H24" s="10">
        <v>3750272</v>
      </c>
      <c r="I24" s="10">
        <v>3662527</v>
      </c>
      <c r="J24" s="16">
        <f t="shared" si="6"/>
        <v>0.74883563256621688</v>
      </c>
      <c r="K24" s="16">
        <f t="shared" si="7"/>
        <v>0.74883563256621688</v>
      </c>
      <c r="L24" s="16">
        <f t="shared" si="8"/>
        <v>0.73131514803082243</v>
      </c>
      <c r="M24" s="21">
        <f t="shared" si="9"/>
        <v>1257865.75</v>
      </c>
      <c r="N24" s="21">
        <f t="shared" si="10"/>
        <v>1257865.75</v>
      </c>
    </row>
    <row r="25" spans="2:14" ht="20.100000000000001" customHeight="1" x14ac:dyDescent="0.25">
      <c r="B25" s="32" t="s">
        <v>73</v>
      </c>
      <c r="C25" s="36">
        <v>0</v>
      </c>
      <c r="D25" s="36">
        <v>22995414</v>
      </c>
      <c r="E25" s="30">
        <f t="shared" si="2"/>
        <v>22765459.859999999</v>
      </c>
      <c r="F25" s="30">
        <v>20287425</v>
      </c>
      <c r="G25" s="10">
        <v>20221317</v>
      </c>
      <c r="H25" s="10">
        <v>20221317</v>
      </c>
      <c r="I25" s="10">
        <v>20156705</v>
      </c>
      <c r="J25" s="16">
        <f t="shared" si="6"/>
        <v>0.88824548787304847</v>
      </c>
      <c r="K25" s="16">
        <f t="shared" si="7"/>
        <v>0.88824548787304847</v>
      </c>
      <c r="L25" s="16">
        <f t="shared" si="8"/>
        <v>0.885407328644228</v>
      </c>
      <c r="M25" s="21">
        <f t="shared" si="9"/>
        <v>2544142.8599999994</v>
      </c>
      <c r="N25" s="21">
        <f t="shared" si="10"/>
        <v>2478034.8599999994</v>
      </c>
    </row>
    <row r="26" spans="2:14" ht="20.100000000000001" customHeight="1" x14ac:dyDescent="0.25">
      <c r="B26" s="32" t="s">
        <v>74</v>
      </c>
      <c r="C26" s="36">
        <v>0</v>
      </c>
      <c r="D26" s="36">
        <v>3964522</v>
      </c>
      <c r="E26" s="30">
        <f t="shared" si="2"/>
        <v>3924876.78</v>
      </c>
      <c r="F26" s="30">
        <v>1669830</v>
      </c>
      <c r="G26" s="10">
        <v>1669765</v>
      </c>
      <c r="H26" s="10">
        <v>805249</v>
      </c>
      <c r="I26" s="10">
        <v>805244</v>
      </c>
      <c r="J26" s="16">
        <f t="shared" si="3"/>
        <v>0.42543119022452475</v>
      </c>
      <c r="K26" s="16">
        <f t="shared" si="0"/>
        <v>0.20516542177917749</v>
      </c>
      <c r="L26" s="16">
        <f t="shared" si="1"/>
        <v>0.20516414785383402</v>
      </c>
      <c r="M26" s="21">
        <f t="shared" si="4"/>
        <v>2255111.7799999998</v>
      </c>
      <c r="N26" s="21">
        <f t="shared" si="5"/>
        <v>2255046.7799999998</v>
      </c>
    </row>
    <row r="27" spans="2:14" ht="20.100000000000001" customHeight="1" x14ac:dyDescent="0.25">
      <c r="B27" s="32" t="s">
        <v>75</v>
      </c>
      <c r="C27" s="36">
        <v>0</v>
      </c>
      <c r="D27" s="36">
        <v>24512521</v>
      </c>
      <c r="E27" s="30">
        <f t="shared" si="2"/>
        <v>24267395.789999999</v>
      </c>
      <c r="F27" s="30">
        <v>15576184</v>
      </c>
      <c r="G27" s="10">
        <v>14434572</v>
      </c>
      <c r="H27" s="10">
        <v>13724385</v>
      </c>
      <c r="I27" s="10">
        <v>12312894</v>
      </c>
      <c r="J27" s="16">
        <f t="shared" si="3"/>
        <v>0.5948133917998788</v>
      </c>
      <c r="K27" s="16">
        <f t="shared" si="0"/>
        <v>0.56554832330445126</v>
      </c>
      <c r="L27" s="16">
        <f t="shared" si="1"/>
        <v>0.50738423300755831</v>
      </c>
      <c r="M27" s="21">
        <f t="shared" si="4"/>
        <v>9832823.7899999991</v>
      </c>
      <c r="N27" s="21">
        <f t="shared" si="5"/>
        <v>8691211.7899999991</v>
      </c>
    </row>
    <row r="28" spans="2:14" ht="20.100000000000001" customHeight="1" x14ac:dyDescent="0.25">
      <c r="B28" s="32" t="s">
        <v>76</v>
      </c>
      <c r="C28" s="36">
        <v>0</v>
      </c>
      <c r="D28" s="36">
        <v>1418879</v>
      </c>
      <c r="E28" s="30">
        <f t="shared" si="2"/>
        <v>1404690.21</v>
      </c>
      <c r="F28" s="30">
        <v>902791</v>
      </c>
      <c r="G28" s="10">
        <v>902791</v>
      </c>
      <c r="H28" s="10">
        <v>902791</v>
      </c>
      <c r="I28" s="10">
        <v>902791</v>
      </c>
      <c r="J28" s="16">
        <f t="shared" si="3"/>
        <v>0.64269758098477814</v>
      </c>
      <c r="K28" s="16">
        <f t="shared" si="0"/>
        <v>0.64269758098477814</v>
      </c>
      <c r="L28" s="16">
        <f t="shared" si="1"/>
        <v>0.64269758098477814</v>
      </c>
      <c r="M28" s="21">
        <f t="shared" si="4"/>
        <v>501899.20999999996</v>
      </c>
      <c r="N28" s="21">
        <f t="shared" si="5"/>
        <v>501899.20999999996</v>
      </c>
    </row>
    <row r="29" spans="2:14" ht="20.100000000000001" customHeight="1" x14ac:dyDescent="0.25">
      <c r="B29" s="32" t="s">
        <v>77</v>
      </c>
      <c r="C29" s="36">
        <v>0</v>
      </c>
      <c r="D29" s="36">
        <v>11145709</v>
      </c>
      <c r="E29" s="30">
        <f t="shared" si="2"/>
        <v>11034251.91</v>
      </c>
      <c r="F29" s="30">
        <v>9572193</v>
      </c>
      <c r="G29" s="10">
        <v>9570193</v>
      </c>
      <c r="H29" s="10">
        <v>9570193</v>
      </c>
      <c r="I29" s="10">
        <v>9570193</v>
      </c>
      <c r="J29" s="16">
        <f t="shared" si="3"/>
        <v>0.86731688546342056</v>
      </c>
      <c r="K29" s="16">
        <f t="shared" si="0"/>
        <v>0.86731688546342056</v>
      </c>
      <c r="L29" s="16">
        <f t="shared" si="1"/>
        <v>0.86731688546342056</v>
      </c>
      <c r="M29" s="21">
        <f t="shared" si="4"/>
        <v>1464058.9100000001</v>
      </c>
      <c r="N29" s="21">
        <f t="shared" si="5"/>
        <v>1462058.9100000001</v>
      </c>
    </row>
    <row r="30" spans="2:14" ht="20.100000000000001" customHeight="1" x14ac:dyDescent="0.25">
      <c r="B30" s="32" t="s">
        <v>78</v>
      </c>
      <c r="C30" s="36">
        <v>0</v>
      </c>
      <c r="D30" s="36">
        <v>7365341</v>
      </c>
      <c r="E30" s="30">
        <f t="shared" si="2"/>
        <v>7291687.5899999999</v>
      </c>
      <c r="F30" s="30">
        <v>7354126</v>
      </c>
      <c r="G30" s="10">
        <v>7354126</v>
      </c>
      <c r="H30" s="10">
        <v>7354126</v>
      </c>
      <c r="I30" s="10">
        <v>7354126</v>
      </c>
      <c r="J30" s="16">
        <f t="shared" si="3"/>
        <v>1.0085629573715733</v>
      </c>
      <c r="K30" s="16">
        <f t="shared" si="0"/>
        <v>1.0085629573715733</v>
      </c>
      <c r="L30" s="16">
        <f t="shared" si="1"/>
        <v>1.0085629573715733</v>
      </c>
      <c r="M30" s="21">
        <f t="shared" si="4"/>
        <v>-62438.410000000149</v>
      </c>
      <c r="N30" s="21">
        <f t="shared" si="5"/>
        <v>-62438.410000000149</v>
      </c>
    </row>
    <row r="31" spans="2:14" ht="20.100000000000001" customHeight="1" x14ac:dyDescent="0.25">
      <c r="B31" s="32" t="s">
        <v>79</v>
      </c>
      <c r="C31" s="36">
        <v>0</v>
      </c>
      <c r="D31" s="36">
        <v>8245775</v>
      </c>
      <c r="E31" s="30">
        <f t="shared" si="2"/>
        <v>8163317.25</v>
      </c>
      <c r="F31" s="30">
        <v>6609458</v>
      </c>
      <c r="G31" s="10">
        <v>6431946</v>
      </c>
      <c r="H31" s="10">
        <v>5508194</v>
      </c>
      <c r="I31" s="10">
        <v>4508684</v>
      </c>
      <c r="J31" s="16">
        <f t="shared" si="3"/>
        <v>0.78790837144054393</v>
      </c>
      <c r="K31" s="16">
        <f t="shared" si="0"/>
        <v>0.67474947148476927</v>
      </c>
      <c r="L31" s="16">
        <f t="shared" si="1"/>
        <v>0.55231027558067769</v>
      </c>
      <c r="M31" s="21">
        <f t="shared" si="4"/>
        <v>1731371.25</v>
      </c>
      <c r="N31" s="21">
        <f t="shared" si="5"/>
        <v>1553859.25</v>
      </c>
    </row>
    <row r="32" spans="2:14" ht="20.100000000000001" customHeight="1" x14ac:dyDescent="0.25">
      <c r="B32" s="32" t="s">
        <v>80</v>
      </c>
      <c r="C32" s="36">
        <v>0</v>
      </c>
      <c r="D32" s="36">
        <v>6433370</v>
      </c>
      <c r="E32" s="30">
        <f t="shared" si="2"/>
        <v>6369036.2999999998</v>
      </c>
      <c r="F32" s="30">
        <v>4002894</v>
      </c>
      <c r="G32" s="10">
        <v>3988430</v>
      </c>
      <c r="H32" s="10">
        <v>3727898</v>
      </c>
      <c r="I32" s="10">
        <v>3303366</v>
      </c>
      <c r="J32" s="16">
        <f t="shared" si="3"/>
        <v>0.62622189796594507</v>
      </c>
      <c r="K32" s="16">
        <f t="shared" si="0"/>
        <v>0.58531586638939392</v>
      </c>
      <c r="L32" s="16">
        <f t="shared" si="1"/>
        <v>0.51866025634050794</v>
      </c>
      <c r="M32" s="21">
        <f t="shared" si="4"/>
        <v>2380606.2999999998</v>
      </c>
      <c r="N32" s="21">
        <f t="shared" si="5"/>
        <v>2366142.2999999998</v>
      </c>
    </row>
    <row r="33" spans="2:14" ht="20.100000000000001" customHeight="1" x14ac:dyDescent="0.25">
      <c r="B33" s="32" t="s">
        <v>81</v>
      </c>
      <c r="C33" s="36">
        <v>0</v>
      </c>
      <c r="D33" s="36">
        <v>2050840</v>
      </c>
      <c r="E33" s="30">
        <f t="shared" si="2"/>
        <v>2030331.6</v>
      </c>
      <c r="F33" s="30">
        <v>1317395</v>
      </c>
      <c r="G33" s="10">
        <v>1242225</v>
      </c>
      <c r="H33" s="10">
        <v>1231220</v>
      </c>
      <c r="I33" s="10">
        <v>1021773</v>
      </c>
      <c r="J33" s="16">
        <f t="shared" si="3"/>
        <v>0.61183355467648726</v>
      </c>
      <c r="K33" s="16">
        <f t="shared" si="0"/>
        <v>0.60641325781463473</v>
      </c>
      <c r="L33" s="16">
        <f t="shared" si="1"/>
        <v>0.50325424674471897</v>
      </c>
      <c r="M33" s="21">
        <f t="shared" si="4"/>
        <v>788106.60000000009</v>
      </c>
      <c r="N33" s="21">
        <f t="shared" si="5"/>
        <v>712936.60000000009</v>
      </c>
    </row>
    <row r="34" spans="2:14" ht="20.100000000000001" customHeight="1" x14ac:dyDescent="0.25">
      <c r="B34" s="32" t="s">
        <v>82</v>
      </c>
      <c r="C34" s="36">
        <v>0</v>
      </c>
      <c r="D34" s="36">
        <v>1618149</v>
      </c>
      <c r="E34" s="30">
        <f t="shared" si="2"/>
        <v>1601967.51</v>
      </c>
      <c r="F34" s="30">
        <v>308853</v>
      </c>
      <c r="G34" s="10">
        <v>308216</v>
      </c>
      <c r="H34" s="10">
        <v>303646</v>
      </c>
      <c r="I34" s="10">
        <v>300839</v>
      </c>
      <c r="J34" s="16">
        <f t="shared" si="3"/>
        <v>0.19239840887909143</v>
      </c>
      <c r="K34" s="16">
        <f t="shared" si="0"/>
        <v>0.18954566687810043</v>
      </c>
      <c r="L34" s="16">
        <f t="shared" si="1"/>
        <v>0.18779344657245889</v>
      </c>
      <c r="M34" s="21">
        <f t="shared" si="4"/>
        <v>1293751.51</v>
      </c>
      <c r="N34" s="21">
        <f t="shared" si="5"/>
        <v>1293114.51</v>
      </c>
    </row>
    <row r="35" spans="2:14" ht="20.100000000000001" customHeight="1" x14ac:dyDescent="0.25">
      <c r="B35" s="32" t="s">
        <v>83</v>
      </c>
      <c r="C35" s="36">
        <v>0</v>
      </c>
      <c r="D35" s="36">
        <v>9886098</v>
      </c>
      <c r="E35" s="30">
        <f t="shared" si="2"/>
        <v>9787237.0199999996</v>
      </c>
      <c r="F35" s="30">
        <v>4735203</v>
      </c>
      <c r="G35" s="10">
        <v>4596214</v>
      </c>
      <c r="H35" s="10">
        <v>4155705</v>
      </c>
      <c r="I35" s="10">
        <v>4046333</v>
      </c>
      <c r="J35" s="16">
        <f t="shared" si="3"/>
        <v>0.46961302670076749</v>
      </c>
      <c r="K35" s="16">
        <f t="shared" si="0"/>
        <v>0.42460451213227085</v>
      </c>
      <c r="L35" s="16">
        <f t="shared" si="1"/>
        <v>0.41342955031449724</v>
      </c>
      <c r="M35" s="21">
        <f t="shared" si="4"/>
        <v>5191023.0199999996</v>
      </c>
      <c r="N35" s="21">
        <f t="shared" si="5"/>
        <v>5052034.0199999996</v>
      </c>
    </row>
    <row r="36" spans="2:14" ht="20.100000000000001" customHeight="1" x14ac:dyDescent="0.25">
      <c r="B36" s="32" t="s">
        <v>84</v>
      </c>
      <c r="C36" s="36">
        <v>0</v>
      </c>
      <c r="D36" s="36">
        <v>2114593</v>
      </c>
      <c r="E36" s="30">
        <f t="shared" si="2"/>
        <v>2093447.07</v>
      </c>
      <c r="F36" s="30">
        <v>1661926</v>
      </c>
      <c r="G36" s="10">
        <v>1610620</v>
      </c>
      <c r="H36" s="10">
        <v>1610620</v>
      </c>
      <c r="I36" s="10">
        <v>1424414</v>
      </c>
      <c r="J36" s="16">
        <f t="shared" si="3"/>
        <v>0.76936265696939732</v>
      </c>
      <c r="K36" s="16">
        <f t="shared" si="0"/>
        <v>0.76936265696939732</v>
      </c>
      <c r="L36" s="16">
        <f t="shared" si="1"/>
        <v>0.68041557888540261</v>
      </c>
      <c r="M36" s="21">
        <f t="shared" si="4"/>
        <v>482827.07000000007</v>
      </c>
      <c r="N36" s="21">
        <f t="shared" si="5"/>
        <v>431521.07000000007</v>
      </c>
    </row>
    <row r="37" spans="2:14" ht="20.100000000000001" customHeight="1" x14ac:dyDescent="0.25">
      <c r="B37" s="32" t="s">
        <v>85</v>
      </c>
      <c r="C37" s="36">
        <v>0</v>
      </c>
      <c r="D37" s="36">
        <v>1449219</v>
      </c>
      <c r="E37" s="30">
        <f t="shared" si="2"/>
        <v>1434726.81</v>
      </c>
      <c r="F37" s="30">
        <v>1189632</v>
      </c>
      <c r="G37" s="10">
        <v>1189632</v>
      </c>
      <c r="H37" s="10">
        <v>1164784</v>
      </c>
      <c r="I37" s="10">
        <v>1031224</v>
      </c>
      <c r="J37" s="16">
        <f t="shared" si="3"/>
        <v>0.82916970095512466</v>
      </c>
      <c r="K37" s="16">
        <f t="shared" si="0"/>
        <v>0.81185072438982298</v>
      </c>
      <c r="L37" s="16">
        <f t="shared" si="1"/>
        <v>0.71875983135772026</v>
      </c>
      <c r="M37" s="21">
        <f t="shared" si="4"/>
        <v>245094.81000000006</v>
      </c>
      <c r="N37" s="21">
        <f t="shared" si="5"/>
        <v>245094.81000000006</v>
      </c>
    </row>
    <row r="38" spans="2:14" ht="20.100000000000001" customHeight="1" x14ac:dyDescent="0.25">
      <c r="B38" s="32" t="s">
        <v>86</v>
      </c>
      <c r="C38" s="36">
        <v>0</v>
      </c>
      <c r="D38" s="36">
        <v>6532200</v>
      </c>
      <c r="E38" s="30">
        <f t="shared" si="2"/>
        <v>6466878</v>
      </c>
      <c r="F38" s="30">
        <v>4094417</v>
      </c>
      <c r="G38" s="10">
        <v>4094417</v>
      </c>
      <c r="H38" s="10">
        <v>3881005</v>
      </c>
      <c r="I38" s="10">
        <v>3844449</v>
      </c>
      <c r="J38" s="16">
        <f t="shared" si="3"/>
        <v>0.63313657687681757</v>
      </c>
      <c r="K38" s="16">
        <f t="shared" si="0"/>
        <v>0.60013579968572162</v>
      </c>
      <c r="L38" s="16">
        <f t="shared" si="1"/>
        <v>0.59448299473099697</v>
      </c>
      <c r="M38" s="21">
        <f t="shared" si="4"/>
        <v>2372461</v>
      </c>
      <c r="N38" s="21">
        <f t="shared" si="5"/>
        <v>2372461</v>
      </c>
    </row>
    <row r="39" spans="2:14" ht="20.100000000000001" customHeight="1" x14ac:dyDescent="0.25">
      <c r="B39" s="32" t="s">
        <v>87</v>
      </c>
      <c r="C39" s="36">
        <v>0</v>
      </c>
      <c r="D39" s="36">
        <v>4349531</v>
      </c>
      <c r="E39" s="30">
        <f t="shared" si="2"/>
        <v>4306035.6900000004</v>
      </c>
      <c r="F39" s="30">
        <v>1968884</v>
      </c>
      <c r="G39" s="10">
        <v>1968683</v>
      </c>
      <c r="H39" s="10">
        <v>1952548</v>
      </c>
      <c r="I39" s="10">
        <v>1839357</v>
      </c>
      <c r="J39" s="16">
        <f t="shared" si="3"/>
        <v>0.45719151946926845</v>
      </c>
      <c r="K39" s="16">
        <f t="shared" si="0"/>
        <v>0.45344445345273016</v>
      </c>
      <c r="L39" s="16">
        <f t="shared" si="1"/>
        <v>0.42715786222384977</v>
      </c>
      <c r="M39" s="21">
        <f t="shared" si="4"/>
        <v>2337352.6900000004</v>
      </c>
      <c r="N39" s="21">
        <f t="shared" si="5"/>
        <v>2337151.6900000004</v>
      </c>
    </row>
    <row r="40" spans="2:14" ht="20.100000000000001" customHeight="1" x14ac:dyDescent="0.25">
      <c r="B40" s="32" t="s">
        <v>88</v>
      </c>
      <c r="C40" s="36">
        <v>0</v>
      </c>
      <c r="D40" s="36">
        <v>6222549</v>
      </c>
      <c r="E40" s="30">
        <f t="shared" si="2"/>
        <v>6160323.5099999998</v>
      </c>
      <c r="F40" s="30">
        <v>2485330</v>
      </c>
      <c r="G40" s="10">
        <v>2348755</v>
      </c>
      <c r="H40" s="10">
        <v>2297422</v>
      </c>
      <c r="I40" s="10">
        <v>2146220</v>
      </c>
      <c r="J40" s="16">
        <f t="shared" si="3"/>
        <v>0.38127137254841997</v>
      </c>
      <c r="K40" s="16">
        <f t="shared" si="0"/>
        <v>0.37293853095062535</v>
      </c>
      <c r="L40" s="16">
        <f t="shared" si="1"/>
        <v>0.34839404075387592</v>
      </c>
      <c r="M40" s="21">
        <f t="shared" si="4"/>
        <v>3811568.51</v>
      </c>
      <c r="N40" s="21">
        <f t="shared" si="5"/>
        <v>3674993.51</v>
      </c>
    </row>
    <row r="41" spans="2:14" ht="20.100000000000001" customHeight="1" x14ac:dyDescent="0.25">
      <c r="B41" s="32" t="s">
        <v>89</v>
      </c>
      <c r="C41" s="36">
        <v>0</v>
      </c>
      <c r="D41" s="36">
        <v>1646922</v>
      </c>
      <c r="E41" s="30">
        <f t="shared" si="2"/>
        <v>1630452.78</v>
      </c>
      <c r="F41" s="30">
        <v>1271244</v>
      </c>
      <c r="G41" s="10">
        <v>1258898</v>
      </c>
      <c r="H41" s="10">
        <v>1220411</v>
      </c>
      <c r="I41" s="10">
        <v>757761</v>
      </c>
      <c r="J41" s="16">
        <f t="shared" si="3"/>
        <v>0.77211558374600708</v>
      </c>
      <c r="K41" s="16">
        <f t="shared" si="0"/>
        <v>0.74851048430853662</v>
      </c>
      <c r="L41" s="16">
        <f t="shared" si="1"/>
        <v>0.4647549498489616</v>
      </c>
      <c r="M41" s="21">
        <f t="shared" si="4"/>
        <v>371554.78</v>
      </c>
      <c r="N41" s="21">
        <f t="shared" si="5"/>
        <v>359208.78</v>
      </c>
    </row>
    <row r="42" spans="2:14" ht="20.100000000000001" customHeight="1" x14ac:dyDescent="0.25">
      <c r="B42" s="32" t="s">
        <v>90</v>
      </c>
      <c r="C42" s="36">
        <v>0</v>
      </c>
      <c r="D42" s="36">
        <v>3285433</v>
      </c>
      <c r="E42" s="30">
        <f t="shared" si="2"/>
        <v>3252578.67</v>
      </c>
      <c r="F42" s="30">
        <v>1648286</v>
      </c>
      <c r="G42" s="10">
        <v>1648286</v>
      </c>
      <c r="H42" s="10">
        <v>1648286</v>
      </c>
      <c r="I42" s="10">
        <v>1648254</v>
      </c>
      <c r="J42" s="16">
        <f t="shared" si="3"/>
        <v>0.50676283872943184</v>
      </c>
      <c r="K42" s="16">
        <f t="shared" si="0"/>
        <v>0.50676283872943184</v>
      </c>
      <c r="L42" s="16">
        <f t="shared" si="1"/>
        <v>0.50675300038169413</v>
      </c>
      <c r="M42" s="21">
        <f t="shared" si="4"/>
        <v>1604292.67</v>
      </c>
      <c r="N42" s="21">
        <f t="shared" si="5"/>
        <v>1604292.67</v>
      </c>
    </row>
    <row r="43" spans="2:14" ht="20.100000000000001" customHeight="1" x14ac:dyDescent="0.25">
      <c r="B43" s="32" t="s">
        <v>91</v>
      </c>
      <c r="C43" s="36">
        <v>0</v>
      </c>
      <c r="D43" s="36">
        <v>4755426</v>
      </c>
      <c r="E43" s="30">
        <f t="shared" si="2"/>
        <v>4707871.74</v>
      </c>
      <c r="F43" s="30">
        <v>2766041</v>
      </c>
      <c r="G43" s="10">
        <v>2741161</v>
      </c>
      <c r="H43" s="10">
        <v>2686126</v>
      </c>
      <c r="I43" s="10">
        <v>2654408</v>
      </c>
      <c r="J43" s="16">
        <f t="shared" si="3"/>
        <v>0.58225056912871631</v>
      </c>
      <c r="K43" s="16">
        <f t="shared" si="0"/>
        <v>0.57056057351299039</v>
      </c>
      <c r="L43" s="16">
        <f t="shared" si="1"/>
        <v>0.56382334664028033</v>
      </c>
      <c r="M43" s="21">
        <f t="shared" si="4"/>
        <v>1966710.7400000002</v>
      </c>
      <c r="N43" s="21">
        <f t="shared" si="5"/>
        <v>1941830.7400000002</v>
      </c>
    </row>
    <row r="44" spans="2:14" ht="20.100000000000001" customHeight="1" x14ac:dyDescent="0.25">
      <c r="B44" s="32" t="s">
        <v>92</v>
      </c>
      <c r="C44" s="36">
        <v>0</v>
      </c>
      <c r="D44" s="36">
        <v>3744161</v>
      </c>
      <c r="E44" s="30">
        <f t="shared" si="2"/>
        <v>3706719.39</v>
      </c>
      <c r="F44" s="30">
        <v>3140527</v>
      </c>
      <c r="G44" s="10">
        <v>3140527</v>
      </c>
      <c r="H44" s="10">
        <v>3140527</v>
      </c>
      <c r="I44" s="10">
        <v>2467859</v>
      </c>
      <c r="J44" s="16">
        <f t="shared" si="3"/>
        <v>0.84725242716579086</v>
      </c>
      <c r="K44" s="16">
        <f t="shared" si="0"/>
        <v>0.84725242716579086</v>
      </c>
      <c r="L44" s="16">
        <f t="shared" si="1"/>
        <v>0.66577982856155726</v>
      </c>
      <c r="M44" s="21">
        <f t="shared" si="4"/>
        <v>566192.39000000013</v>
      </c>
      <c r="N44" s="21">
        <f t="shared" si="5"/>
        <v>566192.39000000013</v>
      </c>
    </row>
    <row r="45" spans="2:14" ht="20.100000000000001" customHeight="1" x14ac:dyDescent="0.25">
      <c r="B45" s="32" t="s">
        <v>93</v>
      </c>
      <c r="C45" s="36">
        <v>0</v>
      </c>
      <c r="D45" s="36">
        <v>5766866</v>
      </c>
      <c r="E45" s="30">
        <f t="shared" si="2"/>
        <v>5709197.3399999999</v>
      </c>
      <c r="F45" s="30">
        <v>3910801</v>
      </c>
      <c r="G45" s="10">
        <v>3910787</v>
      </c>
      <c r="H45" s="10">
        <v>3820301</v>
      </c>
      <c r="I45" s="10">
        <v>3697009</v>
      </c>
      <c r="J45" s="16">
        <f t="shared" si="3"/>
        <v>0.68499769181213832</v>
      </c>
      <c r="K45" s="16">
        <f t="shared" si="0"/>
        <v>0.66914852867916452</v>
      </c>
      <c r="L45" s="16">
        <f t="shared" si="1"/>
        <v>0.64755319878293083</v>
      </c>
      <c r="M45" s="21">
        <f t="shared" si="4"/>
        <v>1798410.3399999999</v>
      </c>
      <c r="N45" s="21">
        <f t="shared" si="5"/>
        <v>1798396.3399999999</v>
      </c>
    </row>
    <row r="46" spans="2:14" ht="20.100000000000001" customHeight="1" x14ac:dyDescent="0.25">
      <c r="B46" s="32" t="s">
        <v>94</v>
      </c>
      <c r="C46" s="36">
        <v>0</v>
      </c>
      <c r="D46" s="36">
        <v>3726371</v>
      </c>
      <c r="E46" s="30">
        <f t="shared" si="2"/>
        <v>3689107.29</v>
      </c>
      <c r="F46" s="30">
        <v>2364149</v>
      </c>
      <c r="G46" s="10">
        <v>1843794</v>
      </c>
      <c r="H46" s="10">
        <v>1631600</v>
      </c>
      <c r="I46" s="10">
        <v>1575227</v>
      </c>
      <c r="J46" s="16">
        <f t="shared" si="3"/>
        <v>0.49979408432981626</v>
      </c>
      <c r="K46" s="16">
        <f t="shared" si="0"/>
        <v>0.44227501987343937</v>
      </c>
      <c r="L46" s="16">
        <f t="shared" si="1"/>
        <v>0.4269940872334998</v>
      </c>
      <c r="M46" s="21">
        <f t="shared" si="4"/>
        <v>1845313.29</v>
      </c>
      <c r="N46" s="21">
        <f t="shared" si="5"/>
        <v>1324958.29</v>
      </c>
    </row>
    <row r="47" spans="2:14" ht="20.100000000000001" customHeight="1" x14ac:dyDescent="0.25">
      <c r="B47" s="32" t="s">
        <v>95</v>
      </c>
      <c r="C47" s="36">
        <v>0</v>
      </c>
      <c r="D47" s="36">
        <v>8206337</v>
      </c>
      <c r="E47" s="30">
        <f t="shared" si="2"/>
        <v>8124273.6299999999</v>
      </c>
      <c r="F47" s="30">
        <v>2881444</v>
      </c>
      <c r="G47" s="10">
        <v>2499073</v>
      </c>
      <c r="H47" s="10">
        <v>1782311</v>
      </c>
      <c r="I47" s="10">
        <v>1724103</v>
      </c>
      <c r="J47" s="16">
        <f t="shared" si="3"/>
        <v>0.30760571514625362</v>
      </c>
      <c r="K47" s="16">
        <f t="shared" si="0"/>
        <v>0.21938096636954363</v>
      </c>
      <c r="L47" s="16">
        <f t="shared" si="1"/>
        <v>0.21221626431112711</v>
      </c>
      <c r="M47" s="21">
        <f t="shared" si="4"/>
        <v>5625200.6299999999</v>
      </c>
      <c r="N47" s="21">
        <f t="shared" si="5"/>
        <v>5242829.63</v>
      </c>
    </row>
    <row r="48" spans="2:14" ht="20.100000000000001" customHeight="1" x14ac:dyDescent="0.25">
      <c r="B48" s="32" t="s">
        <v>96</v>
      </c>
      <c r="C48" s="36">
        <v>0</v>
      </c>
      <c r="D48" s="36">
        <v>0</v>
      </c>
      <c r="E48" s="30">
        <f t="shared" si="2"/>
        <v>0</v>
      </c>
      <c r="F48" s="30">
        <v>0</v>
      </c>
      <c r="G48" s="10">
        <v>0</v>
      </c>
      <c r="H48" s="10">
        <v>0</v>
      </c>
      <c r="I48" s="10">
        <v>0</v>
      </c>
      <c r="J48" s="16">
        <f t="shared" si="3"/>
        <v>0</v>
      </c>
      <c r="K48" s="16">
        <f t="shared" si="0"/>
        <v>0</v>
      </c>
      <c r="L48" s="16">
        <f t="shared" si="1"/>
        <v>0</v>
      </c>
      <c r="M48" s="21">
        <f t="shared" si="4"/>
        <v>0</v>
      </c>
      <c r="N48" s="21">
        <f t="shared" si="5"/>
        <v>0</v>
      </c>
    </row>
    <row r="49" spans="2:14" ht="20.100000000000001" customHeight="1" x14ac:dyDescent="0.25">
      <c r="B49" s="32" t="s">
        <v>97</v>
      </c>
      <c r="C49" s="36">
        <v>0</v>
      </c>
      <c r="D49" s="36">
        <v>5000000</v>
      </c>
      <c r="E49" s="30">
        <f t="shared" si="2"/>
        <v>4950000</v>
      </c>
      <c r="F49" s="30">
        <v>4821340</v>
      </c>
      <c r="G49" s="10">
        <v>4821340</v>
      </c>
      <c r="H49" s="10">
        <v>4820677</v>
      </c>
      <c r="I49" s="10">
        <v>4165058</v>
      </c>
      <c r="J49" s="16">
        <f t="shared" si="3"/>
        <v>0.97400808080808077</v>
      </c>
      <c r="K49" s="16">
        <f t="shared" si="0"/>
        <v>0.97387414141414141</v>
      </c>
      <c r="L49" s="16">
        <f t="shared" si="1"/>
        <v>0.84142585858585861</v>
      </c>
      <c r="M49" s="21">
        <f t="shared" si="4"/>
        <v>128660</v>
      </c>
      <c r="N49" s="21">
        <f t="shared" si="5"/>
        <v>128660</v>
      </c>
    </row>
    <row r="50" spans="2:14" ht="20.100000000000001" customHeight="1" x14ac:dyDescent="0.25">
      <c r="B50" s="32" t="s">
        <v>98</v>
      </c>
      <c r="C50" s="36">
        <v>0</v>
      </c>
      <c r="D50" s="36">
        <v>461092</v>
      </c>
      <c r="E50" s="30">
        <f t="shared" si="2"/>
        <v>456481.08</v>
      </c>
      <c r="F50" s="30">
        <v>449642</v>
      </c>
      <c r="G50" s="10">
        <v>445322</v>
      </c>
      <c r="H50" s="10">
        <v>439742</v>
      </c>
      <c r="I50" s="10">
        <v>340816</v>
      </c>
      <c r="J50" s="16">
        <f t="shared" ref="J50" si="11">IF(ISERROR(+G50/E50)=TRUE,0,++G50/E50)</f>
        <v>0.97555412373279515</v>
      </c>
      <c r="K50" s="16">
        <f t="shared" ref="K50" si="12">IF(ISERROR(+H50/E50)=TRUE,0,++H50/E50)</f>
        <v>0.96333017789039577</v>
      </c>
      <c r="L50" s="16">
        <f t="shared" ref="L50" si="13">IF(ISERROR(+I50/E50)=TRUE,0,++I50/E50)</f>
        <v>0.74661582907225854</v>
      </c>
      <c r="M50" s="21">
        <f t="shared" ref="M50" si="14">IF(ISERROR(+E50-G50)=TRUE,0,++E50-G50)</f>
        <v>11159.080000000016</v>
      </c>
      <c r="N50" s="21">
        <f t="shared" ref="N50" si="15">IF(ISERROR(+E50-F50)=TRUE,0,++E50-F50)</f>
        <v>6839.0800000000163</v>
      </c>
    </row>
    <row r="51" spans="2:14" ht="20.100000000000001" customHeight="1" x14ac:dyDescent="0.25">
      <c r="B51" s="37" t="s">
        <v>99</v>
      </c>
      <c r="C51" s="38">
        <v>0</v>
      </c>
      <c r="D51" s="38">
        <v>1427000</v>
      </c>
      <c r="E51" s="31">
        <f t="shared" si="2"/>
        <v>1412730</v>
      </c>
      <c r="F51" s="31">
        <v>819084</v>
      </c>
      <c r="G51" s="11">
        <v>771530</v>
      </c>
      <c r="H51" s="11">
        <v>740903</v>
      </c>
      <c r="I51" s="11">
        <v>676466</v>
      </c>
      <c r="J51" s="19">
        <f t="shared" si="3"/>
        <v>0.54612700232882438</v>
      </c>
      <c r="K51" s="19">
        <f t="shared" si="0"/>
        <v>0.52444770055141465</v>
      </c>
      <c r="L51" s="17">
        <f t="shared" si="1"/>
        <v>0.47883601254309033</v>
      </c>
      <c r="M51" s="22">
        <f t="shared" si="4"/>
        <v>641200</v>
      </c>
      <c r="N51" s="22">
        <f t="shared" si="5"/>
        <v>593646</v>
      </c>
    </row>
    <row r="52" spans="2:14" ht="23.25" customHeight="1" x14ac:dyDescent="0.25">
      <c r="B52" s="13" t="s">
        <v>39</v>
      </c>
      <c r="C52" s="13">
        <f>SUM(C14:C51)</f>
        <v>0</v>
      </c>
      <c r="D52" s="13">
        <f t="shared" ref="D52:I52" si="16">SUM(D14:D51)</f>
        <v>241127874</v>
      </c>
      <c r="E52" s="27">
        <f t="shared" si="16"/>
        <v>238716595.25999999</v>
      </c>
      <c r="F52" s="27">
        <f t="shared" si="16"/>
        <v>162150347</v>
      </c>
      <c r="G52" s="13">
        <f t="shared" si="16"/>
        <v>159040900</v>
      </c>
      <c r="H52" s="13">
        <f t="shared" si="16"/>
        <v>152873274</v>
      </c>
      <c r="I52" s="13">
        <f t="shared" si="16"/>
        <v>141387906</v>
      </c>
      <c r="J52" s="18">
        <f t="shared" si="3"/>
        <v>0.66623311138791752</v>
      </c>
      <c r="K52" s="18">
        <f t="shared" si="0"/>
        <v>0.64039650797422321</v>
      </c>
      <c r="L52" s="18">
        <f t="shared" si="1"/>
        <v>0.59228352283596497</v>
      </c>
      <c r="M52" s="23">
        <f t="shared" ref="M52" si="17">SUM(M14:M51)</f>
        <v>79675695.260000005</v>
      </c>
      <c r="N52" s="23">
        <f t="shared" si="5"/>
        <v>76566248.25999999</v>
      </c>
    </row>
    <row r="54" spans="2:14" x14ac:dyDescent="0.2">
      <c r="B54" s="14" t="s">
        <v>60</v>
      </c>
    </row>
  </sheetData>
  <mergeCells count="12">
    <mergeCell ref="B2:N6"/>
    <mergeCell ref="J11:L11"/>
    <mergeCell ref="J12:L12"/>
    <mergeCell ref="M12:M13"/>
    <mergeCell ref="N12:N13"/>
    <mergeCell ref="I12:I13"/>
    <mergeCell ref="B12:B13"/>
    <mergeCell ref="C12:D12"/>
    <mergeCell ref="F12:F13"/>
    <mergeCell ref="G12:G13"/>
    <mergeCell ref="H12:H13"/>
    <mergeCell ref="E12:E13"/>
  </mergeCells>
  <printOptions horizontalCentered="1"/>
  <pageMargins left="0.63" right="0.53" top="0.48" bottom="0.53" header="0.31496062992125984" footer="0.31496062992125984"/>
  <pageSetup paperSize="9" orientation="landscape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4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customWidth="1"/>
    <col min="8" max="9" width="15.7109375" style="1" customWidth="1"/>
    <col min="10" max="11" width="12.7109375" style="1" customWidth="1"/>
    <col min="12" max="12" width="12.7109375" style="12" customWidth="1"/>
    <col min="13" max="13" width="15.28515625" style="1" customWidth="1"/>
    <col min="14" max="14" width="15" style="1" customWidth="1"/>
    <col min="15" max="15" width="11.42578125" style="1" customWidth="1"/>
    <col min="16" max="16" width="11.42578125" style="1"/>
    <col min="17" max="17" width="11.85546875" style="1" bestFit="1" customWidth="1"/>
    <col min="18" max="16384" width="11.42578125" style="1"/>
  </cols>
  <sheetData>
    <row r="2" spans="2:14" ht="15" customHeight="1" x14ac:dyDescent="0.25">
      <c r="B2" s="43" t="s">
        <v>61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2:14" ht="15.75" customHeight="1" x14ac:dyDescent="0.25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2:14" ht="15" customHeight="1" x14ac:dyDescent="0.2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2:14" ht="15" customHeight="1" x14ac:dyDescent="0.2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2:14" ht="15" customHeigh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8" spans="2:14" ht="15.75" x14ac:dyDescent="0.25">
      <c r="B8" s="2" t="s">
        <v>51</v>
      </c>
    </row>
    <row r="9" spans="2:14" x14ac:dyDescent="0.2">
      <c r="B9" s="3" t="s">
        <v>2</v>
      </c>
    </row>
    <row r="11" spans="2:14" x14ac:dyDescent="0.25">
      <c r="B11" s="4"/>
      <c r="J11" s="47"/>
      <c r="K11" s="47"/>
      <c r="L11" s="47"/>
    </row>
    <row r="12" spans="2:14" s="5" customFormat="1" ht="15" customHeight="1" x14ac:dyDescent="0.25">
      <c r="B12" s="45" t="s">
        <v>1</v>
      </c>
      <c r="C12" s="44" t="s">
        <v>0</v>
      </c>
      <c r="D12" s="44"/>
      <c r="E12" s="39" t="s">
        <v>44</v>
      </c>
      <c r="F12" s="39" t="s">
        <v>45</v>
      </c>
      <c r="G12" s="39" t="s">
        <v>55</v>
      </c>
      <c r="H12" s="39" t="s">
        <v>56</v>
      </c>
      <c r="I12" s="39" t="s">
        <v>57</v>
      </c>
      <c r="J12" s="48" t="s">
        <v>43</v>
      </c>
      <c r="K12" s="48"/>
      <c r="L12" s="48"/>
      <c r="M12" s="39" t="s">
        <v>49</v>
      </c>
      <c r="N12" s="41" t="s">
        <v>50</v>
      </c>
    </row>
    <row r="13" spans="2:14" s="5" customFormat="1" ht="40.5" customHeight="1" x14ac:dyDescent="0.25">
      <c r="B13" s="46"/>
      <c r="C13" s="28" t="s">
        <v>38</v>
      </c>
      <c r="D13" s="28" t="s">
        <v>37</v>
      </c>
      <c r="E13" s="40"/>
      <c r="F13" s="40"/>
      <c r="G13" s="40"/>
      <c r="H13" s="40"/>
      <c r="I13" s="40"/>
      <c r="J13" s="28" t="s">
        <v>46</v>
      </c>
      <c r="K13" s="28" t="s">
        <v>47</v>
      </c>
      <c r="L13" s="29" t="s">
        <v>48</v>
      </c>
      <c r="M13" s="40"/>
      <c r="N13" s="42"/>
    </row>
    <row r="14" spans="2:14" ht="20.100000000000001" customHeight="1" x14ac:dyDescent="0.25">
      <c r="B14" s="6" t="s">
        <v>62</v>
      </c>
      <c r="C14" s="9">
        <v>0</v>
      </c>
      <c r="D14" s="9">
        <v>0</v>
      </c>
      <c r="E14" s="24">
        <v>0</v>
      </c>
      <c r="F14" s="24">
        <v>0</v>
      </c>
      <c r="G14" s="9">
        <v>0</v>
      </c>
      <c r="H14" s="9">
        <v>0</v>
      </c>
      <c r="I14" s="9">
        <v>0</v>
      </c>
      <c r="J14" s="15">
        <f>IF(ISERROR(+G14/E14)=TRUE,0,++G14/E14)</f>
        <v>0</v>
      </c>
      <c r="K14" s="15">
        <f t="shared" ref="K14:K52" si="0">IF(ISERROR(+H14/E14)=TRUE,0,++H14/E14)</f>
        <v>0</v>
      </c>
      <c r="L14" s="15">
        <f t="shared" ref="L14:L52" si="1">IF(ISERROR(+I14/E14)=TRUE,0,++I14/E14)</f>
        <v>0</v>
      </c>
      <c r="M14" s="20">
        <f>IF(ISERROR(+E14-G14)=TRUE,0,++E14-G14)</f>
        <v>0</v>
      </c>
      <c r="N14" s="20">
        <f>IF(ISERROR(+E14-F14)=TRUE,0,++E14-F14)</f>
        <v>0</v>
      </c>
    </row>
    <row r="15" spans="2:14" ht="20.100000000000001" customHeight="1" x14ac:dyDescent="0.25">
      <c r="B15" s="7" t="s">
        <v>63</v>
      </c>
      <c r="C15" s="10">
        <v>0</v>
      </c>
      <c r="D15" s="10">
        <v>0</v>
      </c>
      <c r="E15" s="25">
        <v>0</v>
      </c>
      <c r="F15" s="25">
        <v>0</v>
      </c>
      <c r="G15" s="10">
        <v>0</v>
      </c>
      <c r="H15" s="10">
        <v>0</v>
      </c>
      <c r="I15" s="10">
        <v>0</v>
      </c>
      <c r="J15" s="16">
        <f t="shared" ref="J15:J52" si="2">IF(ISERROR(+G15/E15)=TRUE,0,++G15/E15)</f>
        <v>0</v>
      </c>
      <c r="K15" s="16">
        <f t="shared" si="0"/>
        <v>0</v>
      </c>
      <c r="L15" s="16">
        <f t="shared" si="1"/>
        <v>0</v>
      </c>
      <c r="M15" s="21">
        <f t="shared" ref="M15:M51" si="3">IF(ISERROR(+E15-G15)=TRUE,0,++E15-G15)</f>
        <v>0</v>
      </c>
      <c r="N15" s="21">
        <f t="shared" ref="N15:N52" si="4">IF(ISERROR(+E15-F15)=TRUE,0,++E15-F15)</f>
        <v>0</v>
      </c>
    </row>
    <row r="16" spans="2:14" ht="20.100000000000001" customHeight="1" x14ac:dyDescent="0.25">
      <c r="B16" s="7" t="s">
        <v>64</v>
      </c>
      <c r="C16" s="10">
        <v>0</v>
      </c>
      <c r="D16" s="10">
        <v>0</v>
      </c>
      <c r="E16" s="25">
        <v>0</v>
      </c>
      <c r="F16" s="25">
        <v>0</v>
      </c>
      <c r="G16" s="10">
        <v>0</v>
      </c>
      <c r="H16" s="10">
        <v>0</v>
      </c>
      <c r="I16" s="10">
        <v>0</v>
      </c>
      <c r="J16" s="16">
        <f t="shared" si="2"/>
        <v>0</v>
      </c>
      <c r="K16" s="16">
        <f t="shared" si="0"/>
        <v>0</v>
      </c>
      <c r="L16" s="16">
        <f t="shared" si="1"/>
        <v>0</v>
      </c>
      <c r="M16" s="21">
        <f t="shared" si="3"/>
        <v>0</v>
      </c>
      <c r="N16" s="21">
        <f t="shared" si="4"/>
        <v>0</v>
      </c>
    </row>
    <row r="17" spans="2:14" ht="20.100000000000001" customHeight="1" x14ac:dyDescent="0.25">
      <c r="B17" s="7" t="s">
        <v>65</v>
      </c>
      <c r="C17" s="10">
        <v>0</v>
      </c>
      <c r="D17" s="10">
        <v>0</v>
      </c>
      <c r="E17" s="25">
        <v>0</v>
      </c>
      <c r="F17" s="25">
        <v>0</v>
      </c>
      <c r="G17" s="10">
        <v>0</v>
      </c>
      <c r="H17" s="10">
        <v>0</v>
      </c>
      <c r="I17" s="10">
        <v>0</v>
      </c>
      <c r="J17" s="16">
        <f t="shared" si="2"/>
        <v>0</v>
      </c>
      <c r="K17" s="16">
        <f t="shared" si="0"/>
        <v>0</v>
      </c>
      <c r="L17" s="16">
        <f t="shared" si="1"/>
        <v>0</v>
      </c>
      <c r="M17" s="21">
        <f t="shared" si="3"/>
        <v>0</v>
      </c>
      <c r="N17" s="21">
        <f t="shared" si="4"/>
        <v>0</v>
      </c>
    </row>
    <row r="18" spans="2:14" ht="20.100000000000001" customHeight="1" x14ac:dyDescent="0.25">
      <c r="B18" s="7" t="s">
        <v>66</v>
      </c>
      <c r="C18" s="10">
        <v>0</v>
      </c>
      <c r="D18" s="10">
        <v>0</v>
      </c>
      <c r="E18" s="25">
        <v>0</v>
      </c>
      <c r="F18" s="25">
        <v>0</v>
      </c>
      <c r="G18" s="10">
        <v>0</v>
      </c>
      <c r="H18" s="10">
        <v>0</v>
      </c>
      <c r="I18" s="10">
        <v>0</v>
      </c>
      <c r="J18" s="16">
        <f t="shared" si="2"/>
        <v>0</v>
      </c>
      <c r="K18" s="16">
        <f t="shared" si="0"/>
        <v>0</v>
      </c>
      <c r="L18" s="16">
        <f t="shared" si="1"/>
        <v>0</v>
      </c>
      <c r="M18" s="21">
        <f t="shared" si="3"/>
        <v>0</v>
      </c>
      <c r="N18" s="21">
        <f t="shared" si="4"/>
        <v>0</v>
      </c>
    </row>
    <row r="19" spans="2:14" ht="20.100000000000001" customHeight="1" x14ac:dyDescent="0.25">
      <c r="B19" s="7" t="s">
        <v>67</v>
      </c>
      <c r="C19" s="10">
        <v>0</v>
      </c>
      <c r="D19" s="10">
        <v>0</v>
      </c>
      <c r="E19" s="25">
        <v>0</v>
      </c>
      <c r="F19" s="25">
        <v>0</v>
      </c>
      <c r="G19" s="10">
        <v>0</v>
      </c>
      <c r="H19" s="10">
        <v>0</v>
      </c>
      <c r="I19" s="10">
        <v>0</v>
      </c>
      <c r="J19" s="16">
        <f t="shared" si="2"/>
        <v>0</v>
      </c>
      <c r="K19" s="16">
        <f t="shared" si="0"/>
        <v>0</v>
      </c>
      <c r="L19" s="16">
        <f t="shared" si="1"/>
        <v>0</v>
      </c>
      <c r="M19" s="21">
        <f t="shared" si="3"/>
        <v>0</v>
      </c>
      <c r="N19" s="21">
        <f t="shared" si="4"/>
        <v>0</v>
      </c>
    </row>
    <row r="20" spans="2:14" ht="20.100000000000001" customHeight="1" x14ac:dyDescent="0.25">
      <c r="B20" s="7" t="s">
        <v>68</v>
      </c>
      <c r="C20" s="10">
        <v>0</v>
      </c>
      <c r="D20" s="10">
        <v>0</v>
      </c>
      <c r="E20" s="25">
        <v>0</v>
      </c>
      <c r="F20" s="25">
        <v>0</v>
      </c>
      <c r="G20" s="10">
        <v>0</v>
      </c>
      <c r="H20" s="10">
        <v>0</v>
      </c>
      <c r="I20" s="10">
        <v>0</v>
      </c>
      <c r="J20" s="16">
        <f t="shared" si="2"/>
        <v>0</v>
      </c>
      <c r="K20" s="16">
        <f t="shared" si="0"/>
        <v>0</v>
      </c>
      <c r="L20" s="16">
        <f t="shared" si="1"/>
        <v>0</v>
      </c>
      <c r="M20" s="21">
        <f t="shared" si="3"/>
        <v>0</v>
      </c>
      <c r="N20" s="21">
        <f t="shared" si="4"/>
        <v>0</v>
      </c>
    </row>
    <row r="21" spans="2:14" ht="20.100000000000001" customHeight="1" x14ac:dyDescent="0.25">
      <c r="B21" s="7" t="s">
        <v>69</v>
      </c>
      <c r="C21" s="10">
        <v>0</v>
      </c>
      <c r="D21" s="10">
        <v>0</v>
      </c>
      <c r="E21" s="25">
        <v>0</v>
      </c>
      <c r="F21" s="25">
        <v>0</v>
      </c>
      <c r="G21" s="10">
        <v>0</v>
      </c>
      <c r="H21" s="10">
        <v>0</v>
      </c>
      <c r="I21" s="10">
        <v>0</v>
      </c>
      <c r="J21" s="16">
        <f t="shared" si="2"/>
        <v>0</v>
      </c>
      <c r="K21" s="16">
        <f t="shared" si="0"/>
        <v>0</v>
      </c>
      <c r="L21" s="16">
        <f t="shared" si="1"/>
        <v>0</v>
      </c>
      <c r="M21" s="21">
        <f t="shared" si="3"/>
        <v>0</v>
      </c>
      <c r="N21" s="21">
        <f t="shared" si="4"/>
        <v>0</v>
      </c>
    </row>
    <row r="22" spans="2:14" ht="20.100000000000001" customHeight="1" x14ac:dyDescent="0.25">
      <c r="B22" s="7" t="s">
        <v>70</v>
      </c>
      <c r="C22" s="10">
        <v>0</v>
      </c>
      <c r="D22" s="10">
        <v>0</v>
      </c>
      <c r="E22" s="25">
        <v>0</v>
      </c>
      <c r="F22" s="25">
        <v>0</v>
      </c>
      <c r="G22" s="10">
        <v>0</v>
      </c>
      <c r="H22" s="10">
        <v>0</v>
      </c>
      <c r="I22" s="10">
        <v>0</v>
      </c>
      <c r="J22" s="16">
        <f t="shared" si="2"/>
        <v>0</v>
      </c>
      <c r="K22" s="16">
        <f t="shared" si="0"/>
        <v>0</v>
      </c>
      <c r="L22" s="16">
        <f t="shared" si="1"/>
        <v>0</v>
      </c>
      <c r="M22" s="21">
        <f t="shared" si="3"/>
        <v>0</v>
      </c>
      <c r="N22" s="21">
        <f t="shared" si="4"/>
        <v>0</v>
      </c>
    </row>
    <row r="23" spans="2:14" ht="20.100000000000001" customHeight="1" x14ac:dyDescent="0.25">
      <c r="B23" s="7" t="s">
        <v>71</v>
      </c>
      <c r="C23" s="10">
        <v>0</v>
      </c>
      <c r="D23" s="10">
        <v>0</v>
      </c>
      <c r="E23" s="25">
        <v>0</v>
      </c>
      <c r="F23" s="25">
        <v>0</v>
      </c>
      <c r="G23" s="10">
        <v>0</v>
      </c>
      <c r="H23" s="10">
        <v>0</v>
      </c>
      <c r="I23" s="10">
        <v>0</v>
      </c>
      <c r="J23" s="16">
        <f t="shared" ref="J23:J25" si="5">IF(ISERROR(+G23/E23)=TRUE,0,++G23/E23)</f>
        <v>0</v>
      </c>
      <c r="K23" s="16">
        <f t="shared" ref="K23:K25" si="6">IF(ISERROR(+H23/E23)=TRUE,0,++H23/E23)</f>
        <v>0</v>
      </c>
      <c r="L23" s="16">
        <f t="shared" ref="L23:L25" si="7">IF(ISERROR(+I23/E23)=TRUE,0,++I23/E23)</f>
        <v>0</v>
      </c>
      <c r="M23" s="21">
        <f t="shared" ref="M23:M25" si="8">IF(ISERROR(+E23-G23)=TRUE,0,++E23-G23)</f>
        <v>0</v>
      </c>
      <c r="N23" s="21">
        <f t="shared" ref="N23:N25" si="9">IF(ISERROR(+E23-F23)=TRUE,0,++E23-F23)</f>
        <v>0</v>
      </c>
    </row>
    <row r="24" spans="2:14" ht="20.100000000000001" customHeight="1" x14ac:dyDescent="0.25">
      <c r="B24" s="7" t="s">
        <v>72</v>
      </c>
      <c r="C24" s="10">
        <v>0</v>
      </c>
      <c r="D24" s="10">
        <v>0</v>
      </c>
      <c r="E24" s="25">
        <v>0</v>
      </c>
      <c r="F24" s="25">
        <v>0</v>
      </c>
      <c r="G24" s="10">
        <v>0</v>
      </c>
      <c r="H24" s="10">
        <v>0</v>
      </c>
      <c r="I24" s="10">
        <v>0</v>
      </c>
      <c r="J24" s="16">
        <f t="shared" si="5"/>
        <v>0</v>
      </c>
      <c r="K24" s="16">
        <f t="shared" si="6"/>
        <v>0</v>
      </c>
      <c r="L24" s="16">
        <f t="shared" si="7"/>
        <v>0</v>
      </c>
      <c r="M24" s="21">
        <f t="shared" si="8"/>
        <v>0</v>
      </c>
      <c r="N24" s="21">
        <f t="shared" si="9"/>
        <v>0</v>
      </c>
    </row>
    <row r="25" spans="2:14" ht="20.100000000000001" customHeight="1" x14ac:dyDescent="0.25">
      <c r="B25" s="7" t="s">
        <v>73</v>
      </c>
      <c r="C25" s="10">
        <v>0</v>
      </c>
      <c r="D25" s="10">
        <v>0</v>
      </c>
      <c r="E25" s="25">
        <v>0</v>
      </c>
      <c r="F25" s="25">
        <v>0</v>
      </c>
      <c r="G25" s="10">
        <v>0</v>
      </c>
      <c r="H25" s="10">
        <v>0</v>
      </c>
      <c r="I25" s="10">
        <v>0</v>
      </c>
      <c r="J25" s="16">
        <f t="shared" si="5"/>
        <v>0</v>
      </c>
      <c r="K25" s="16">
        <f t="shared" si="6"/>
        <v>0</v>
      </c>
      <c r="L25" s="16">
        <f t="shared" si="7"/>
        <v>0</v>
      </c>
      <c r="M25" s="21">
        <f t="shared" si="8"/>
        <v>0</v>
      </c>
      <c r="N25" s="21">
        <f t="shared" si="9"/>
        <v>0</v>
      </c>
    </row>
    <row r="26" spans="2:14" ht="20.100000000000001" customHeight="1" x14ac:dyDescent="0.25">
      <c r="B26" s="7" t="s">
        <v>74</v>
      </c>
      <c r="C26" s="10">
        <v>0</v>
      </c>
      <c r="D26" s="10">
        <v>0</v>
      </c>
      <c r="E26" s="25">
        <v>0</v>
      </c>
      <c r="F26" s="25">
        <v>0</v>
      </c>
      <c r="G26" s="10">
        <v>0</v>
      </c>
      <c r="H26" s="10">
        <v>0</v>
      </c>
      <c r="I26" s="10">
        <v>0</v>
      </c>
      <c r="J26" s="16">
        <f t="shared" si="2"/>
        <v>0</v>
      </c>
      <c r="K26" s="16">
        <f t="shared" si="0"/>
        <v>0</v>
      </c>
      <c r="L26" s="16">
        <f t="shared" si="1"/>
        <v>0</v>
      </c>
      <c r="M26" s="21">
        <f t="shared" si="3"/>
        <v>0</v>
      </c>
      <c r="N26" s="21">
        <f t="shared" si="4"/>
        <v>0</v>
      </c>
    </row>
    <row r="27" spans="2:14" ht="20.100000000000001" customHeight="1" x14ac:dyDescent="0.25">
      <c r="B27" s="7" t="s">
        <v>75</v>
      </c>
      <c r="C27" s="10">
        <v>0</v>
      </c>
      <c r="D27" s="10">
        <v>0</v>
      </c>
      <c r="E27" s="25">
        <v>0</v>
      </c>
      <c r="F27" s="25">
        <v>0</v>
      </c>
      <c r="G27" s="10">
        <v>0</v>
      </c>
      <c r="H27" s="10">
        <v>0</v>
      </c>
      <c r="I27" s="10">
        <v>0</v>
      </c>
      <c r="J27" s="16">
        <f t="shared" si="2"/>
        <v>0</v>
      </c>
      <c r="K27" s="16">
        <f t="shared" si="0"/>
        <v>0</v>
      </c>
      <c r="L27" s="16">
        <f t="shared" si="1"/>
        <v>0</v>
      </c>
      <c r="M27" s="21">
        <f t="shared" si="3"/>
        <v>0</v>
      </c>
      <c r="N27" s="21">
        <f t="shared" si="4"/>
        <v>0</v>
      </c>
    </row>
    <row r="28" spans="2:14" ht="20.100000000000001" customHeight="1" x14ac:dyDescent="0.25">
      <c r="B28" s="7" t="s">
        <v>76</v>
      </c>
      <c r="C28" s="10">
        <v>0</v>
      </c>
      <c r="D28" s="10">
        <v>0</v>
      </c>
      <c r="E28" s="25">
        <v>0</v>
      </c>
      <c r="F28" s="25">
        <v>0</v>
      </c>
      <c r="G28" s="10">
        <v>0</v>
      </c>
      <c r="H28" s="10">
        <v>0</v>
      </c>
      <c r="I28" s="10">
        <v>0</v>
      </c>
      <c r="J28" s="16">
        <f t="shared" si="2"/>
        <v>0</v>
      </c>
      <c r="K28" s="16">
        <f t="shared" si="0"/>
        <v>0</v>
      </c>
      <c r="L28" s="16">
        <f t="shared" si="1"/>
        <v>0</v>
      </c>
      <c r="M28" s="21">
        <f t="shared" si="3"/>
        <v>0</v>
      </c>
      <c r="N28" s="21">
        <f t="shared" si="4"/>
        <v>0</v>
      </c>
    </row>
    <row r="29" spans="2:14" ht="20.100000000000001" customHeight="1" x14ac:dyDescent="0.25">
      <c r="B29" s="7" t="s">
        <v>77</v>
      </c>
      <c r="C29" s="10">
        <v>0</v>
      </c>
      <c r="D29" s="10">
        <v>0</v>
      </c>
      <c r="E29" s="25">
        <v>0</v>
      </c>
      <c r="F29" s="25">
        <v>0</v>
      </c>
      <c r="G29" s="10">
        <v>0</v>
      </c>
      <c r="H29" s="10">
        <v>0</v>
      </c>
      <c r="I29" s="10">
        <v>0</v>
      </c>
      <c r="J29" s="16">
        <f t="shared" si="2"/>
        <v>0</v>
      </c>
      <c r="K29" s="16">
        <f t="shared" si="0"/>
        <v>0</v>
      </c>
      <c r="L29" s="16">
        <f t="shared" si="1"/>
        <v>0</v>
      </c>
      <c r="M29" s="21">
        <f t="shared" si="3"/>
        <v>0</v>
      </c>
      <c r="N29" s="21">
        <f t="shared" si="4"/>
        <v>0</v>
      </c>
    </row>
    <row r="30" spans="2:14" ht="20.100000000000001" customHeight="1" x14ac:dyDescent="0.25">
      <c r="B30" s="7" t="s">
        <v>78</v>
      </c>
      <c r="C30" s="10">
        <v>0</v>
      </c>
      <c r="D30" s="10">
        <v>0</v>
      </c>
      <c r="E30" s="25">
        <v>0</v>
      </c>
      <c r="F30" s="25">
        <v>0</v>
      </c>
      <c r="G30" s="10">
        <v>0</v>
      </c>
      <c r="H30" s="10">
        <v>0</v>
      </c>
      <c r="I30" s="10">
        <v>0</v>
      </c>
      <c r="J30" s="16">
        <f t="shared" si="2"/>
        <v>0</v>
      </c>
      <c r="K30" s="16">
        <f t="shared" si="0"/>
        <v>0</v>
      </c>
      <c r="L30" s="16">
        <f t="shared" si="1"/>
        <v>0</v>
      </c>
      <c r="M30" s="21">
        <f t="shared" si="3"/>
        <v>0</v>
      </c>
      <c r="N30" s="21">
        <f t="shared" si="4"/>
        <v>0</v>
      </c>
    </row>
    <row r="31" spans="2:14" ht="20.100000000000001" customHeight="1" x14ac:dyDescent="0.25">
      <c r="B31" s="7" t="s">
        <v>79</v>
      </c>
      <c r="C31" s="10">
        <v>0</v>
      </c>
      <c r="D31" s="10">
        <v>0</v>
      </c>
      <c r="E31" s="25">
        <v>0</v>
      </c>
      <c r="F31" s="25">
        <v>0</v>
      </c>
      <c r="G31" s="10">
        <v>0</v>
      </c>
      <c r="H31" s="10">
        <v>0</v>
      </c>
      <c r="I31" s="10">
        <v>0</v>
      </c>
      <c r="J31" s="16">
        <f t="shared" si="2"/>
        <v>0</v>
      </c>
      <c r="K31" s="16">
        <f t="shared" si="0"/>
        <v>0</v>
      </c>
      <c r="L31" s="16">
        <f t="shared" si="1"/>
        <v>0</v>
      </c>
      <c r="M31" s="21">
        <f t="shared" si="3"/>
        <v>0</v>
      </c>
      <c r="N31" s="21">
        <f t="shared" si="4"/>
        <v>0</v>
      </c>
    </row>
    <row r="32" spans="2:14" ht="20.100000000000001" customHeight="1" x14ac:dyDescent="0.25">
      <c r="B32" s="7" t="s">
        <v>80</v>
      </c>
      <c r="C32" s="10">
        <v>0</v>
      </c>
      <c r="D32" s="10">
        <v>0</v>
      </c>
      <c r="E32" s="25">
        <v>0</v>
      </c>
      <c r="F32" s="25">
        <v>0</v>
      </c>
      <c r="G32" s="10">
        <v>0</v>
      </c>
      <c r="H32" s="10">
        <v>0</v>
      </c>
      <c r="I32" s="10">
        <v>0</v>
      </c>
      <c r="J32" s="16">
        <f t="shared" si="2"/>
        <v>0</v>
      </c>
      <c r="K32" s="16">
        <f t="shared" si="0"/>
        <v>0</v>
      </c>
      <c r="L32" s="16">
        <f t="shared" si="1"/>
        <v>0</v>
      </c>
      <c r="M32" s="21">
        <f t="shared" si="3"/>
        <v>0</v>
      </c>
      <c r="N32" s="21">
        <f t="shared" si="4"/>
        <v>0</v>
      </c>
    </row>
    <row r="33" spans="2:14" ht="20.100000000000001" customHeight="1" x14ac:dyDescent="0.25">
      <c r="B33" s="7" t="s">
        <v>81</v>
      </c>
      <c r="C33" s="10">
        <v>0</v>
      </c>
      <c r="D33" s="10">
        <v>0</v>
      </c>
      <c r="E33" s="25">
        <v>0</v>
      </c>
      <c r="F33" s="25">
        <v>0</v>
      </c>
      <c r="G33" s="10">
        <v>0</v>
      </c>
      <c r="H33" s="10">
        <v>0</v>
      </c>
      <c r="I33" s="10">
        <v>0</v>
      </c>
      <c r="J33" s="16">
        <f t="shared" si="2"/>
        <v>0</v>
      </c>
      <c r="K33" s="16">
        <f t="shared" si="0"/>
        <v>0</v>
      </c>
      <c r="L33" s="16">
        <f t="shared" si="1"/>
        <v>0</v>
      </c>
      <c r="M33" s="21">
        <f t="shared" si="3"/>
        <v>0</v>
      </c>
      <c r="N33" s="21">
        <f t="shared" si="4"/>
        <v>0</v>
      </c>
    </row>
    <row r="34" spans="2:14" ht="20.100000000000001" customHeight="1" x14ac:dyDescent="0.25">
      <c r="B34" s="7" t="s">
        <v>82</v>
      </c>
      <c r="C34" s="10">
        <v>0</v>
      </c>
      <c r="D34" s="10">
        <v>0</v>
      </c>
      <c r="E34" s="25">
        <v>0</v>
      </c>
      <c r="F34" s="25">
        <v>0</v>
      </c>
      <c r="G34" s="10">
        <v>0</v>
      </c>
      <c r="H34" s="10">
        <v>0</v>
      </c>
      <c r="I34" s="10">
        <v>0</v>
      </c>
      <c r="J34" s="16">
        <f t="shared" si="2"/>
        <v>0</v>
      </c>
      <c r="K34" s="16">
        <f t="shared" si="0"/>
        <v>0</v>
      </c>
      <c r="L34" s="16">
        <f t="shared" si="1"/>
        <v>0</v>
      </c>
      <c r="M34" s="21">
        <f t="shared" si="3"/>
        <v>0</v>
      </c>
      <c r="N34" s="21">
        <f t="shared" si="4"/>
        <v>0</v>
      </c>
    </row>
    <row r="35" spans="2:14" ht="20.100000000000001" customHeight="1" x14ac:dyDescent="0.25">
      <c r="B35" s="7" t="s">
        <v>83</v>
      </c>
      <c r="C35" s="10">
        <v>0</v>
      </c>
      <c r="D35" s="10">
        <v>0</v>
      </c>
      <c r="E35" s="25">
        <v>0</v>
      </c>
      <c r="F35" s="25">
        <v>0</v>
      </c>
      <c r="G35" s="10">
        <v>0</v>
      </c>
      <c r="H35" s="10">
        <v>0</v>
      </c>
      <c r="I35" s="10">
        <v>0</v>
      </c>
      <c r="J35" s="16">
        <f t="shared" si="2"/>
        <v>0</v>
      </c>
      <c r="K35" s="16">
        <f t="shared" si="0"/>
        <v>0</v>
      </c>
      <c r="L35" s="16">
        <f t="shared" si="1"/>
        <v>0</v>
      </c>
      <c r="M35" s="21">
        <f t="shared" si="3"/>
        <v>0</v>
      </c>
      <c r="N35" s="21">
        <f t="shared" si="4"/>
        <v>0</v>
      </c>
    </row>
    <row r="36" spans="2:14" ht="20.100000000000001" customHeight="1" x14ac:dyDescent="0.25">
      <c r="B36" s="7" t="s">
        <v>84</v>
      </c>
      <c r="C36" s="10">
        <v>0</v>
      </c>
      <c r="D36" s="10">
        <v>0</v>
      </c>
      <c r="E36" s="25">
        <v>0</v>
      </c>
      <c r="F36" s="25">
        <v>0</v>
      </c>
      <c r="G36" s="10">
        <v>0</v>
      </c>
      <c r="H36" s="10">
        <v>0</v>
      </c>
      <c r="I36" s="10">
        <v>0</v>
      </c>
      <c r="J36" s="16">
        <f t="shared" si="2"/>
        <v>0</v>
      </c>
      <c r="K36" s="16">
        <f t="shared" si="0"/>
        <v>0</v>
      </c>
      <c r="L36" s="16">
        <f t="shared" si="1"/>
        <v>0</v>
      </c>
      <c r="M36" s="21">
        <f t="shared" si="3"/>
        <v>0</v>
      </c>
      <c r="N36" s="21">
        <f t="shared" si="4"/>
        <v>0</v>
      </c>
    </row>
    <row r="37" spans="2:14" ht="20.100000000000001" customHeight="1" x14ac:dyDescent="0.25">
      <c r="B37" s="7" t="s">
        <v>85</v>
      </c>
      <c r="C37" s="10">
        <v>0</v>
      </c>
      <c r="D37" s="10">
        <v>0</v>
      </c>
      <c r="E37" s="25">
        <v>0</v>
      </c>
      <c r="F37" s="25">
        <v>0</v>
      </c>
      <c r="G37" s="10">
        <v>0</v>
      </c>
      <c r="H37" s="10">
        <v>0</v>
      </c>
      <c r="I37" s="10">
        <v>0</v>
      </c>
      <c r="J37" s="16">
        <f t="shared" si="2"/>
        <v>0</v>
      </c>
      <c r="K37" s="16">
        <f t="shared" si="0"/>
        <v>0</v>
      </c>
      <c r="L37" s="16">
        <f t="shared" si="1"/>
        <v>0</v>
      </c>
      <c r="M37" s="21">
        <f t="shared" si="3"/>
        <v>0</v>
      </c>
      <c r="N37" s="21">
        <f t="shared" si="4"/>
        <v>0</v>
      </c>
    </row>
    <row r="38" spans="2:14" ht="20.100000000000001" customHeight="1" x14ac:dyDescent="0.25">
      <c r="B38" s="7" t="s">
        <v>86</v>
      </c>
      <c r="C38" s="10">
        <v>0</v>
      </c>
      <c r="D38" s="10">
        <v>0</v>
      </c>
      <c r="E38" s="25">
        <v>0</v>
      </c>
      <c r="F38" s="25">
        <v>0</v>
      </c>
      <c r="G38" s="10">
        <v>0</v>
      </c>
      <c r="H38" s="10">
        <v>0</v>
      </c>
      <c r="I38" s="10">
        <v>0</v>
      </c>
      <c r="J38" s="16">
        <f t="shared" si="2"/>
        <v>0</v>
      </c>
      <c r="K38" s="16">
        <f t="shared" si="0"/>
        <v>0</v>
      </c>
      <c r="L38" s="16">
        <f t="shared" si="1"/>
        <v>0</v>
      </c>
      <c r="M38" s="21">
        <f t="shared" si="3"/>
        <v>0</v>
      </c>
      <c r="N38" s="21">
        <f t="shared" si="4"/>
        <v>0</v>
      </c>
    </row>
    <row r="39" spans="2:14" ht="20.100000000000001" customHeight="1" x14ac:dyDescent="0.25">
      <c r="B39" s="7" t="s">
        <v>87</v>
      </c>
      <c r="C39" s="10">
        <v>0</v>
      </c>
      <c r="D39" s="10">
        <v>0</v>
      </c>
      <c r="E39" s="25">
        <v>0</v>
      </c>
      <c r="F39" s="25">
        <v>0</v>
      </c>
      <c r="G39" s="10">
        <v>0</v>
      </c>
      <c r="H39" s="10">
        <v>0</v>
      </c>
      <c r="I39" s="10">
        <v>0</v>
      </c>
      <c r="J39" s="16">
        <f t="shared" si="2"/>
        <v>0</v>
      </c>
      <c r="K39" s="16">
        <f t="shared" si="0"/>
        <v>0</v>
      </c>
      <c r="L39" s="16">
        <f t="shared" si="1"/>
        <v>0</v>
      </c>
      <c r="M39" s="21">
        <f t="shared" si="3"/>
        <v>0</v>
      </c>
      <c r="N39" s="21">
        <f t="shared" si="4"/>
        <v>0</v>
      </c>
    </row>
    <row r="40" spans="2:14" ht="20.100000000000001" customHeight="1" x14ac:dyDescent="0.25">
      <c r="B40" s="7" t="s">
        <v>88</v>
      </c>
      <c r="C40" s="10">
        <v>0</v>
      </c>
      <c r="D40" s="10">
        <v>0</v>
      </c>
      <c r="E40" s="25">
        <v>0</v>
      </c>
      <c r="F40" s="25">
        <v>0</v>
      </c>
      <c r="G40" s="10">
        <v>0</v>
      </c>
      <c r="H40" s="10">
        <v>0</v>
      </c>
      <c r="I40" s="10">
        <v>0</v>
      </c>
      <c r="J40" s="16">
        <f t="shared" si="2"/>
        <v>0</v>
      </c>
      <c r="K40" s="16">
        <f t="shared" si="0"/>
        <v>0</v>
      </c>
      <c r="L40" s="16">
        <f t="shared" si="1"/>
        <v>0</v>
      </c>
      <c r="M40" s="21">
        <f t="shared" si="3"/>
        <v>0</v>
      </c>
      <c r="N40" s="21">
        <f t="shared" si="4"/>
        <v>0</v>
      </c>
    </row>
    <row r="41" spans="2:14" ht="20.100000000000001" customHeight="1" x14ac:dyDescent="0.25">
      <c r="B41" s="7" t="s">
        <v>89</v>
      </c>
      <c r="C41" s="10">
        <v>0</v>
      </c>
      <c r="D41" s="10">
        <v>0</v>
      </c>
      <c r="E41" s="25">
        <v>0</v>
      </c>
      <c r="F41" s="25">
        <v>0</v>
      </c>
      <c r="G41" s="10">
        <v>0</v>
      </c>
      <c r="H41" s="10">
        <v>0</v>
      </c>
      <c r="I41" s="10">
        <v>0</v>
      </c>
      <c r="J41" s="16">
        <f t="shared" si="2"/>
        <v>0</v>
      </c>
      <c r="K41" s="16">
        <f t="shared" si="0"/>
        <v>0</v>
      </c>
      <c r="L41" s="16">
        <f t="shared" si="1"/>
        <v>0</v>
      </c>
      <c r="M41" s="21">
        <f t="shared" si="3"/>
        <v>0</v>
      </c>
      <c r="N41" s="21">
        <f t="shared" si="4"/>
        <v>0</v>
      </c>
    </row>
    <row r="42" spans="2:14" ht="20.100000000000001" customHeight="1" x14ac:dyDescent="0.25">
      <c r="B42" s="7" t="s">
        <v>90</v>
      </c>
      <c r="C42" s="10">
        <v>0</v>
      </c>
      <c r="D42" s="10">
        <v>0</v>
      </c>
      <c r="E42" s="25">
        <v>0</v>
      </c>
      <c r="F42" s="25">
        <v>0</v>
      </c>
      <c r="G42" s="10">
        <v>0</v>
      </c>
      <c r="H42" s="10">
        <v>0</v>
      </c>
      <c r="I42" s="10">
        <v>0</v>
      </c>
      <c r="J42" s="16">
        <f t="shared" si="2"/>
        <v>0</v>
      </c>
      <c r="K42" s="16">
        <f t="shared" si="0"/>
        <v>0</v>
      </c>
      <c r="L42" s="16">
        <f t="shared" si="1"/>
        <v>0</v>
      </c>
      <c r="M42" s="21">
        <f t="shared" si="3"/>
        <v>0</v>
      </c>
      <c r="N42" s="21">
        <f t="shared" si="4"/>
        <v>0</v>
      </c>
    </row>
    <row r="43" spans="2:14" ht="20.100000000000001" customHeight="1" x14ac:dyDescent="0.25">
      <c r="B43" s="7" t="s">
        <v>91</v>
      </c>
      <c r="C43" s="10">
        <v>0</v>
      </c>
      <c r="D43" s="10">
        <v>0</v>
      </c>
      <c r="E43" s="25">
        <v>0</v>
      </c>
      <c r="F43" s="25">
        <v>0</v>
      </c>
      <c r="G43" s="10">
        <v>0</v>
      </c>
      <c r="H43" s="10">
        <v>0</v>
      </c>
      <c r="I43" s="10">
        <v>0</v>
      </c>
      <c r="J43" s="16">
        <f t="shared" si="2"/>
        <v>0</v>
      </c>
      <c r="K43" s="16">
        <f t="shared" si="0"/>
        <v>0</v>
      </c>
      <c r="L43" s="16">
        <f t="shared" si="1"/>
        <v>0</v>
      </c>
      <c r="M43" s="21">
        <f t="shared" si="3"/>
        <v>0</v>
      </c>
      <c r="N43" s="21">
        <f t="shared" si="4"/>
        <v>0</v>
      </c>
    </row>
    <row r="44" spans="2:14" ht="20.100000000000001" customHeight="1" x14ac:dyDescent="0.25">
      <c r="B44" s="7" t="s">
        <v>92</v>
      </c>
      <c r="C44" s="10">
        <v>0</v>
      </c>
      <c r="D44" s="10">
        <v>0</v>
      </c>
      <c r="E44" s="25">
        <v>0</v>
      </c>
      <c r="F44" s="25">
        <v>0</v>
      </c>
      <c r="G44" s="10">
        <v>0</v>
      </c>
      <c r="H44" s="10">
        <v>0</v>
      </c>
      <c r="I44" s="10">
        <v>0</v>
      </c>
      <c r="J44" s="16">
        <f t="shared" si="2"/>
        <v>0</v>
      </c>
      <c r="K44" s="16">
        <f t="shared" si="0"/>
        <v>0</v>
      </c>
      <c r="L44" s="16">
        <f t="shared" si="1"/>
        <v>0</v>
      </c>
      <c r="M44" s="21">
        <f t="shared" si="3"/>
        <v>0</v>
      </c>
      <c r="N44" s="21">
        <f t="shared" si="4"/>
        <v>0</v>
      </c>
    </row>
    <row r="45" spans="2:14" ht="20.100000000000001" customHeight="1" x14ac:dyDescent="0.25">
      <c r="B45" s="7" t="s">
        <v>93</v>
      </c>
      <c r="C45" s="10">
        <v>0</v>
      </c>
      <c r="D45" s="10">
        <v>0</v>
      </c>
      <c r="E45" s="25">
        <v>0</v>
      </c>
      <c r="F45" s="25">
        <v>0</v>
      </c>
      <c r="G45" s="10">
        <v>0</v>
      </c>
      <c r="H45" s="10">
        <v>0</v>
      </c>
      <c r="I45" s="10">
        <v>0</v>
      </c>
      <c r="J45" s="16">
        <f t="shared" si="2"/>
        <v>0</v>
      </c>
      <c r="K45" s="16">
        <f t="shared" si="0"/>
        <v>0</v>
      </c>
      <c r="L45" s="16">
        <f t="shared" si="1"/>
        <v>0</v>
      </c>
      <c r="M45" s="21">
        <f t="shared" si="3"/>
        <v>0</v>
      </c>
      <c r="N45" s="21">
        <f t="shared" si="4"/>
        <v>0</v>
      </c>
    </row>
    <row r="46" spans="2:14" ht="20.100000000000001" customHeight="1" x14ac:dyDescent="0.25">
      <c r="B46" s="7" t="s">
        <v>94</v>
      </c>
      <c r="C46" s="10">
        <v>0</v>
      </c>
      <c r="D46" s="10">
        <v>0</v>
      </c>
      <c r="E46" s="25">
        <v>0</v>
      </c>
      <c r="F46" s="25">
        <v>0</v>
      </c>
      <c r="G46" s="10">
        <v>0</v>
      </c>
      <c r="H46" s="10">
        <v>0</v>
      </c>
      <c r="I46" s="10">
        <v>0</v>
      </c>
      <c r="J46" s="16">
        <f t="shared" si="2"/>
        <v>0</v>
      </c>
      <c r="K46" s="16">
        <f t="shared" si="0"/>
        <v>0</v>
      </c>
      <c r="L46" s="16">
        <f t="shared" si="1"/>
        <v>0</v>
      </c>
      <c r="M46" s="21">
        <f t="shared" si="3"/>
        <v>0</v>
      </c>
      <c r="N46" s="21">
        <f t="shared" si="4"/>
        <v>0</v>
      </c>
    </row>
    <row r="47" spans="2:14" ht="20.100000000000001" customHeight="1" x14ac:dyDescent="0.25">
      <c r="B47" s="7" t="s">
        <v>95</v>
      </c>
      <c r="C47" s="10">
        <v>16066664</v>
      </c>
      <c r="D47" s="10">
        <v>16066664</v>
      </c>
      <c r="E47" s="25">
        <f>D47*100/100</f>
        <v>16066664</v>
      </c>
      <c r="F47" s="25">
        <v>11934190</v>
      </c>
      <c r="G47" s="10">
        <v>10183720</v>
      </c>
      <c r="H47" s="10">
        <v>6761323</v>
      </c>
      <c r="I47" s="10">
        <v>6495434</v>
      </c>
      <c r="J47" s="16">
        <f t="shared" si="2"/>
        <v>0.63384159897785874</v>
      </c>
      <c r="K47" s="16">
        <f t="shared" si="0"/>
        <v>0.42082930221233233</v>
      </c>
      <c r="L47" s="16">
        <f t="shared" si="1"/>
        <v>0.40428019158177453</v>
      </c>
      <c r="M47" s="21">
        <f t="shared" si="3"/>
        <v>5882944</v>
      </c>
      <c r="N47" s="21">
        <f t="shared" si="4"/>
        <v>4132474</v>
      </c>
    </row>
    <row r="48" spans="2:14" ht="20.100000000000001" customHeight="1" x14ac:dyDescent="0.25">
      <c r="B48" s="7" t="s">
        <v>96</v>
      </c>
      <c r="C48" s="10">
        <v>0</v>
      </c>
      <c r="D48" s="10">
        <v>0</v>
      </c>
      <c r="E48" s="25">
        <v>0</v>
      </c>
      <c r="F48" s="25">
        <v>0</v>
      </c>
      <c r="G48" s="10">
        <v>0</v>
      </c>
      <c r="H48" s="10">
        <v>0</v>
      </c>
      <c r="I48" s="10">
        <v>0</v>
      </c>
      <c r="J48" s="16">
        <f t="shared" si="2"/>
        <v>0</v>
      </c>
      <c r="K48" s="16">
        <f t="shared" si="0"/>
        <v>0</v>
      </c>
      <c r="L48" s="16">
        <f t="shared" si="1"/>
        <v>0</v>
      </c>
      <c r="M48" s="21">
        <f t="shared" si="3"/>
        <v>0</v>
      </c>
      <c r="N48" s="21">
        <f t="shared" si="4"/>
        <v>0</v>
      </c>
    </row>
    <row r="49" spans="2:14" ht="20.100000000000001" customHeight="1" x14ac:dyDescent="0.25">
      <c r="B49" s="7" t="s">
        <v>97</v>
      </c>
      <c r="C49" s="10">
        <v>0</v>
      </c>
      <c r="D49" s="10">
        <v>0</v>
      </c>
      <c r="E49" s="25">
        <v>0</v>
      </c>
      <c r="F49" s="25">
        <v>0</v>
      </c>
      <c r="G49" s="10">
        <v>0</v>
      </c>
      <c r="H49" s="10">
        <v>0</v>
      </c>
      <c r="I49" s="10">
        <v>0</v>
      </c>
      <c r="J49" s="16">
        <f t="shared" si="2"/>
        <v>0</v>
      </c>
      <c r="K49" s="16">
        <f t="shared" si="0"/>
        <v>0</v>
      </c>
      <c r="L49" s="16">
        <f t="shared" si="1"/>
        <v>0</v>
      </c>
      <c r="M49" s="21">
        <f t="shared" si="3"/>
        <v>0</v>
      </c>
      <c r="N49" s="21">
        <f t="shared" si="4"/>
        <v>0</v>
      </c>
    </row>
    <row r="50" spans="2:14" ht="20.100000000000001" customHeight="1" x14ac:dyDescent="0.25">
      <c r="B50" s="7" t="s">
        <v>98</v>
      </c>
      <c r="C50" s="10">
        <v>0</v>
      </c>
      <c r="D50" s="10">
        <v>0</v>
      </c>
      <c r="E50" s="25">
        <v>0</v>
      </c>
      <c r="F50" s="25">
        <v>0</v>
      </c>
      <c r="G50" s="10">
        <v>0</v>
      </c>
      <c r="H50" s="10">
        <v>0</v>
      </c>
      <c r="I50" s="10">
        <v>0</v>
      </c>
      <c r="J50" s="16">
        <f t="shared" ref="J50" si="10">IF(ISERROR(+G50/E50)=TRUE,0,++G50/E50)</f>
        <v>0</v>
      </c>
      <c r="K50" s="16">
        <f t="shared" ref="K50" si="11">IF(ISERROR(+H50/E50)=TRUE,0,++H50/E50)</f>
        <v>0</v>
      </c>
      <c r="L50" s="16">
        <f t="shared" ref="L50" si="12">IF(ISERROR(+I50/E50)=TRUE,0,++I50/E50)</f>
        <v>0</v>
      </c>
      <c r="M50" s="21">
        <f t="shared" ref="M50" si="13">IF(ISERROR(+E50-G50)=TRUE,0,++E50-G50)</f>
        <v>0</v>
      </c>
      <c r="N50" s="21">
        <f t="shared" ref="N50" si="14">IF(ISERROR(+E50-F50)=TRUE,0,++E50-F50)</f>
        <v>0</v>
      </c>
    </row>
    <row r="51" spans="2:14" ht="20.100000000000001" customHeight="1" x14ac:dyDescent="0.25">
      <c r="B51" s="8" t="s">
        <v>99</v>
      </c>
      <c r="C51" s="11">
        <v>0</v>
      </c>
      <c r="D51" s="11">
        <v>0</v>
      </c>
      <c r="E51" s="26">
        <v>0</v>
      </c>
      <c r="F51" s="26">
        <v>0</v>
      </c>
      <c r="G51" s="11">
        <v>0</v>
      </c>
      <c r="H51" s="11">
        <v>0</v>
      </c>
      <c r="I51" s="11">
        <v>0</v>
      </c>
      <c r="J51" s="19">
        <f t="shared" si="2"/>
        <v>0</v>
      </c>
      <c r="K51" s="19">
        <f t="shared" si="0"/>
        <v>0</v>
      </c>
      <c r="L51" s="17">
        <f t="shared" si="1"/>
        <v>0</v>
      </c>
      <c r="M51" s="22">
        <f t="shared" si="3"/>
        <v>0</v>
      </c>
      <c r="N51" s="22">
        <f t="shared" si="4"/>
        <v>0</v>
      </c>
    </row>
    <row r="52" spans="2:14" ht="23.25" customHeight="1" x14ac:dyDescent="0.25">
      <c r="B52" s="13" t="s">
        <v>39</v>
      </c>
      <c r="C52" s="13">
        <f>SUM(C14:C51)</f>
        <v>16066664</v>
      </c>
      <c r="D52" s="13">
        <f t="shared" ref="D52:I52" si="15">SUM(D14:D51)</f>
        <v>16066664</v>
      </c>
      <c r="E52" s="27">
        <f t="shared" si="15"/>
        <v>16066664</v>
      </c>
      <c r="F52" s="27">
        <f t="shared" si="15"/>
        <v>11934190</v>
      </c>
      <c r="G52" s="13">
        <f t="shared" si="15"/>
        <v>10183720</v>
      </c>
      <c r="H52" s="13">
        <f t="shared" si="15"/>
        <v>6761323</v>
      </c>
      <c r="I52" s="13">
        <f t="shared" si="15"/>
        <v>6495434</v>
      </c>
      <c r="J52" s="18">
        <f t="shared" si="2"/>
        <v>0.63384159897785874</v>
      </c>
      <c r="K52" s="18">
        <f t="shared" si="0"/>
        <v>0.42082930221233233</v>
      </c>
      <c r="L52" s="18">
        <f t="shared" si="1"/>
        <v>0.40428019158177453</v>
      </c>
      <c r="M52" s="23">
        <f t="shared" ref="M52" si="16">SUM(M14:M51)</f>
        <v>5882944</v>
      </c>
      <c r="N52" s="23">
        <f t="shared" si="4"/>
        <v>4132474</v>
      </c>
    </row>
    <row r="54" spans="2:14" x14ac:dyDescent="0.2">
      <c r="B54" s="14" t="s">
        <v>60</v>
      </c>
    </row>
  </sheetData>
  <mergeCells count="12">
    <mergeCell ref="B2:N6"/>
    <mergeCell ref="J11:L11"/>
    <mergeCell ref="J12:L12"/>
    <mergeCell ref="M12:M13"/>
    <mergeCell ref="N12:N13"/>
    <mergeCell ref="I12:I13"/>
    <mergeCell ref="B12:B13"/>
    <mergeCell ref="C12:D12"/>
    <mergeCell ref="F12:F13"/>
    <mergeCell ref="G12:G13"/>
    <mergeCell ref="H12:H13"/>
    <mergeCell ref="E12:E13"/>
  </mergeCells>
  <printOptions horizontalCentered="1"/>
  <pageMargins left="0.56999999999999995" right="0.52" top="0.44" bottom="0.54" header="0.31496062992125984" footer="0.31496062992125984"/>
  <pageSetup paperSize="9" orientation="landscape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1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customWidth="1"/>
    <col min="8" max="9" width="15.7109375" style="1" customWidth="1"/>
    <col min="10" max="11" width="12.7109375" style="1" customWidth="1"/>
    <col min="12" max="12" width="12.7109375" style="12" customWidth="1"/>
    <col min="13" max="13" width="15.28515625" style="1" bestFit="1" customWidth="1"/>
    <col min="14" max="14" width="15" style="1" bestFit="1" customWidth="1"/>
    <col min="15" max="16384" width="11.42578125" style="1"/>
  </cols>
  <sheetData>
    <row r="2" spans="2:14" ht="15" customHeight="1" x14ac:dyDescent="0.25">
      <c r="B2" s="43" t="s">
        <v>59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2:14" ht="15.75" customHeight="1" x14ac:dyDescent="0.25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2:14" ht="15" customHeight="1" x14ac:dyDescent="0.2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2:14" ht="15" customHeight="1" x14ac:dyDescent="0.2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2:14" ht="15" customHeigh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8" spans="2:14" ht="15.75" x14ac:dyDescent="0.25">
      <c r="B8" s="2" t="s">
        <v>53</v>
      </c>
    </row>
    <row r="9" spans="2:14" x14ac:dyDescent="0.2">
      <c r="B9" s="3" t="s">
        <v>2</v>
      </c>
    </row>
    <row r="11" spans="2:14" x14ac:dyDescent="0.25">
      <c r="B11" s="4"/>
      <c r="J11" s="47"/>
      <c r="K11" s="47"/>
      <c r="L11" s="47"/>
    </row>
    <row r="12" spans="2:14" s="5" customFormat="1" ht="15" customHeight="1" x14ac:dyDescent="0.25">
      <c r="B12" s="45" t="s">
        <v>1</v>
      </c>
      <c r="C12" s="44" t="s">
        <v>0</v>
      </c>
      <c r="D12" s="44"/>
      <c r="E12" s="39" t="s">
        <v>44</v>
      </c>
      <c r="F12" s="39" t="s">
        <v>45</v>
      </c>
      <c r="G12" s="39" t="s">
        <v>55</v>
      </c>
      <c r="H12" s="39" t="s">
        <v>56</v>
      </c>
      <c r="I12" s="39" t="s">
        <v>57</v>
      </c>
      <c r="J12" s="48" t="s">
        <v>43</v>
      </c>
      <c r="K12" s="48"/>
      <c r="L12" s="48"/>
      <c r="M12" s="39" t="s">
        <v>49</v>
      </c>
      <c r="N12" s="41" t="s">
        <v>50</v>
      </c>
    </row>
    <row r="13" spans="2:14" s="5" customFormat="1" ht="40.5" customHeight="1" x14ac:dyDescent="0.25">
      <c r="B13" s="46"/>
      <c r="C13" s="28" t="s">
        <v>38</v>
      </c>
      <c r="D13" s="28" t="s">
        <v>37</v>
      </c>
      <c r="E13" s="40"/>
      <c r="F13" s="40"/>
      <c r="G13" s="40"/>
      <c r="H13" s="40"/>
      <c r="I13" s="40"/>
      <c r="J13" s="28" t="s">
        <v>46</v>
      </c>
      <c r="K13" s="28" t="s">
        <v>47</v>
      </c>
      <c r="L13" s="29" t="s">
        <v>48</v>
      </c>
      <c r="M13" s="40"/>
      <c r="N13" s="42"/>
    </row>
    <row r="14" spans="2:14" ht="20.100000000000001" customHeight="1" x14ac:dyDescent="0.25">
      <c r="B14" s="33" t="s">
        <v>3</v>
      </c>
      <c r="C14" s="34">
        <v>0</v>
      </c>
      <c r="D14" s="34">
        <v>0</v>
      </c>
      <c r="E14" s="35">
        <v>0</v>
      </c>
      <c r="F14" s="35">
        <v>0</v>
      </c>
      <c r="G14" s="9">
        <v>0</v>
      </c>
      <c r="H14" s="9">
        <v>0</v>
      </c>
      <c r="I14" s="9">
        <v>0</v>
      </c>
      <c r="J14" s="15">
        <f>IF(ISERROR(+G14/E14)=TRUE,0,++G14/E14)</f>
        <v>0</v>
      </c>
      <c r="K14" s="15">
        <f t="shared" ref="K14:K49" si="0">IF(ISERROR(+H14/E14)=TRUE,0,++H14/E14)</f>
        <v>0</v>
      </c>
      <c r="L14" s="15">
        <f t="shared" ref="L14:L49" si="1">IF(ISERROR(+I14/E14)=TRUE,0,++I14/E14)</f>
        <v>0</v>
      </c>
      <c r="M14" s="20">
        <f>IF(ISERROR(+E14-G14)=TRUE,0,++E14-G14)</f>
        <v>0</v>
      </c>
      <c r="N14" s="20">
        <f>IF(ISERROR(+E14-F14)=TRUE,0,++E14-F14)</f>
        <v>0</v>
      </c>
    </row>
    <row r="15" spans="2:14" ht="20.100000000000001" customHeight="1" x14ac:dyDescent="0.25">
      <c r="B15" s="32" t="s">
        <v>4</v>
      </c>
      <c r="C15" s="36">
        <v>0</v>
      </c>
      <c r="D15" s="36">
        <v>0</v>
      </c>
      <c r="E15" s="30">
        <v>0</v>
      </c>
      <c r="F15" s="30">
        <v>0</v>
      </c>
      <c r="G15" s="10">
        <v>0</v>
      </c>
      <c r="H15" s="10">
        <v>0</v>
      </c>
      <c r="I15" s="10">
        <v>0</v>
      </c>
      <c r="J15" s="16">
        <f t="shared" ref="J15:J49" si="2">IF(ISERROR(+G15/E15)=TRUE,0,++G15/E15)</f>
        <v>0</v>
      </c>
      <c r="K15" s="16">
        <f t="shared" si="0"/>
        <v>0</v>
      </c>
      <c r="L15" s="16">
        <f t="shared" si="1"/>
        <v>0</v>
      </c>
      <c r="M15" s="21">
        <f t="shared" ref="M15:M48" si="3">IF(ISERROR(+E15-G15)=TRUE,0,++E15-G15)</f>
        <v>0</v>
      </c>
      <c r="N15" s="21">
        <f t="shared" ref="N15:N49" si="4">IF(ISERROR(+E15-F15)=TRUE,0,++E15-F15)</f>
        <v>0</v>
      </c>
    </row>
    <row r="16" spans="2:14" ht="20.100000000000001" customHeight="1" x14ac:dyDescent="0.25">
      <c r="B16" s="32" t="s">
        <v>54</v>
      </c>
      <c r="C16" s="36">
        <v>0</v>
      </c>
      <c r="D16" s="36">
        <v>0</v>
      </c>
      <c r="E16" s="30">
        <v>0</v>
      </c>
      <c r="F16" s="30">
        <v>0</v>
      </c>
      <c r="G16" s="10">
        <v>0</v>
      </c>
      <c r="H16" s="10">
        <v>0</v>
      </c>
      <c r="I16" s="10">
        <v>0</v>
      </c>
      <c r="J16" s="16">
        <f t="shared" si="2"/>
        <v>0</v>
      </c>
      <c r="K16" s="16">
        <f t="shared" si="0"/>
        <v>0</v>
      </c>
      <c r="L16" s="16">
        <f t="shared" si="1"/>
        <v>0</v>
      </c>
      <c r="M16" s="21">
        <f t="shared" si="3"/>
        <v>0</v>
      </c>
      <c r="N16" s="21">
        <f t="shared" si="4"/>
        <v>0</v>
      </c>
    </row>
    <row r="17" spans="2:14" ht="20.100000000000001" customHeight="1" x14ac:dyDescent="0.25">
      <c r="B17" s="32" t="s">
        <v>5</v>
      </c>
      <c r="C17" s="36">
        <v>0</v>
      </c>
      <c r="D17" s="36">
        <v>0</v>
      </c>
      <c r="E17" s="30">
        <v>0</v>
      </c>
      <c r="F17" s="30">
        <v>0</v>
      </c>
      <c r="G17" s="10">
        <v>0</v>
      </c>
      <c r="H17" s="10">
        <v>0</v>
      </c>
      <c r="I17" s="10">
        <v>0</v>
      </c>
      <c r="J17" s="16">
        <f t="shared" si="2"/>
        <v>0</v>
      </c>
      <c r="K17" s="16">
        <f t="shared" si="0"/>
        <v>0</v>
      </c>
      <c r="L17" s="16">
        <f t="shared" si="1"/>
        <v>0</v>
      </c>
      <c r="M17" s="21">
        <f t="shared" si="3"/>
        <v>0</v>
      </c>
      <c r="N17" s="21">
        <f t="shared" si="4"/>
        <v>0</v>
      </c>
    </row>
    <row r="18" spans="2:14" ht="20.100000000000001" customHeight="1" x14ac:dyDescent="0.25">
      <c r="B18" s="32" t="s">
        <v>6</v>
      </c>
      <c r="C18" s="36">
        <v>0</v>
      </c>
      <c r="D18" s="36">
        <v>0</v>
      </c>
      <c r="E18" s="30">
        <v>0</v>
      </c>
      <c r="F18" s="30">
        <v>0</v>
      </c>
      <c r="G18" s="10">
        <v>0</v>
      </c>
      <c r="H18" s="10">
        <v>0</v>
      </c>
      <c r="I18" s="10">
        <v>0</v>
      </c>
      <c r="J18" s="16">
        <f t="shared" si="2"/>
        <v>0</v>
      </c>
      <c r="K18" s="16">
        <f t="shared" si="0"/>
        <v>0</v>
      </c>
      <c r="L18" s="16">
        <f t="shared" si="1"/>
        <v>0</v>
      </c>
      <c r="M18" s="21">
        <f t="shared" si="3"/>
        <v>0</v>
      </c>
      <c r="N18" s="21">
        <f t="shared" si="4"/>
        <v>0</v>
      </c>
    </row>
    <row r="19" spans="2:14" ht="20.100000000000001" customHeight="1" x14ac:dyDescent="0.25">
      <c r="B19" s="32" t="s">
        <v>7</v>
      </c>
      <c r="C19" s="36">
        <v>0</v>
      </c>
      <c r="D19" s="36">
        <v>0</v>
      </c>
      <c r="E19" s="30">
        <v>0</v>
      </c>
      <c r="F19" s="30">
        <v>0</v>
      </c>
      <c r="G19" s="10">
        <v>0</v>
      </c>
      <c r="H19" s="10">
        <v>0</v>
      </c>
      <c r="I19" s="10">
        <v>0</v>
      </c>
      <c r="J19" s="16">
        <f t="shared" si="2"/>
        <v>0</v>
      </c>
      <c r="K19" s="16">
        <f t="shared" si="0"/>
        <v>0</v>
      </c>
      <c r="L19" s="16">
        <f t="shared" si="1"/>
        <v>0</v>
      </c>
      <c r="M19" s="21">
        <f t="shared" si="3"/>
        <v>0</v>
      </c>
      <c r="N19" s="21">
        <f t="shared" si="4"/>
        <v>0</v>
      </c>
    </row>
    <row r="20" spans="2:14" ht="20.100000000000001" customHeight="1" x14ac:dyDescent="0.25">
      <c r="B20" s="32" t="s">
        <v>8</v>
      </c>
      <c r="C20" s="36">
        <v>0</v>
      </c>
      <c r="D20" s="36">
        <v>0</v>
      </c>
      <c r="E20" s="30">
        <v>0</v>
      </c>
      <c r="F20" s="30">
        <v>0</v>
      </c>
      <c r="G20" s="10">
        <v>0</v>
      </c>
      <c r="H20" s="10">
        <v>0</v>
      </c>
      <c r="I20" s="10">
        <v>0</v>
      </c>
      <c r="J20" s="16">
        <f t="shared" si="2"/>
        <v>0</v>
      </c>
      <c r="K20" s="16">
        <f t="shared" si="0"/>
        <v>0</v>
      </c>
      <c r="L20" s="16">
        <f t="shared" si="1"/>
        <v>0</v>
      </c>
      <c r="M20" s="21">
        <f t="shared" si="3"/>
        <v>0</v>
      </c>
      <c r="N20" s="21">
        <f t="shared" si="4"/>
        <v>0</v>
      </c>
    </row>
    <row r="21" spans="2:14" ht="20.100000000000001" customHeight="1" x14ac:dyDescent="0.25">
      <c r="B21" s="32" t="s">
        <v>9</v>
      </c>
      <c r="C21" s="36">
        <v>0</v>
      </c>
      <c r="D21" s="36">
        <v>0</v>
      </c>
      <c r="E21" s="30">
        <v>0</v>
      </c>
      <c r="F21" s="30">
        <v>0</v>
      </c>
      <c r="G21" s="10">
        <v>0</v>
      </c>
      <c r="H21" s="10">
        <v>0</v>
      </c>
      <c r="I21" s="10">
        <v>0</v>
      </c>
      <c r="J21" s="16">
        <f t="shared" si="2"/>
        <v>0</v>
      </c>
      <c r="K21" s="16">
        <f t="shared" si="0"/>
        <v>0</v>
      </c>
      <c r="L21" s="16">
        <f t="shared" si="1"/>
        <v>0</v>
      </c>
      <c r="M21" s="21">
        <f t="shared" si="3"/>
        <v>0</v>
      </c>
      <c r="N21" s="21">
        <f t="shared" si="4"/>
        <v>0</v>
      </c>
    </row>
    <row r="22" spans="2:14" ht="20.100000000000001" customHeight="1" x14ac:dyDescent="0.25">
      <c r="B22" s="32" t="s">
        <v>10</v>
      </c>
      <c r="C22" s="36">
        <v>0</v>
      </c>
      <c r="D22" s="36">
        <v>0</v>
      </c>
      <c r="E22" s="30">
        <v>0</v>
      </c>
      <c r="F22" s="30">
        <v>0</v>
      </c>
      <c r="G22" s="10">
        <v>0</v>
      </c>
      <c r="H22" s="10">
        <v>0</v>
      </c>
      <c r="I22" s="10">
        <v>0</v>
      </c>
      <c r="J22" s="16">
        <f t="shared" si="2"/>
        <v>0</v>
      </c>
      <c r="K22" s="16">
        <f t="shared" si="0"/>
        <v>0</v>
      </c>
      <c r="L22" s="16">
        <f t="shared" si="1"/>
        <v>0</v>
      </c>
      <c r="M22" s="21">
        <f t="shared" si="3"/>
        <v>0</v>
      </c>
      <c r="N22" s="21">
        <f t="shared" si="4"/>
        <v>0</v>
      </c>
    </row>
    <row r="23" spans="2:14" ht="20.100000000000001" customHeight="1" x14ac:dyDescent="0.25">
      <c r="B23" s="32" t="s">
        <v>11</v>
      </c>
      <c r="C23" s="36">
        <v>0</v>
      </c>
      <c r="D23" s="36">
        <v>0</v>
      </c>
      <c r="E23" s="30">
        <v>0</v>
      </c>
      <c r="F23" s="30">
        <v>0</v>
      </c>
      <c r="G23" s="10">
        <v>0</v>
      </c>
      <c r="H23" s="10">
        <v>0</v>
      </c>
      <c r="I23" s="10">
        <v>0</v>
      </c>
      <c r="J23" s="16">
        <f t="shared" si="2"/>
        <v>0</v>
      </c>
      <c r="K23" s="16">
        <f t="shared" si="0"/>
        <v>0</v>
      </c>
      <c r="L23" s="16">
        <f t="shared" si="1"/>
        <v>0</v>
      </c>
      <c r="M23" s="21">
        <f t="shared" si="3"/>
        <v>0</v>
      </c>
      <c r="N23" s="21">
        <f t="shared" si="4"/>
        <v>0</v>
      </c>
    </row>
    <row r="24" spans="2:14" ht="20.100000000000001" customHeight="1" x14ac:dyDescent="0.25">
      <c r="B24" s="32" t="s">
        <v>12</v>
      </c>
      <c r="C24" s="36">
        <v>0</v>
      </c>
      <c r="D24" s="36">
        <v>0</v>
      </c>
      <c r="E24" s="30">
        <v>0</v>
      </c>
      <c r="F24" s="30">
        <v>0</v>
      </c>
      <c r="G24" s="10">
        <v>0</v>
      </c>
      <c r="H24" s="10">
        <v>0</v>
      </c>
      <c r="I24" s="10">
        <v>0</v>
      </c>
      <c r="J24" s="16">
        <f t="shared" si="2"/>
        <v>0</v>
      </c>
      <c r="K24" s="16">
        <f t="shared" si="0"/>
        <v>0</v>
      </c>
      <c r="L24" s="16">
        <f t="shared" si="1"/>
        <v>0</v>
      </c>
      <c r="M24" s="21">
        <f t="shared" si="3"/>
        <v>0</v>
      </c>
      <c r="N24" s="21">
        <f t="shared" si="4"/>
        <v>0</v>
      </c>
    </row>
    <row r="25" spans="2:14" ht="20.100000000000001" customHeight="1" x14ac:dyDescent="0.25">
      <c r="B25" s="32" t="s">
        <v>13</v>
      </c>
      <c r="C25" s="36">
        <v>0</v>
      </c>
      <c r="D25" s="36">
        <v>0</v>
      </c>
      <c r="E25" s="30">
        <v>0</v>
      </c>
      <c r="F25" s="30">
        <v>0</v>
      </c>
      <c r="G25" s="10">
        <v>0</v>
      </c>
      <c r="H25" s="10">
        <v>0</v>
      </c>
      <c r="I25" s="10">
        <v>0</v>
      </c>
      <c r="J25" s="16">
        <f t="shared" si="2"/>
        <v>0</v>
      </c>
      <c r="K25" s="16">
        <f t="shared" si="0"/>
        <v>0</v>
      </c>
      <c r="L25" s="16">
        <f t="shared" si="1"/>
        <v>0</v>
      </c>
      <c r="M25" s="21">
        <f t="shared" si="3"/>
        <v>0</v>
      </c>
      <c r="N25" s="21">
        <f t="shared" si="4"/>
        <v>0</v>
      </c>
    </row>
    <row r="26" spans="2:14" ht="20.100000000000001" customHeight="1" x14ac:dyDescent="0.25">
      <c r="B26" s="32" t="s">
        <v>14</v>
      </c>
      <c r="C26" s="36">
        <v>0</v>
      </c>
      <c r="D26" s="36">
        <v>0</v>
      </c>
      <c r="E26" s="30">
        <v>0</v>
      </c>
      <c r="F26" s="30">
        <v>0</v>
      </c>
      <c r="G26" s="10">
        <v>0</v>
      </c>
      <c r="H26" s="10">
        <v>0</v>
      </c>
      <c r="I26" s="10">
        <v>0</v>
      </c>
      <c r="J26" s="16">
        <f t="shared" si="2"/>
        <v>0</v>
      </c>
      <c r="K26" s="16">
        <f t="shared" si="0"/>
        <v>0</v>
      </c>
      <c r="L26" s="16">
        <f t="shared" si="1"/>
        <v>0</v>
      </c>
      <c r="M26" s="21">
        <f t="shared" si="3"/>
        <v>0</v>
      </c>
      <c r="N26" s="21">
        <f t="shared" si="4"/>
        <v>0</v>
      </c>
    </row>
    <row r="27" spans="2:14" ht="20.100000000000001" customHeight="1" x14ac:dyDescent="0.25">
      <c r="B27" s="32" t="s">
        <v>15</v>
      </c>
      <c r="C27" s="36">
        <v>0</v>
      </c>
      <c r="D27" s="36">
        <v>0</v>
      </c>
      <c r="E27" s="30">
        <v>0</v>
      </c>
      <c r="F27" s="30">
        <v>0</v>
      </c>
      <c r="G27" s="10">
        <v>0</v>
      </c>
      <c r="H27" s="10">
        <v>0</v>
      </c>
      <c r="I27" s="10">
        <v>0</v>
      </c>
      <c r="J27" s="16">
        <f t="shared" si="2"/>
        <v>0</v>
      </c>
      <c r="K27" s="16">
        <f t="shared" si="0"/>
        <v>0</v>
      </c>
      <c r="L27" s="16">
        <f t="shared" si="1"/>
        <v>0</v>
      </c>
      <c r="M27" s="21">
        <f t="shared" si="3"/>
        <v>0</v>
      </c>
      <c r="N27" s="21">
        <f t="shared" si="4"/>
        <v>0</v>
      </c>
    </row>
    <row r="28" spans="2:14" ht="20.100000000000001" customHeight="1" x14ac:dyDescent="0.25">
      <c r="B28" s="32" t="s">
        <v>16</v>
      </c>
      <c r="C28" s="36">
        <v>0</v>
      </c>
      <c r="D28" s="36">
        <v>0</v>
      </c>
      <c r="E28" s="30">
        <v>0</v>
      </c>
      <c r="F28" s="30">
        <v>0</v>
      </c>
      <c r="G28" s="10">
        <v>0</v>
      </c>
      <c r="H28" s="10">
        <v>0</v>
      </c>
      <c r="I28" s="10">
        <v>0</v>
      </c>
      <c r="J28" s="16">
        <f t="shared" si="2"/>
        <v>0</v>
      </c>
      <c r="K28" s="16">
        <f t="shared" si="0"/>
        <v>0</v>
      </c>
      <c r="L28" s="16">
        <f t="shared" si="1"/>
        <v>0</v>
      </c>
      <c r="M28" s="21">
        <f t="shared" si="3"/>
        <v>0</v>
      </c>
      <c r="N28" s="21">
        <f t="shared" si="4"/>
        <v>0</v>
      </c>
    </row>
    <row r="29" spans="2:14" ht="20.100000000000001" customHeight="1" x14ac:dyDescent="0.25">
      <c r="B29" s="32" t="s">
        <v>17</v>
      </c>
      <c r="C29" s="36">
        <v>0</v>
      </c>
      <c r="D29" s="36">
        <v>0</v>
      </c>
      <c r="E29" s="30">
        <v>0</v>
      </c>
      <c r="F29" s="30">
        <v>0</v>
      </c>
      <c r="G29" s="10">
        <v>0</v>
      </c>
      <c r="H29" s="10">
        <v>0</v>
      </c>
      <c r="I29" s="10">
        <v>0</v>
      </c>
      <c r="J29" s="16">
        <f t="shared" si="2"/>
        <v>0</v>
      </c>
      <c r="K29" s="16">
        <f t="shared" si="0"/>
        <v>0</v>
      </c>
      <c r="L29" s="16">
        <f t="shared" si="1"/>
        <v>0</v>
      </c>
      <c r="M29" s="21">
        <f t="shared" si="3"/>
        <v>0</v>
      </c>
      <c r="N29" s="21">
        <f t="shared" si="4"/>
        <v>0</v>
      </c>
    </row>
    <row r="30" spans="2:14" ht="20.100000000000001" customHeight="1" x14ac:dyDescent="0.25">
      <c r="B30" s="32" t="s">
        <v>18</v>
      </c>
      <c r="C30" s="36">
        <v>0</v>
      </c>
      <c r="D30" s="36">
        <v>0</v>
      </c>
      <c r="E30" s="30">
        <v>0</v>
      </c>
      <c r="F30" s="30">
        <v>0</v>
      </c>
      <c r="G30" s="10">
        <v>0</v>
      </c>
      <c r="H30" s="10">
        <v>0</v>
      </c>
      <c r="I30" s="10">
        <v>0</v>
      </c>
      <c r="J30" s="16">
        <f t="shared" si="2"/>
        <v>0</v>
      </c>
      <c r="K30" s="16">
        <f t="shared" si="0"/>
        <v>0</v>
      </c>
      <c r="L30" s="16">
        <f t="shared" si="1"/>
        <v>0</v>
      </c>
      <c r="M30" s="21">
        <f t="shared" si="3"/>
        <v>0</v>
      </c>
      <c r="N30" s="21">
        <f t="shared" si="4"/>
        <v>0</v>
      </c>
    </row>
    <row r="31" spans="2:14" ht="20.100000000000001" customHeight="1" x14ac:dyDescent="0.25">
      <c r="B31" s="32" t="s">
        <v>19</v>
      </c>
      <c r="C31" s="36">
        <v>0</v>
      </c>
      <c r="D31" s="36">
        <v>0</v>
      </c>
      <c r="E31" s="30">
        <v>0</v>
      </c>
      <c r="F31" s="30">
        <v>0</v>
      </c>
      <c r="G31" s="10">
        <v>0</v>
      </c>
      <c r="H31" s="10">
        <v>0</v>
      </c>
      <c r="I31" s="10">
        <v>0</v>
      </c>
      <c r="J31" s="16">
        <f t="shared" si="2"/>
        <v>0</v>
      </c>
      <c r="K31" s="16">
        <f t="shared" si="0"/>
        <v>0</v>
      </c>
      <c r="L31" s="16">
        <f t="shared" si="1"/>
        <v>0</v>
      </c>
      <c r="M31" s="21">
        <f t="shared" si="3"/>
        <v>0</v>
      </c>
      <c r="N31" s="21">
        <f t="shared" si="4"/>
        <v>0</v>
      </c>
    </row>
    <row r="32" spans="2:14" ht="20.100000000000001" customHeight="1" x14ac:dyDescent="0.25">
      <c r="B32" s="32" t="s">
        <v>20</v>
      </c>
      <c r="C32" s="36">
        <v>0</v>
      </c>
      <c r="D32" s="36">
        <v>0</v>
      </c>
      <c r="E32" s="30">
        <v>0</v>
      </c>
      <c r="F32" s="30">
        <v>0</v>
      </c>
      <c r="G32" s="10">
        <v>0</v>
      </c>
      <c r="H32" s="10">
        <v>0</v>
      </c>
      <c r="I32" s="10">
        <v>0</v>
      </c>
      <c r="J32" s="16">
        <f t="shared" si="2"/>
        <v>0</v>
      </c>
      <c r="K32" s="16">
        <f t="shared" si="0"/>
        <v>0</v>
      </c>
      <c r="L32" s="16">
        <f t="shared" si="1"/>
        <v>0</v>
      </c>
      <c r="M32" s="21">
        <f t="shared" si="3"/>
        <v>0</v>
      </c>
      <c r="N32" s="21">
        <f t="shared" si="4"/>
        <v>0</v>
      </c>
    </row>
    <row r="33" spans="2:14" ht="20.100000000000001" customHeight="1" x14ac:dyDescent="0.25">
      <c r="B33" s="32" t="s">
        <v>21</v>
      </c>
      <c r="C33" s="36">
        <v>0</v>
      </c>
      <c r="D33" s="36">
        <v>0</v>
      </c>
      <c r="E33" s="30">
        <v>0</v>
      </c>
      <c r="F33" s="30">
        <v>0</v>
      </c>
      <c r="G33" s="10">
        <v>0</v>
      </c>
      <c r="H33" s="10">
        <v>0</v>
      </c>
      <c r="I33" s="10">
        <v>0</v>
      </c>
      <c r="J33" s="16">
        <f t="shared" si="2"/>
        <v>0</v>
      </c>
      <c r="K33" s="16">
        <f t="shared" si="0"/>
        <v>0</v>
      </c>
      <c r="L33" s="16">
        <f t="shared" si="1"/>
        <v>0</v>
      </c>
      <c r="M33" s="21">
        <f t="shared" si="3"/>
        <v>0</v>
      </c>
      <c r="N33" s="21">
        <f t="shared" si="4"/>
        <v>0</v>
      </c>
    </row>
    <row r="34" spans="2:14" ht="20.100000000000001" customHeight="1" x14ac:dyDescent="0.25">
      <c r="B34" s="32" t="s">
        <v>22</v>
      </c>
      <c r="C34" s="36">
        <v>0</v>
      </c>
      <c r="D34" s="36">
        <v>0</v>
      </c>
      <c r="E34" s="30">
        <v>0</v>
      </c>
      <c r="F34" s="30">
        <v>0</v>
      </c>
      <c r="G34" s="10">
        <v>0</v>
      </c>
      <c r="H34" s="10">
        <v>0</v>
      </c>
      <c r="I34" s="10">
        <v>0</v>
      </c>
      <c r="J34" s="16">
        <f t="shared" si="2"/>
        <v>0</v>
      </c>
      <c r="K34" s="16">
        <f t="shared" si="0"/>
        <v>0</v>
      </c>
      <c r="L34" s="16">
        <f t="shared" si="1"/>
        <v>0</v>
      </c>
      <c r="M34" s="21">
        <f t="shared" si="3"/>
        <v>0</v>
      </c>
      <c r="N34" s="21">
        <f t="shared" si="4"/>
        <v>0</v>
      </c>
    </row>
    <row r="35" spans="2:14" ht="20.100000000000001" customHeight="1" x14ac:dyDescent="0.25">
      <c r="B35" s="32" t="s">
        <v>23</v>
      </c>
      <c r="C35" s="36">
        <v>0</v>
      </c>
      <c r="D35" s="36">
        <v>0</v>
      </c>
      <c r="E35" s="30">
        <v>0</v>
      </c>
      <c r="F35" s="30">
        <v>0</v>
      </c>
      <c r="G35" s="10">
        <v>0</v>
      </c>
      <c r="H35" s="10">
        <v>0</v>
      </c>
      <c r="I35" s="10">
        <v>0</v>
      </c>
      <c r="J35" s="16">
        <f t="shared" si="2"/>
        <v>0</v>
      </c>
      <c r="K35" s="16">
        <f t="shared" si="0"/>
        <v>0</v>
      </c>
      <c r="L35" s="16">
        <f t="shared" si="1"/>
        <v>0</v>
      </c>
      <c r="M35" s="21">
        <f t="shared" si="3"/>
        <v>0</v>
      </c>
      <c r="N35" s="21">
        <f t="shared" si="4"/>
        <v>0</v>
      </c>
    </row>
    <row r="36" spans="2:14" ht="20.100000000000001" customHeight="1" x14ac:dyDescent="0.25">
      <c r="B36" s="32" t="s">
        <v>24</v>
      </c>
      <c r="C36" s="36">
        <v>0</v>
      </c>
      <c r="D36" s="36">
        <v>0</v>
      </c>
      <c r="E36" s="30">
        <v>0</v>
      </c>
      <c r="F36" s="30">
        <v>0</v>
      </c>
      <c r="G36" s="10">
        <v>0</v>
      </c>
      <c r="H36" s="10">
        <v>0</v>
      </c>
      <c r="I36" s="10">
        <v>0</v>
      </c>
      <c r="J36" s="16">
        <f t="shared" si="2"/>
        <v>0</v>
      </c>
      <c r="K36" s="16">
        <f t="shared" si="0"/>
        <v>0</v>
      </c>
      <c r="L36" s="16">
        <f t="shared" si="1"/>
        <v>0</v>
      </c>
      <c r="M36" s="21">
        <f t="shared" si="3"/>
        <v>0</v>
      </c>
      <c r="N36" s="21">
        <f t="shared" si="4"/>
        <v>0</v>
      </c>
    </row>
    <row r="37" spans="2:14" ht="20.100000000000001" customHeight="1" x14ac:dyDescent="0.25">
      <c r="B37" s="32" t="s">
        <v>25</v>
      </c>
      <c r="C37" s="36">
        <v>0</v>
      </c>
      <c r="D37" s="36">
        <v>0</v>
      </c>
      <c r="E37" s="30">
        <v>0</v>
      </c>
      <c r="F37" s="30">
        <v>0</v>
      </c>
      <c r="G37" s="10">
        <v>0</v>
      </c>
      <c r="H37" s="10">
        <v>0</v>
      </c>
      <c r="I37" s="10">
        <v>0</v>
      </c>
      <c r="J37" s="16">
        <f t="shared" si="2"/>
        <v>0</v>
      </c>
      <c r="K37" s="16">
        <f t="shared" si="0"/>
        <v>0</v>
      </c>
      <c r="L37" s="16">
        <f t="shared" si="1"/>
        <v>0</v>
      </c>
      <c r="M37" s="21">
        <f t="shared" si="3"/>
        <v>0</v>
      </c>
      <c r="N37" s="21">
        <f t="shared" si="4"/>
        <v>0</v>
      </c>
    </row>
    <row r="38" spans="2:14" ht="20.100000000000001" customHeight="1" x14ac:dyDescent="0.25">
      <c r="B38" s="32" t="s">
        <v>26</v>
      </c>
      <c r="C38" s="36">
        <v>0</v>
      </c>
      <c r="D38" s="36">
        <v>0</v>
      </c>
      <c r="E38" s="30">
        <v>0</v>
      </c>
      <c r="F38" s="30">
        <v>0</v>
      </c>
      <c r="G38" s="10">
        <v>0</v>
      </c>
      <c r="H38" s="10">
        <v>0</v>
      </c>
      <c r="I38" s="10">
        <v>0</v>
      </c>
      <c r="J38" s="16">
        <f t="shared" si="2"/>
        <v>0</v>
      </c>
      <c r="K38" s="16">
        <f t="shared" si="0"/>
        <v>0</v>
      </c>
      <c r="L38" s="16">
        <f t="shared" si="1"/>
        <v>0</v>
      </c>
      <c r="M38" s="21">
        <f t="shared" si="3"/>
        <v>0</v>
      </c>
      <c r="N38" s="21">
        <f t="shared" si="4"/>
        <v>0</v>
      </c>
    </row>
    <row r="39" spans="2:14" ht="20.100000000000001" customHeight="1" x14ac:dyDescent="0.25">
      <c r="B39" s="32" t="s">
        <v>27</v>
      </c>
      <c r="C39" s="36">
        <v>0</v>
      </c>
      <c r="D39" s="36">
        <v>0</v>
      </c>
      <c r="E39" s="30">
        <v>0</v>
      </c>
      <c r="F39" s="30">
        <v>0</v>
      </c>
      <c r="G39" s="10">
        <v>0</v>
      </c>
      <c r="H39" s="10">
        <v>0</v>
      </c>
      <c r="I39" s="10">
        <v>0</v>
      </c>
      <c r="J39" s="16">
        <f t="shared" si="2"/>
        <v>0</v>
      </c>
      <c r="K39" s="16">
        <f t="shared" si="0"/>
        <v>0</v>
      </c>
      <c r="L39" s="16">
        <f t="shared" si="1"/>
        <v>0</v>
      </c>
      <c r="M39" s="21">
        <f t="shared" si="3"/>
        <v>0</v>
      </c>
      <c r="N39" s="21">
        <f t="shared" si="4"/>
        <v>0</v>
      </c>
    </row>
    <row r="40" spans="2:14" ht="20.100000000000001" customHeight="1" x14ac:dyDescent="0.25">
      <c r="B40" s="32" t="s">
        <v>28</v>
      </c>
      <c r="C40" s="36">
        <v>0</v>
      </c>
      <c r="D40" s="36">
        <v>0</v>
      </c>
      <c r="E40" s="30">
        <v>0</v>
      </c>
      <c r="F40" s="30">
        <v>0</v>
      </c>
      <c r="G40" s="10">
        <v>0</v>
      </c>
      <c r="H40" s="10">
        <v>0</v>
      </c>
      <c r="I40" s="10">
        <v>0</v>
      </c>
      <c r="J40" s="16">
        <f t="shared" si="2"/>
        <v>0</v>
      </c>
      <c r="K40" s="16">
        <f t="shared" si="0"/>
        <v>0</v>
      </c>
      <c r="L40" s="16">
        <f t="shared" si="1"/>
        <v>0</v>
      </c>
      <c r="M40" s="21">
        <f t="shared" si="3"/>
        <v>0</v>
      </c>
      <c r="N40" s="21">
        <f t="shared" si="4"/>
        <v>0</v>
      </c>
    </row>
    <row r="41" spans="2:14" ht="20.100000000000001" customHeight="1" x14ac:dyDescent="0.25">
      <c r="B41" s="32" t="s">
        <v>29</v>
      </c>
      <c r="C41" s="36">
        <v>0</v>
      </c>
      <c r="D41" s="36">
        <v>0</v>
      </c>
      <c r="E41" s="30">
        <v>0</v>
      </c>
      <c r="F41" s="30">
        <v>0</v>
      </c>
      <c r="G41" s="10">
        <v>0</v>
      </c>
      <c r="H41" s="10">
        <v>0</v>
      </c>
      <c r="I41" s="10">
        <v>0</v>
      </c>
      <c r="J41" s="16">
        <f t="shared" si="2"/>
        <v>0</v>
      </c>
      <c r="K41" s="16">
        <f t="shared" si="0"/>
        <v>0</v>
      </c>
      <c r="L41" s="16">
        <f t="shared" si="1"/>
        <v>0</v>
      </c>
      <c r="M41" s="21">
        <f t="shared" si="3"/>
        <v>0</v>
      </c>
      <c r="N41" s="21">
        <f t="shared" si="4"/>
        <v>0</v>
      </c>
    </row>
    <row r="42" spans="2:14" ht="20.100000000000001" customHeight="1" x14ac:dyDescent="0.25">
      <c r="B42" s="32" t="s">
        <v>30</v>
      </c>
      <c r="C42" s="36">
        <v>0</v>
      </c>
      <c r="D42" s="36">
        <v>0</v>
      </c>
      <c r="E42" s="30">
        <v>0</v>
      </c>
      <c r="F42" s="30">
        <v>0</v>
      </c>
      <c r="G42" s="10">
        <v>0</v>
      </c>
      <c r="H42" s="10">
        <v>0</v>
      </c>
      <c r="I42" s="10">
        <v>0</v>
      </c>
      <c r="J42" s="16">
        <f t="shared" si="2"/>
        <v>0</v>
      </c>
      <c r="K42" s="16">
        <f t="shared" si="0"/>
        <v>0</v>
      </c>
      <c r="L42" s="16">
        <f t="shared" si="1"/>
        <v>0</v>
      </c>
      <c r="M42" s="21">
        <f t="shared" si="3"/>
        <v>0</v>
      </c>
      <c r="N42" s="21">
        <f t="shared" si="4"/>
        <v>0</v>
      </c>
    </row>
    <row r="43" spans="2:14" ht="20.100000000000001" customHeight="1" x14ac:dyDescent="0.25">
      <c r="B43" s="32" t="s">
        <v>31</v>
      </c>
      <c r="C43" s="36">
        <v>0</v>
      </c>
      <c r="D43" s="36">
        <v>0</v>
      </c>
      <c r="E43" s="30">
        <v>0</v>
      </c>
      <c r="F43" s="30">
        <v>0</v>
      </c>
      <c r="G43" s="10">
        <v>0</v>
      </c>
      <c r="H43" s="10">
        <v>0</v>
      </c>
      <c r="I43" s="10">
        <v>0</v>
      </c>
      <c r="J43" s="16">
        <f t="shared" si="2"/>
        <v>0</v>
      </c>
      <c r="K43" s="16">
        <f t="shared" si="0"/>
        <v>0</v>
      </c>
      <c r="L43" s="16">
        <f t="shared" si="1"/>
        <v>0</v>
      </c>
      <c r="M43" s="21">
        <f t="shared" si="3"/>
        <v>0</v>
      </c>
      <c r="N43" s="21">
        <f t="shared" si="4"/>
        <v>0</v>
      </c>
    </row>
    <row r="44" spans="2:14" ht="20.100000000000001" customHeight="1" x14ac:dyDescent="0.25">
      <c r="B44" s="32" t="s">
        <v>32</v>
      </c>
      <c r="C44" s="36">
        <v>0</v>
      </c>
      <c r="D44" s="36">
        <v>0</v>
      </c>
      <c r="E44" s="30">
        <v>0</v>
      </c>
      <c r="F44" s="30">
        <v>0</v>
      </c>
      <c r="G44" s="10">
        <v>0</v>
      </c>
      <c r="H44" s="10">
        <v>0</v>
      </c>
      <c r="I44" s="10">
        <v>0</v>
      </c>
      <c r="J44" s="16">
        <f t="shared" si="2"/>
        <v>0</v>
      </c>
      <c r="K44" s="16">
        <f t="shared" si="0"/>
        <v>0</v>
      </c>
      <c r="L44" s="16">
        <f t="shared" si="1"/>
        <v>0</v>
      </c>
      <c r="M44" s="21">
        <f t="shared" si="3"/>
        <v>0</v>
      </c>
      <c r="N44" s="21">
        <f t="shared" si="4"/>
        <v>0</v>
      </c>
    </row>
    <row r="45" spans="2:14" ht="20.100000000000001" customHeight="1" x14ac:dyDescent="0.25">
      <c r="B45" s="32" t="s">
        <v>33</v>
      </c>
      <c r="C45" s="36">
        <v>0</v>
      </c>
      <c r="D45" s="36">
        <v>0</v>
      </c>
      <c r="E45" s="30">
        <v>0</v>
      </c>
      <c r="F45" s="30">
        <v>0</v>
      </c>
      <c r="G45" s="10">
        <v>0</v>
      </c>
      <c r="H45" s="10">
        <v>0</v>
      </c>
      <c r="I45" s="10">
        <v>0</v>
      </c>
      <c r="J45" s="16">
        <f t="shared" si="2"/>
        <v>0</v>
      </c>
      <c r="K45" s="16">
        <f t="shared" si="0"/>
        <v>0</v>
      </c>
      <c r="L45" s="16">
        <f t="shared" si="1"/>
        <v>0</v>
      </c>
      <c r="M45" s="21">
        <f t="shared" si="3"/>
        <v>0</v>
      </c>
      <c r="N45" s="21">
        <f t="shared" si="4"/>
        <v>0</v>
      </c>
    </row>
    <row r="46" spans="2:14" ht="20.100000000000001" customHeight="1" x14ac:dyDescent="0.25">
      <c r="B46" s="32" t="s">
        <v>34</v>
      </c>
      <c r="C46" s="36">
        <v>0</v>
      </c>
      <c r="D46" s="36">
        <v>0</v>
      </c>
      <c r="E46" s="30">
        <v>0</v>
      </c>
      <c r="F46" s="30">
        <v>0</v>
      </c>
      <c r="G46" s="10">
        <v>0</v>
      </c>
      <c r="H46" s="10">
        <v>0</v>
      </c>
      <c r="I46" s="10">
        <v>0</v>
      </c>
      <c r="J46" s="16">
        <f t="shared" si="2"/>
        <v>0</v>
      </c>
      <c r="K46" s="16">
        <f t="shared" si="0"/>
        <v>0</v>
      </c>
      <c r="L46" s="16">
        <f t="shared" si="1"/>
        <v>0</v>
      </c>
      <c r="M46" s="21">
        <f t="shared" si="3"/>
        <v>0</v>
      </c>
      <c r="N46" s="21">
        <f t="shared" si="4"/>
        <v>0</v>
      </c>
    </row>
    <row r="47" spans="2:14" ht="20.100000000000001" customHeight="1" x14ac:dyDescent="0.25">
      <c r="B47" s="32" t="s">
        <v>35</v>
      </c>
      <c r="C47" s="36">
        <v>0</v>
      </c>
      <c r="D47" s="36">
        <v>0</v>
      </c>
      <c r="E47" s="30">
        <v>0</v>
      </c>
      <c r="F47" s="30">
        <v>0</v>
      </c>
      <c r="G47" s="10">
        <v>0</v>
      </c>
      <c r="H47" s="10">
        <v>0</v>
      </c>
      <c r="I47" s="10">
        <v>0</v>
      </c>
      <c r="J47" s="16">
        <f t="shared" si="2"/>
        <v>0</v>
      </c>
      <c r="K47" s="16">
        <f t="shared" si="0"/>
        <v>0</v>
      </c>
      <c r="L47" s="16">
        <f t="shared" si="1"/>
        <v>0</v>
      </c>
      <c r="M47" s="21">
        <f t="shared" si="3"/>
        <v>0</v>
      </c>
      <c r="N47" s="21">
        <f t="shared" si="4"/>
        <v>0</v>
      </c>
    </row>
    <row r="48" spans="2:14" ht="20.100000000000001" customHeight="1" x14ac:dyDescent="0.25">
      <c r="B48" s="37" t="s">
        <v>36</v>
      </c>
      <c r="C48" s="38">
        <v>0</v>
      </c>
      <c r="D48" s="38">
        <v>0</v>
      </c>
      <c r="E48" s="31">
        <v>0</v>
      </c>
      <c r="F48" s="31">
        <v>0</v>
      </c>
      <c r="G48" s="11">
        <v>0</v>
      </c>
      <c r="H48" s="11">
        <v>0</v>
      </c>
      <c r="I48" s="11">
        <v>0</v>
      </c>
      <c r="J48" s="19">
        <f t="shared" si="2"/>
        <v>0</v>
      </c>
      <c r="K48" s="19">
        <f t="shared" si="0"/>
        <v>0</v>
      </c>
      <c r="L48" s="17">
        <f t="shared" si="1"/>
        <v>0</v>
      </c>
      <c r="M48" s="22">
        <f t="shared" si="3"/>
        <v>0</v>
      </c>
      <c r="N48" s="22">
        <f t="shared" si="4"/>
        <v>0</v>
      </c>
    </row>
    <row r="49" spans="2:14" ht="23.25" customHeight="1" x14ac:dyDescent="0.25">
      <c r="B49" s="13" t="s">
        <v>39</v>
      </c>
      <c r="C49" s="13">
        <f>SUM(C14:C48)</f>
        <v>0</v>
      </c>
      <c r="D49" s="13">
        <f t="shared" ref="D49:I49" si="5">SUM(D14:D48)</f>
        <v>0</v>
      </c>
      <c r="E49" s="27">
        <f t="shared" si="5"/>
        <v>0</v>
      </c>
      <c r="F49" s="27">
        <f t="shared" si="5"/>
        <v>0</v>
      </c>
      <c r="G49" s="13">
        <f t="shared" si="5"/>
        <v>0</v>
      </c>
      <c r="H49" s="13">
        <f t="shared" si="5"/>
        <v>0</v>
      </c>
      <c r="I49" s="13">
        <f t="shared" si="5"/>
        <v>0</v>
      </c>
      <c r="J49" s="18">
        <f t="shared" si="2"/>
        <v>0</v>
      </c>
      <c r="K49" s="18">
        <f t="shared" si="0"/>
        <v>0</v>
      </c>
      <c r="L49" s="18">
        <f t="shared" si="1"/>
        <v>0</v>
      </c>
      <c r="M49" s="23">
        <f t="shared" ref="M49" si="6">SUM(M14:M48)</f>
        <v>0</v>
      </c>
      <c r="N49" s="23">
        <f t="shared" si="4"/>
        <v>0</v>
      </c>
    </row>
    <row r="51" spans="2:14" x14ac:dyDescent="0.2">
      <c r="B51" s="14" t="s">
        <v>58</v>
      </c>
    </row>
  </sheetData>
  <mergeCells count="12">
    <mergeCell ref="M12:M13"/>
    <mergeCell ref="N12:N13"/>
    <mergeCell ref="B2:N6"/>
    <mergeCell ref="J11:L11"/>
    <mergeCell ref="B12:B13"/>
    <mergeCell ref="C12:D12"/>
    <mergeCell ref="E12:E13"/>
    <mergeCell ref="F12:F13"/>
    <mergeCell ref="G12:G13"/>
    <mergeCell ref="H12:H13"/>
    <mergeCell ref="I12:I13"/>
    <mergeCell ref="J12:L12"/>
  </mergeCells>
  <printOptions horizontalCentered="1"/>
  <pageMargins left="0.55000000000000004" right="0.56999999999999995" top="0.46" bottom="0.54" header="0.31496062992125984" footer="0.31496062992125984"/>
  <pageSetup paperSize="9" scale="56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2012-10-12T14:55:37Z</cp:lastPrinted>
  <dcterms:created xsi:type="dcterms:W3CDTF">2011-03-09T14:32:28Z</dcterms:created>
  <dcterms:modified xsi:type="dcterms:W3CDTF">2014-09-01T15:04:30Z</dcterms:modified>
</cp:coreProperties>
</file>