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DYT!$B$2:$N$54</definedName>
    <definedName name="_xlnm.Print_Area" localSheetId="4">RD!$B$2:$N$51</definedName>
    <definedName name="_xlnm.Print_Area" localSheetId="1">RDR!$B$2:$N$54</definedName>
    <definedName name="_xlnm.Print_Area" localSheetId="0">RO!$B$2:$M$54</definedName>
    <definedName name="_xlnm.Print_Area" localSheetId="3">ROOC!$B$2:$N$54</definedName>
  </definedNames>
  <calcPr calcId="145621"/>
</workbook>
</file>

<file path=xl/calcChain.xml><?xml version="1.0" encoding="utf-8"?>
<calcChain xmlns="http://schemas.openxmlformats.org/spreadsheetml/2006/main">
  <c r="N40" i="6" l="1"/>
  <c r="M40" i="6"/>
  <c r="L40" i="6"/>
  <c r="K40" i="6"/>
  <c r="J40" i="6"/>
  <c r="N39" i="6"/>
  <c r="M39" i="6"/>
  <c r="L39" i="6"/>
  <c r="K39" i="6"/>
  <c r="J39" i="6"/>
  <c r="N40" i="5"/>
  <c r="M40" i="5"/>
  <c r="L40" i="5"/>
  <c r="K40" i="5"/>
  <c r="J40" i="5"/>
  <c r="N39" i="5"/>
  <c r="M39" i="5"/>
  <c r="L39" i="5"/>
  <c r="K39" i="5"/>
  <c r="J39" i="5"/>
  <c r="N40" i="4"/>
  <c r="M40" i="4"/>
  <c r="L40" i="4"/>
  <c r="K40" i="4"/>
  <c r="J40" i="4"/>
  <c r="N39" i="4"/>
  <c r="M39" i="4"/>
  <c r="L39" i="4"/>
  <c r="K39" i="4"/>
  <c r="J39" i="4"/>
  <c r="N43" i="1"/>
  <c r="M43" i="1"/>
  <c r="L43" i="1"/>
  <c r="K43" i="1"/>
  <c r="J43" i="1"/>
  <c r="N42" i="1"/>
  <c r="M42" i="1"/>
  <c r="L42" i="1"/>
  <c r="K42" i="1"/>
  <c r="J42" i="1"/>
  <c r="N50" i="4" l="1"/>
  <c r="M50" i="4"/>
  <c r="L50" i="4"/>
  <c r="K50" i="4"/>
  <c r="J50" i="4"/>
  <c r="N50" i="6"/>
  <c r="M50" i="6"/>
  <c r="L50" i="6"/>
  <c r="K50" i="6"/>
  <c r="J50" i="6"/>
  <c r="N50" i="5"/>
  <c r="M50" i="5"/>
  <c r="L50" i="5"/>
  <c r="K50" i="5"/>
  <c r="J50" i="5"/>
  <c r="N50" i="1"/>
  <c r="M50" i="1"/>
  <c r="L50" i="1"/>
  <c r="K50" i="1"/>
  <c r="J50" i="1"/>
  <c r="E52" i="1" l="1"/>
  <c r="F52" i="1"/>
  <c r="D52" i="6" l="1"/>
  <c r="C52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52" i="1"/>
  <c r="H52" i="1"/>
  <c r="I5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4" i="1"/>
  <c r="J45" i="1"/>
  <c r="J46" i="1"/>
  <c r="J47" i="1"/>
  <c r="J48" i="1"/>
  <c r="J49" i="1"/>
  <c r="J51" i="1"/>
  <c r="I52" i="6"/>
  <c r="H52" i="6"/>
  <c r="G52" i="6"/>
  <c r="F52" i="6"/>
  <c r="E52" i="6"/>
  <c r="N51" i="6"/>
  <c r="M51" i="6"/>
  <c r="L51" i="6"/>
  <c r="K51" i="6"/>
  <c r="J51" i="6"/>
  <c r="N49" i="6"/>
  <c r="M49" i="6"/>
  <c r="L49" i="6"/>
  <c r="K49" i="6"/>
  <c r="J49" i="6"/>
  <c r="N48" i="6"/>
  <c r="M48" i="6"/>
  <c r="L48" i="6"/>
  <c r="K48" i="6"/>
  <c r="J48" i="6"/>
  <c r="N47" i="6"/>
  <c r="M47" i="6"/>
  <c r="L47" i="6"/>
  <c r="K47" i="6"/>
  <c r="J47" i="6"/>
  <c r="N46" i="6"/>
  <c r="M46" i="6"/>
  <c r="L46" i="6"/>
  <c r="K46" i="6"/>
  <c r="J46" i="6"/>
  <c r="N45" i="6"/>
  <c r="M45" i="6"/>
  <c r="L45" i="6"/>
  <c r="K45" i="6"/>
  <c r="J45" i="6"/>
  <c r="N44" i="6"/>
  <c r="M44" i="6"/>
  <c r="L44" i="6"/>
  <c r="K44" i="6"/>
  <c r="J44" i="6"/>
  <c r="N43" i="6"/>
  <c r="M43" i="6"/>
  <c r="L43" i="6"/>
  <c r="K43" i="6"/>
  <c r="J43" i="6"/>
  <c r="N42" i="6"/>
  <c r="M42" i="6"/>
  <c r="L42" i="6"/>
  <c r="K42" i="6"/>
  <c r="J42" i="6"/>
  <c r="N41" i="6"/>
  <c r="M41" i="6"/>
  <c r="L41" i="6"/>
  <c r="K41" i="6"/>
  <c r="J41" i="6"/>
  <c r="N38" i="6"/>
  <c r="M38" i="6"/>
  <c r="L38" i="6"/>
  <c r="K38" i="6"/>
  <c r="J38" i="6"/>
  <c r="N37" i="6"/>
  <c r="M37" i="6"/>
  <c r="L37" i="6"/>
  <c r="K37" i="6"/>
  <c r="J37" i="6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I52" i="5"/>
  <c r="H52" i="5"/>
  <c r="G52" i="5"/>
  <c r="F52" i="5"/>
  <c r="E52" i="5"/>
  <c r="D52" i="5"/>
  <c r="C52" i="5"/>
  <c r="N51" i="5"/>
  <c r="M51" i="5"/>
  <c r="L51" i="5"/>
  <c r="K51" i="5"/>
  <c r="J51" i="5"/>
  <c r="N49" i="5"/>
  <c r="M49" i="5"/>
  <c r="L49" i="5"/>
  <c r="K49" i="5"/>
  <c r="J49" i="5"/>
  <c r="N48" i="5"/>
  <c r="M48" i="5"/>
  <c r="L48" i="5"/>
  <c r="K48" i="5"/>
  <c r="J48" i="5"/>
  <c r="N47" i="5"/>
  <c r="M47" i="5"/>
  <c r="L47" i="5"/>
  <c r="K47" i="5"/>
  <c r="J47" i="5"/>
  <c r="N46" i="5"/>
  <c r="M46" i="5"/>
  <c r="L46" i="5"/>
  <c r="K46" i="5"/>
  <c r="J46" i="5"/>
  <c r="N45" i="5"/>
  <c r="M45" i="5"/>
  <c r="L45" i="5"/>
  <c r="K45" i="5"/>
  <c r="J45" i="5"/>
  <c r="N44" i="5"/>
  <c r="M44" i="5"/>
  <c r="L44" i="5"/>
  <c r="K44" i="5"/>
  <c r="J44" i="5"/>
  <c r="N43" i="5"/>
  <c r="M43" i="5"/>
  <c r="L43" i="5"/>
  <c r="K43" i="5"/>
  <c r="J43" i="5"/>
  <c r="N42" i="5"/>
  <c r="M42" i="5"/>
  <c r="L42" i="5"/>
  <c r="K42" i="5"/>
  <c r="J42" i="5"/>
  <c r="N41" i="5"/>
  <c r="M41" i="5"/>
  <c r="L41" i="5"/>
  <c r="K41" i="5"/>
  <c r="J41" i="5"/>
  <c r="N38" i="5"/>
  <c r="M38" i="5"/>
  <c r="L38" i="5"/>
  <c r="K38" i="5"/>
  <c r="J38" i="5"/>
  <c r="N37" i="5"/>
  <c r="M37" i="5"/>
  <c r="L37" i="5"/>
  <c r="K37" i="5"/>
  <c r="J37" i="5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I52" i="4"/>
  <c r="H52" i="4"/>
  <c r="G52" i="4"/>
  <c r="F52" i="4"/>
  <c r="E52" i="4"/>
  <c r="D52" i="4"/>
  <c r="C52" i="4"/>
  <c r="N51" i="4"/>
  <c r="M51" i="4"/>
  <c r="L51" i="4"/>
  <c r="K51" i="4"/>
  <c r="J51" i="4"/>
  <c r="N49" i="4"/>
  <c r="M49" i="4"/>
  <c r="L49" i="4"/>
  <c r="K49" i="4"/>
  <c r="J49" i="4"/>
  <c r="N48" i="4"/>
  <c r="M48" i="4"/>
  <c r="L48" i="4"/>
  <c r="K48" i="4"/>
  <c r="J48" i="4"/>
  <c r="N47" i="4"/>
  <c r="M47" i="4"/>
  <c r="L47" i="4"/>
  <c r="K47" i="4"/>
  <c r="J47" i="4"/>
  <c r="N46" i="4"/>
  <c r="M46" i="4"/>
  <c r="L46" i="4"/>
  <c r="K46" i="4"/>
  <c r="J46" i="4"/>
  <c r="N45" i="4"/>
  <c r="M45" i="4"/>
  <c r="L45" i="4"/>
  <c r="K45" i="4"/>
  <c r="J45" i="4"/>
  <c r="N44" i="4"/>
  <c r="M44" i="4"/>
  <c r="L44" i="4"/>
  <c r="K44" i="4"/>
  <c r="J44" i="4"/>
  <c r="N43" i="4"/>
  <c r="M43" i="4"/>
  <c r="L43" i="4"/>
  <c r="K43" i="4"/>
  <c r="J43" i="4"/>
  <c r="N42" i="4"/>
  <c r="M42" i="4"/>
  <c r="L42" i="4"/>
  <c r="K42" i="4"/>
  <c r="J42" i="4"/>
  <c r="N41" i="4"/>
  <c r="M41" i="4"/>
  <c r="L41" i="4"/>
  <c r="K41" i="4"/>
  <c r="J41" i="4"/>
  <c r="N38" i="4"/>
  <c r="M38" i="4"/>
  <c r="L38" i="4"/>
  <c r="K38" i="4"/>
  <c r="J38" i="4"/>
  <c r="N37" i="4"/>
  <c r="M37" i="4"/>
  <c r="L37" i="4"/>
  <c r="K37" i="4"/>
  <c r="J37" i="4"/>
  <c r="N36" i="4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51" i="1"/>
  <c r="N49" i="1"/>
  <c r="N48" i="1"/>
  <c r="N47" i="1"/>
  <c r="N46" i="1"/>
  <c r="N45" i="1"/>
  <c r="N44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M51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L51" i="1"/>
  <c r="K51" i="1"/>
  <c r="L49" i="1"/>
  <c r="K49" i="1"/>
  <c r="L48" i="1"/>
  <c r="K48" i="1"/>
  <c r="L47" i="1"/>
  <c r="K47" i="1"/>
  <c r="L46" i="1"/>
  <c r="K46" i="1"/>
  <c r="L45" i="1"/>
  <c r="K45" i="1"/>
  <c r="L44" i="1"/>
  <c r="K44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D52" i="1"/>
  <c r="C52" i="1"/>
  <c r="N49" i="7" l="1"/>
  <c r="M49" i="7"/>
  <c r="J49" i="7"/>
  <c r="L49" i="7"/>
  <c r="K49" i="7"/>
  <c r="M52" i="1"/>
  <c r="M52" i="5"/>
  <c r="M52" i="6"/>
  <c r="N52" i="6"/>
  <c r="K52" i="6"/>
  <c r="J52" i="6"/>
  <c r="L52" i="6"/>
  <c r="J52" i="5"/>
  <c r="L52" i="5"/>
  <c r="N52" i="5"/>
  <c r="K52" i="5"/>
  <c r="J52" i="4"/>
  <c r="L52" i="4"/>
  <c r="N52" i="4"/>
  <c r="K52" i="4"/>
  <c r="M52" i="4"/>
  <c r="L52" i="1"/>
  <c r="J52" i="1" l="1"/>
  <c r="N52" i="1"/>
  <c r="K52" i="1"/>
</calcChain>
</file>

<file path=xl/sharedStrings.xml><?xml version="1.0" encoding="utf-8"?>
<sst xmlns="http://schemas.openxmlformats.org/spreadsheetml/2006/main" count="287" uniqueCount="103">
  <si>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</si>
  <si>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</si>
  <si>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</si>
  <si>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</si>
  <si>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</si>
  <si>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</si>
  <si>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</si>
  <si>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</si>
  <si>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</si>
  <si>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</si>
  <si>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</si>
  <si>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</si>
  <si>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</si>
  <si>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</si>
  <si>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</si>
  <si>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</si>
  <si>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</si>
  <si>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</si>
  <si>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</si>
  <si>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</si>
  <si>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</si>
  <si>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</si>
  <si>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</si>
  <si>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</si>
  <si>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</si>
  <si>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</si>
  <si>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</si>
  <si>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</si>
  <si>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</si>
  <si>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</si>
  <si>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</si>
  <si>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</si>
  <si>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</si>
  <si>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</si>
  <si>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</si>
  <si>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</si>
  <si>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</si>
  <si>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</si>
  <si>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</si>
  <si>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</si>
  <si>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</si>
  <si>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</si>
  <si>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</si>
  <si>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</si>
  <si>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</si>
  <si>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</si>
  <si>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</si>
  <si>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</si>
  <si>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</si>
  <si>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</si>
  <si>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</si>
  <si>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</si>
  <si>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 xml:space="preserve">PCA
(1) 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</si>
  <si>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</si>
  <si>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</si>
  <si>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</si>
  <si>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</si>
  <si>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</si>
  <si>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</si>
  <si>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</si>
  <si>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EJECUCION PRESUPUESTAL MENSUALIZADA DE GASTOS 
MINISTERIO DE SALUD 2014
AL MES DE JUNIO</t>
  </si>
  <si>
    <t>COMPROMETIDO
ENE-JUN
(3)</t>
  </si>
  <si>
    <t>DEVENGADO
ENE-JUN
(4)</t>
  </si>
  <si>
    <t>GIRO
ENE-JUN
(5)</t>
  </si>
  <si>
    <t>Fuente: Consulta Amigable y Base de Datos  MEF al 30 de Junio del 2014</t>
  </si>
  <si>
    <t>001-117: ADMINISTRACION CENTRAL - MINSA</t>
  </si>
  <si>
    <t>005-121: INSTITUTO NACIONAL DE SALUD MENTAL</t>
  </si>
  <si>
    <t>007-123: INSTITUTO NACIONAL DE CIENCIAS NEUROLOGICAS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</si>
  <si>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</si>
  <si>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</si>
  <si>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</si>
  <si>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</si>
  <si>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015-131: DIRECCION DE SALUD IV LIMA ESTE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</si>
  <si>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</si>
  <si>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</si>
  <si>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</si>
  <si>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</si>
  <si>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022-138: DIRECCION DE SALUD II LIMA SUR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</si>
  <si>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</si>
  <si>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</si>
  <si>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</si>
  <si>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</si>
  <si>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</si>
  <si>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</si>
  <si>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</si>
  <si>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</si>
  <si>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</si>
  <si>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</si>
  <si>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043-1151: RED. DE SALUD SAN JUAN DE LURIGANCHO</t>
  </si>
  <si>
    <t>044-1152: RED. DE SALUD RIMAC - SAN MARTIN DE PORRES - LOS OLIVOS</t>
  </si>
  <si>
    <t>045-1153: RED. DE SALUD TUPAC AMARU</t>
  </si>
  <si>
    <t>046-1154: RED. DE SERVICIOS DE SALUD " BARRANCO-CHORRILLOS-SURCO"</t>
  </si>
  <si>
    <t>047-1155: RED. DE SERVICIOS DE SALUD "SAN JUAN DE MIRAFLORES-VILLA MARIA DEL TRIUNFO"</t>
  </si>
  <si>
    <t>048-1156: RED. DE SERVICIOS DE SALUD "VILLA EL SALVADOR - LURIN -PACHACAMAC-PUCUSANA"</t>
  </si>
  <si>
    <t>049-1216: HOSPITAL SAN JUAN DE LURIGANCHO</t>
  </si>
  <si>
    <t>050-1217: HOSPITAL VITARTE</t>
  </si>
  <si>
    <t>053-1264: RED DE SALUD LIMA CIUDAD</t>
  </si>
  <si>
    <t>123-1315: PROGRAMA DE APOYO A LA REFORMA DEL SECTOR SALUD - PARSALUD</t>
  </si>
  <si>
    <t>124-1345: DIRECCION DE ABASTECIMIENTOS DE RECURSOS ESTRATEGICOS DE SALUD - DARES</t>
  </si>
  <si>
    <t>139-1512: INSTITUTO NACIONAL DE SALUD DEL NIÑO - SAN BORJA</t>
  </si>
  <si>
    <t>140-1528: HOSPITAL DE HUAYCAN</t>
  </si>
  <si>
    <t>141-1531: RED DE SALUD LIMA NORTE IV</t>
  </si>
  <si>
    <t>026-142: DIRECCION DE SALUD V LIMA CIUDAD (CERRADO)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</si>
</sst>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1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0" fillId="34" borderId="4" xfId="0" applyNumberForma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164" fontId="19" fillId="35" borderId="17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5.7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2:14" ht="15.75" x14ac:dyDescent="0.25">
      <c r="B8" s="2" t="s">
        <v>40</v>
      </c>
    </row>
    <row r="9" spans="2:14" x14ac:dyDescent="0.2">
      <c r="B9" s="3" t="s">
        <v>2</v>
      </c>
    </row>
    <row r="10" spans="2:14" x14ac:dyDescent="0.25">
      <c r="E10" s="40"/>
    </row>
    <row r="11" spans="2:14" x14ac:dyDescent="0.25">
      <c r="B11" s="4"/>
      <c r="J11" s="49"/>
      <c r="K11" s="49"/>
      <c r="L11" s="49"/>
    </row>
    <row r="12" spans="2:14" s="5" customFormat="1" ht="15" customHeight="1" x14ac:dyDescent="0.25">
      <c r="B12" s="47" t="s">
        <v>1</v>
      </c>
      <c r="C12" s="46" t="s">
        <v>0</v>
      </c>
      <c r="D12" s="46"/>
      <c r="E12" s="41" t="s">
        <v>52</v>
      </c>
      <c r="F12" s="41" t="s">
        <v>45</v>
      </c>
      <c r="G12" s="41" t="s">
        <v>61</v>
      </c>
      <c r="H12" s="41" t="s">
        <v>62</v>
      </c>
      <c r="I12" s="41" t="s">
        <v>63</v>
      </c>
      <c r="J12" s="50" t="s">
        <v>43</v>
      </c>
      <c r="K12" s="50"/>
      <c r="L12" s="50"/>
      <c r="M12" s="41" t="s">
        <v>49</v>
      </c>
      <c r="N12" s="43" t="s">
        <v>50</v>
      </c>
    </row>
    <row r="13" spans="2:14" s="5" customFormat="1" ht="40.5" customHeight="1" x14ac:dyDescent="0.25">
      <c r="B13" s="48"/>
      <c r="C13" s="28" t="s">
        <v>38</v>
      </c>
      <c r="D13" s="28" t="s">
        <v>37</v>
      </c>
      <c r="E13" s="42"/>
      <c r="F13" s="42"/>
      <c r="G13" s="42"/>
      <c r="H13" s="42"/>
      <c r="I13" s="42"/>
      <c r="J13" s="28" t="s">
        <v>46</v>
      </c>
      <c r="K13" s="28" t="s">
        <v>47</v>
      </c>
      <c r="L13" s="29" t="s">
        <v>48</v>
      </c>
      <c r="M13" s="42"/>
      <c r="N13" s="44"/>
    </row>
    <row r="14" spans="2:14" ht="20.100000000000001" customHeight="1" x14ac:dyDescent="0.25">
      <c r="B14" s="6" t="s">
        <v>65</v>
      </c>
      <c r="C14" s="9">
        <v>2259275830</v>
      </c>
      <c r="D14" s="9">
        <v>1213252433</v>
      </c>
      <c r="E14" s="24">
        <v>1152589811.3499999</v>
      </c>
      <c r="F14" s="24">
        <v>564948694</v>
      </c>
      <c r="G14" s="9">
        <v>459844941</v>
      </c>
      <c r="H14" s="9">
        <v>369762820</v>
      </c>
      <c r="I14" s="9">
        <v>366121488</v>
      </c>
      <c r="J14" s="15">
        <f>IF(ISERROR(+G14/E14)=TRUE,0,++G14/E14)</f>
        <v>0.39896668916532846</v>
      </c>
      <c r="K14" s="15">
        <f t="shared" ref="K14:K52" si="0">IF(ISERROR(+H14/E14)=TRUE,0,++H14/E14)</f>
        <v>0.32081041872728855</v>
      </c>
      <c r="L14" s="15">
        <f t="shared" ref="L14:L52" si="1">IF(ISERROR(+I14/E14)=TRUE,0,++I14/E14)</f>
        <v>0.31765115776198904</v>
      </c>
      <c r="M14" s="20">
        <f>IF(ISERROR(+E14-G14)=TRUE,0,++E14-G14)</f>
        <v>692744870.3499999</v>
      </c>
      <c r="N14" s="20">
        <f>IF(ISERROR(+E14-F14)=TRUE,0,++E14-F14)</f>
        <v>587641117.3499999</v>
      </c>
    </row>
    <row r="15" spans="2:14" ht="20.100000000000001" customHeight="1" x14ac:dyDescent="0.25">
      <c r="B15" s="7" t="s">
        <v>66</v>
      </c>
      <c r="C15" s="10">
        <v>25212923</v>
      </c>
      <c r="D15" s="10">
        <v>26454333</v>
      </c>
      <c r="E15" s="25">
        <v>25131616.350000001</v>
      </c>
      <c r="F15" s="25">
        <v>24770683</v>
      </c>
      <c r="G15" s="10">
        <v>16000600</v>
      </c>
      <c r="H15" s="10">
        <v>15392136</v>
      </c>
      <c r="I15" s="10">
        <v>13315924</v>
      </c>
      <c r="J15" s="16">
        <f t="shared" ref="J15:J52" si="2">IF(ISERROR(+G15/E15)=TRUE,0,++G15/E15)</f>
        <v>0.63667214146375428</v>
      </c>
      <c r="K15" s="16">
        <f t="shared" si="0"/>
        <v>0.61246104451216477</v>
      </c>
      <c r="L15" s="16">
        <f t="shared" si="1"/>
        <v>0.52984749625942784</v>
      </c>
      <c r="M15" s="21">
        <f t="shared" ref="M15:M51" si="3">IF(ISERROR(+E15-G15)=TRUE,0,++E15-G15)</f>
        <v>9131016.3500000015</v>
      </c>
      <c r="N15" s="21">
        <f t="shared" ref="N15:N52" si="4">IF(ISERROR(+E15-F15)=TRUE,0,++E15-F15)</f>
        <v>360933.35000000149</v>
      </c>
    </row>
    <row r="16" spans="2:14" ht="20.100000000000001" customHeight="1" x14ac:dyDescent="0.25">
      <c r="B16" s="7" t="s">
        <v>67</v>
      </c>
      <c r="C16" s="10">
        <v>27006765</v>
      </c>
      <c r="D16" s="10">
        <v>30181205</v>
      </c>
      <c r="E16" s="25">
        <v>28672144.75</v>
      </c>
      <c r="F16" s="25">
        <v>27781786</v>
      </c>
      <c r="G16" s="10">
        <v>19176003</v>
      </c>
      <c r="H16" s="10">
        <v>19157002</v>
      </c>
      <c r="I16" s="10">
        <v>16138130</v>
      </c>
      <c r="J16" s="16">
        <f t="shared" si="2"/>
        <v>0.66880253176735238</v>
      </c>
      <c r="K16" s="16">
        <f t="shared" si="0"/>
        <v>0.66813983282502787</v>
      </c>
      <c r="L16" s="16">
        <f t="shared" si="1"/>
        <v>0.56285046482265688</v>
      </c>
      <c r="M16" s="21">
        <f t="shared" si="3"/>
        <v>9496141.75</v>
      </c>
      <c r="N16" s="21">
        <f t="shared" si="4"/>
        <v>890358.75</v>
      </c>
    </row>
    <row r="17" spans="2:14" ht="20.100000000000001" customHeight="1" x14ac:dyDescent="0.25">
      <c r="B17" s="7" t="s">
        <v>68</v>
      </c>
      <c r="C17" s="10">
        <v>15623020</v>
      </c>
      <c r="D17" s="10">
        <v>16782371</v>
      </c>
      <c r="E17" s="25">
        <v>15943252.449999999</v>
      </c>
      <c r="F17" s="25">
        <v>14251313</v>
      </c>
      <c r="G17" s="10">
        <v>9199233</v>
      </c>
      <c r="H17" s="10">
        <v>9194333</v>
      </c>
      <c r="I17" s="10">
        <v>8276002</v>
      </c>
      <c r="J17" s="16">
        <f t="shared" si="2"/>
        <v>0.57699851575768035</v>
      </c>
      <c r="K17" s="16">
        <f t="shared" si="0"/>
        <v>0.5766911757080031</v>
      </c>
      <c r="L17" s="16">
        <f t="shared" si="1"/>
        <v>0.51909119710388829</v>
      </c>
      <c r="M17" s="21">
        <f t="shared" si="3"/>
        <v>6744019.4499999993</v>
      </c>
      <c r="N17" s="21">
        <f t="shared" si="4"/>
        <v>1691939.4499999993</v>
      </c>
    </row>
    <row r="18" spans="2:14" ht="20.100000000000001" customHeight="1" x14ac:dyDescent="0.25">
      <c r="B18" s="7" t="s">
        <v>69</v>
      </c>
      <c r="C18" s="10">
        <v>35852743</v>
      </c>
      <c r="D18" s="10">
        <v>43148598</v>
      </c>
      <c r="E18" s="25">
        <v>40991168.100000001</v>
      </c>
      <c r="F18" s="25">
        <v>28687940</v>
      </c>
      <c r="G18" s="10">
        <v>20832358</v>
      </c>
      <c r="H18" s="10">
        <v>20554090</v>
      </c>
      <c r="I18" s="10">
        <v>13582110</v>
      </c>
      <c r="J18" s="16">
        <f t="shared" si="2"/>
        <v>0.50821576855722728</v>
      </c>
      <c r="K18" s="16">
        <f t="shared" si="0"/>
        <v>0.50142728184415897</v>
      </c>
      <c r="L18" s="16">
        <f t="shared" si="1"/>
        <v>0.33134235079287727</v>
      </c>
      <c r="M18" s="21">
        <f t="shared" si="3"/>
        <v>20158810.100000001</v>
      </c>
      <c r="N18" s="21">
        <f t="shared" si="4"/>
        <v>12303228.100000001</v>
      </c>
    </row>
    <row r="19" spans="2:14" ht="20.100000000000001" customHeight="1" x14ac:dyDescent="0.25">
      <c r="B19" s="7" t="s">
        <v>70</v>
      </c>
      <c r="C19" s="10">
        <v>111171339</v>
      </c>
      <c r="D19" s="10">
        <v>121574412</v>
      </c>
      <c r="E19" s="25">
        <v>115495691.40000001</v>
      </c>
      <c r="F19" s="25">
        <v>106536820</v>
      </c>
      <c r="G19" s="10">
        <v>78821929</v>
      </c>
      <c r="H19" s="10">
        <v>78821929</v>
      </c>
      <c r="I19" s="10">
        <v>69332821</v>
      </c>
      <c r="J19" s="16">
        <f t="shared" si="2"/>
        <v>0.68246640237871248</v>
      </c>
      <c r="K19" s="16">
        <f t="shared" si="0"/>
        <v>0.68246640237871248</v>
      </c>
      <c r="L19" s="16">
        <f t="shared" si="1"/>
        <v>0.60030655827564483</v>
      </c>
      <c r="M19" s="21">
        <f t="shared" si="3"/>
        <v>36673762.400000006</v>
      </c>
      <c r="N19" s="21">
        <f t="shared" si="4"/>
        <v>8958871.400000006</v>
      </c>
    </row>
    <row r="20" spans="2:14" ht="20.100000000000001" customHeight="1" x14ac:dyDescent="0.25">
      <c r="B20" s="7" t="s">
        <v>71</v>
      </c>
      <c r="C20" s="10">
        <v>71246778</v>
      </c>
      <c r="D20" s="10">
        <v>79712072</v>
      </c>
      <c r="E20" s="25">
        <v>75726468.400000006</v>
      </c>
      <c r="F20" s="25">
        <v>52913584</v>
      </c>
      <c r="G20" s="10">
        <v>52908197</v>
      </c>
      <c r="H20" s="10">
        <v>52607219</v>
      </c>
      <c r="I20" s="10">
        <v>45060352</v>
      </c>
      <c r="J20" s="16">
        <f t="shared" si="2"/>
        <v>0.69867508835259506</v>
      </c>
      <c r="K20" s="16">
        <f t="shared" si="0"/>
        <v>0.69470054673776382</v>
      </c>
      <c r="L20" s="16">
        <f t="shared" si="1"/>
        <v>0.59504098041365938</v>
      </c>
      <c r="M20" s="21">
        <f t="shared" si="3"/>
        <v>22818271.400000006</v>
      </c>
      <c r="N20" s="21">
        <f t="shared" si="4"/>
        <v>22812884.400000006</v>
      </c>
    </row>
    <row r="21" spans="2:14" ht="20.100000000000001" customHeight="1" x14ac:dyDescent="0.25">
      <c r="B21" s="7" t="s">
        <v>72</v>
      </c>
      <c r="C21" s="10">
        <v>78684430</v>
      </c>
      <c r="D21" s="10">
        <v>78146995</v>
      </c>
      <c r="E21" s="25">
        <v>74239645.25</v>
      </c>
      <c r="F21" s="25">
        <v>46738535</v>
      </c>
      <c r="G21" s="10">
        <v>43397837</v>
      </c>
      <c r="H21" s="10">
        <v>43032028</v>
      </c>
      <c r="I21" s="10">
        <v>41338319</v>
      </c>
      <c r="J21" s="16">
        <f t="shared" si="2"/>
        <v>0.58456417529823801</v>
      </c>
      <c r="K21" s="16">
        <f t="shared" si="0"/>
        <v>0.57963676759352512</v>
      </c>
      <c r="L21" s="16">
        <f t="shared" si="1"/>
        <v>0.55682269036704479</v>
      </c>
      <c r="M21" s="21">
        <f t="shared" si="3"/>
        <v>30841808.25</v>
      </c>
      <c r="N21" s="21">
        <f t="shared" si="4"/>
        <v>27501110.25</v>
      </c>
    </row>
    <row r="22" spans="2:14" ht="20.100000000000001" customHeight="1" x14ac:dyDescent="0.25">
      <c r="B22" s="7" t="s">
        <v>73</v>
      </c>
      <c r="C22" s="10">
        <v>73519497</v>
      </c>
      <c r="D22" s="10">
        <v>93704681</v>
      </c>
      <c r="E22" s="25">
        <v>89019446.950000003</v>
      </c>
      <c r="F22" s="25">
        <v>65233391</v>
      </c>
      <c r="G22" s="10">
        <v>65022337</v>
      </c>
      <c r="H22" s="10">
        <v>64131216</v>
      </c>
      <c r="I22" s="10">
        <v>57760188</v>
      </c>
      <c r="J22" s="16">
        <f t="shared" si="2"/>
        <v>0.73042845386942723</v>
      </c>
      <c r="K22" s="16">
        <f t="shared" si="0"/>
        <v>0.72041804568861112</v>
      </c>
      <c r="L22" s="16">
        <f t="shared" si="1"/>
        <v>0.64884909959553505</v>
      </c>
      <c r="M22" s="21">
        <f t="shared" si="3"/>
        <v>23997109.950000003</v>
      </c>
      <c r="N22" s="21">
        <f t="shared" si="4"/>
        <v>23786055.950000003</v>
      </c>
    </row>
    <row r="23" spans="2:14" ht="20.100000000000001" customHeight="1" x14ac:dyDescent="0.25">
      <c r="B23" s="7" t="s">
        <v>74</v>
      </c>
      <c r="C23" s="10">
        <v>25937415</v>
      </c>
      <c r="D23" s="10">
        <v>27833332</v>
      </c>
      <c r="E23" s="25">
        <v>26441665.399999999</v>
      </c>
      <c r="F23" s="25">
        <v>17911279</v>
      </c>
      <c r="G23" s="10">
        <v>17577686</v>
      </c>
      <c r="H23" s="10">
        <v>16831236</v>
      </c>
      <c r="I23" s="10">
        <v>14581828</v>
      </c>
      <c r="J23" s="16">
        <f t="shared" si="2"/>
        <v>0.66477227262697303</v>
      </c>
      <c r="K23" s="16">
        <f t="shared" si="0"/>
        <v>0.63654220509121184</v>
      </c>
      <c r="L23" s="16">
        <f t="shared" si="1"/>
        <v>0.55147161797153676</v>
      </c>
      <c r="M23" s="21">
        <f t="shared" si="3"/>
        <v>8863979.3999999985</v>
      </c>
      <c r="N23" s="21">
        <f t="shared" si="4"/>
        <v>8530386.3999999985</v>
      </c>
    </row>
    <row r="24" spans="2:14" ht="20.100000000000001" customHeight="1" x14ac:dyDescent="0.25">
      <c r="B24" s="7" t="s">
        <v>75</v>
      </c>
      <c r="C24" s="10">
        <v>47028363</v>
      </c>
      <c r="D24" s="10">
        <v>30452380</v>
      </c>
      <c r="E24" s="25">
        <v>28929761</v>
      </c>
      <c r="F24" s="25">
        <v>30430023</v>
      </c>
      <c r="G24" s="10">
        <v>30430023</v>
      </c>
      <c r="H24" s="10">
        <v>30430023</v>
      </c>
      <c r="I24" s="10">
        <v>30429005</v>
      </c>
      <c r="J24" s="16">
        <f t="shared" si="2"/>
        <v>1.0518587761578813</v>
      </c>
      <c r="K24" s="16">
        <f t="shared" si="0"/>
        <v>1.0518587761578813</v>
      </c>
      <c r="L24" s="16">
        <f t="shared" si="1"/>
        <v>1.0518235874814175</v>
      </c>
      <c r="M24" s="21">
        <f t="shared" si="3"/>
        <v>-1500262</v>
      </c>
      <c r="N24" s="21">
        <f t="shared" si="4"/>
        <v>-1500262</v>
      </c>
    </row>
    <row r="25" spans="2:14" ht="20.100000000000001" customHeight="1" x14ac:dyDescent="0.25">
      <c r="B25" s="7" t="s">
        <v>76</v>
      </c>
      <c r="C25" s="10">
        <v>73382398</v>
      </c>
      <c r="D25" s="10">
        <v>51402304</v>
      </c>
      <c r="E25" s="25">
        <v>48832188.799999997</v>
      </c>
      <c r="F25" s="25">
        <v>51402165</v>
      </c>
      <c r="G25" s="10">
        <v>51402165</v>
      </c>
      <c r="H25" s="10">
        <v>51402165</v>
      </c>
      <c r="I25" s="10">
        <v>51383276</v>
      </c>
      <c r="J25" s="16">
        <f t="shared" si="2"/>
        <v>1.0526287324642716</v>
      </c>
      <c r="K25" s="16">
        <f t="shared" si="0"/>
        <v>1.0526287324642716</v>
      </c>
      <c r="L25" s="16">
        <f t="shared" si="1"/>
        <v>1.0522419179375389</v>
      </c>
      <c r="M25" s="21">
        <f t="shared" si="3"/>
        <v>-2569976.200000003</v>
      </c>
      <c r="N25" s="21">
        <f t="shared" si="4"/>
        <v>-2569976.200000003</v>
      </c>
    </row>
    <row r="26" spans="2:14" ht="20.100000000000001" customHeight="1" x14ac:dyDescent="0.25">
      <c r="B26" s="7" t="s">
        <v>77</v>
      </c>
      <c r="C26" s="10">
        <v>21573166</v>
      </c>
      <c r="D26" s="10">
        <v>41184613</v>
      </c>
      <c r="E26" s="25">
        <v>39125382.350000001</v>
      </c>
      <c r="F26" s="25">
        <v>18257586</v>
      </c>
      <c r="G26" s="10">
        <v>13093576</v>
      </c>
      <c r="H26" s="10">
        <v>12603915</v>
      </c>
      <c r="I26" s="10">
        <v>11534990</v>
      </c>
      <c r="J26" s="16">
        <f t="shared" si="2"/>
        <v>0.33465681901508626</v>
      </c>
      <c r="K26" s="16">
        <f t="shared" si="0"/>
        <v>0.32214164419533142</v>
      </c>
      <c r="L26" s="16">
        <f t="shared" si="1"/>
        <v>0.29482114441240725</v>
      </c>
      <c r="M26" s="21">
        <f t="shared" si="3"/>
        <v>26031806.350000001</v>
      </c>
      <c r="N26" s="21">
        <f t="shared" si="4"/>
        <v>20867796.350000001</v>
      </c>
    </row>
    <row r="27" spans="2:14" ht="20.100000000000001" customHeight="1" x14ac:dyDescent="0.25">
      <c r="B27" s="7" t="s">
        <v>78</v>
      </c>
      <c r="C27" s="10">
        <v>71642637</v>
      </c>
      <c r="D27" s="10">
        <v>78500735</v>
      </c>
      <c r="E27" s="25">
        <v>74575698.25</v>
      </c>
      <c r="F27" s="30">
        <v>61860344</v>
      </c>
      <c r="G27" s="10">
        <v>48894920</v>
      </c>
      <c r="H27" s="10">
        <v>48249693</v>
      </c>
      <c r="I27" s="10">
        <v>41604673</v>
      </c>
      <c r="J27" s="16">
        <f t="shared" si="2"/>
        <v>0.65564146427552894</v>
      </c>
      <c r="K27" s="16">
        <f t="shared" si="0"/>
        <v>0.64698949030624731</v>
      </c>
      <c r="L27" s="16">
        <f t="shared" si="1"/>
        <v>0.55788512848419758</v>
      </c>
      <c r="M27" s="21">
        <f t="shared" si="3"/>
        <v>25680778.25</v>
      </c>
      <c r="N27" s="21">
        <f t="shared" si="4"/>
        <v>12715354.25</v>
      </c>
    </row>
    <row r="28" spans="2:14" ht="20.100000000000001" customHeight="1" x14ac:dyDescent="0.25">
      <c r="B28" s="39" t="s">
        <v>102</v>
      </c>
      <c r="C28" s="10">
        <v>17893543</v>
      </c>
      <c r="D28" s="10">
        <v>6891141</v>
      </c>
      <c r="E28" s="25">
        <v>6546583.9500000002</v>
      </c>
      <c r="F28" s="30">
        <v>6627068</v>
      </c>
      <c r="G28" s="10">
        <v>6627068</v>
      </c>
      <c r="H28" s="10">
        <v>6627068</v>
      </c>
      <c r="I28" s="10">
        <v>6623631</v>
      </c>
      <c r="J28" s="16">
        <f t="shared" si="2"/>
        <v>1.0122940529923243</v>
      </c>
      <c r="K28" s="16">
        <f t="shared" si="0"/>
        <v>1.0122940529923243</v>
      </c>
      <c r="L28" s="16">
        <f t="shared" si="1"/>
        <v>1.0117690463589029</v>
      </c>
      <c r="M28" s="21">
        <f t="shared" si="3"/>
        <v>-80484.049999999814</v>
      </c>
      <c r="N28" s="21">
        <f t="shared" si="4"/>
        <v>-80484.049999999814</v>
      </c>
    </row>
    <row r="29" spans="2:14" ht="20.100000000000001" customHeight="1" x14ac:dyDescent="0.25">
      <c r="B29" s="7" t="s">
        <v>79</v>
      </c>
      <c r="C29" s="10">
        <v>97672565</v>
      </c>
      <c r="D29" s="10">
        <v>59712137</v>
      </c>
      <c r="E29" s="25">
        <v>56726530.149999999</v>
      </c>
      <c r="F29" s="30">
        <v>59712002</v>
      </c>
      <c r="G29" s="10">
        <v>59712002</v>
      </c>
      <c r="H29" s="10">
        <v>59712002</v>
      </c>
      <c r="I29" s="10">
        <v>59239928</v>
      </c>
      <c r="J29" s="16">
        <f t="shared" si="2"/>
        <v>1.0526291991085233</v>
      </c>
      <c r="K29" s="16">
        <f t="shared" si="0"/>
        <v>1.0526291991085233</v>
      </c>
      <c r="L29" s="16">
        <f t="shared" si="1"/>
        <v>1.0443072728642826</v>
      </c>
      <c r="M29" s="21">
        <f t="shared" si="3"/>
        <v>-2985471.8500000015</v>
      </c>
      <c r="N29" s="21">
        <f t="shared" si="4"/>
        <v>-2985471.8500000015</v>
      </c>
    </row>
    <row r="30" spans="2:14" ht="20.100000000000001" customHeight="1" x14ac:dyDescent="0.25">
      <c r="B30" s="7" t="s">
        <v>80</v>
      </c>
      <c r="C30" s="10">
        <v>89021808</v>
      </c>
      <c r="D30" s="10">
        <v>58622901</v>
      </c>
      <c r="E30" s="25">
        <v>55691755.950000003</v>
      </c>
      <c r="F30" s="30">
        <v>58595872</v>
      </c>
      <c r="G30" s="10">
        <v>58595872</v>
      </c>
      <c r="H30" s="10">
        <v>58595872</v>
      </c>
      <c r="I30" s="10">
        <v>57997433</v>
      </c>
      <c r="J30" s="16">
        <f t="shared" si="2"/>
        <v>1.0521462467911284</v>
      </c>
      <c r="K30" s="16">
        <f t="shared" si="0"/>
        <v>1.0521462467911284</v>
      </c>
      <c r="L30" s="16">
        <f t="shared" si="1"/>
        <v>1.0414006886776928</v>
      </c>
      <c r="M30" s="21">
        <f t="shared" si="3"/>
        <v>-2904116.049999997</v>
      </c>
      <c r="N30" s="21">
        <f t="shared" si="4"/>
        <v>-2904116.049999997</v>
      </c>
    </row>
    <row r="31" spans="2:14" ht="20.100000000000001" customHeight="1" x14ac:dyDescent="0.25">
      <c r="B31" s="7" t="s">
        <v>81</v>
      </c>
      <c r="C31" s="10">
        <v>50900685</v>
      </c>
      <c r="D31" s="10">
        <v>56373382</v>
      </c>
      <c r="E31" s="25">
        <v>53554712.899999999</v>
      </c>
      <c r="F31" s="30">
        <v>36856697</v>
      </c>
      <c r="G31" s="10">
        <v>36763067</v>
      </c>
      <c r="H31" s="10">
        <v>36645667</v>
      </c>
      <c r="I31" s="10">
        <v>36305535</v>
      </c>
      <c r="J31" s="16">
        <f t="shared" si="2"/>
        <v>0.68645811002004276</v>
      </c>
      <c r="K31" s="16">
        <f t="shared" si="0"/>
        <v>0.68426595934566203</v>
      </c>
      <c r="L31" s="16">
        <f t="shared" si="1"/>
        <v>0.67791484696765125</v>
      </c>
      <c r="M31" s="21">
        <f t="shared" si="3"/>
        <v>16791645.899999999</v>
      </c>
      <c r="N31" s="21">
        <f t="shared" si="4"/>
        <v>16698015.899999999</v>
      </c>
    </row>
    <row r="32" spans="2:14" ht="20.100000000000001" customHeight="1" x14ac:dyDescent="0.25">
      <c r="B32" s="7" t="s">
        <v>82</v>
      </c>
      <c r="C32" s="10">
        <v>28800017</v>
      </c>
      <c r="D32" s="10">
        <v>31302967</v>
      </c>
      <c r="E32" s="25">
        <v>29737818.649999999</v>
      </c>
      <c r="F32" s="30">
        <v>22655683</v>
      </c>
      <c r="G32" s="10">
        <v>22620003</v>
      </c>
      <c r="H32" s="10">
        <v>19778807</v>
      </c>
      <c r="I32" s="10">
        <v>19585986</v>
      </c>
      <c r="J32" s="16">
        <f t="shared" si="2"/>
        <v>0.76064768792313553</v>
      </c>
      <c r="K32" s="16">
        <f t="shared" si="0"/>
        <v>0.66510618121615317</v>
      </c>
      <c r="L32" s="16">
        <f t="shared" si="1"/>
        <v>0.65862214813123154</v>
      </c>
      <c r="M32" s="21">
        <f t="shared" si="3"/>
        <v>7117815.6499999985</v>
      </c>
      <c r="N32" s="21">
        <f t="shared" si="4"/>
        <v>7082135.6499999985</v>
      </c>
    </row>
    <row r="33" spans="2:14" ht="20.100000000000001" customHeight="1" x14ac:dyDescent="0.25">
      <c r="B33" s="7" t="s">
        <v>83</v>
      </c>
      <c r="C33" s="10">
        <v>28783673</v>
      </c>
      <c r="D33" s="10">
        <v>30883757</v>
      </c>
      <c r="E33" s="25">
        <v>29339569.149999999</v>
      </c>
      <c r="F33" s="30">
        <v>28421465</v>
      </c>
      <c r="G33" s="10">
        <v>16852522</v>
      </c>
      <c r="H33" s="10">
        <v>16567585</v>
      </c>
      <c r="I33" s="10">
        <v>14746349</v>
      </c>
      <c r="J33" s="16">
        <f t="shared" si="2"/>
        <v>0.57439568774308336</v>
      </c>
      <c r="K33" s="16">
        <f t="shared" si="0"/>
        <v>0.56468399093720167</v>
      </c>
      <c r="L33" s="16">
        <f t="shared" si="1"/>
        <v>0.50260959609217715</v>
      </c>
      <c r="M33" s="21">
        <f t="shared" si="3"/>
        <v>12487047.149999999</v>
      </c>
      <c r="N33" s="21">
        <f t="shared" si="4"/>
        <v>918104.14999999851</v>
      </c>
    </row>
    <row r="34" spans="2:14" ht="20.100000000000001" customHeight="1" x14ac:dyDescent="0.25">
      <c r="B34" s="7" t="s">
        <v>84</v>
      </c>
      <c r="C34" s="10">
        <v>40993248</v>
      </c>
      <c r="D34" s="10">
        <v>43786519</v>
      </c>
      <c r="E34" s="25">
        <v>41597193.049999997</v>
      </c>
      <c r="F34" s="30">
        <v>31025840</v>
      </c>
      <c r="G34" s="10">
        <v>30931766</v>
      </c>
      <c r="H34" s="10">
        <v>27363839</v>
      </c>
      <c r="I34" s="10">
        <v>23848582</v>
      </c>
      <c r="J34" s="16">
        <f t="shared" si="2"/>
        <v>0.74360224169019984</v>
      </c>
      <c r="K34" s="16">
        <f t="shared" si="0"/>
        <v>0.65782897819832586</v>
      </c>
      <c r="L34" s="16">
        <f t="shared" si="1"/>
        <v>0.57332190591162979</v>
      </c>
      <c r="M34" s="21">
        <f t="shared" si="3"/>
        <v>10665427.049999997</v>
      </c>
      <c r="N34" s="21">
        <f t="shared" si="4"/>
        <v>10571353.049999997</v>
      </c>
    </row>
    <row r="35" spans="2:14" ht="20.100000000000001" customHeight="1" x14ac:dyDescent="0.25">
      <c r="B35" s="7" t="s">
        <v>85</v>
      </c>
      <c r="C35" s="10">
        <v>50409053</v>
      </c>
      <c r="D35" s="10">
        <v>55899229</v>
      </c>
      <c r="E35" s="25">
        <v>53104267.549999997</v>
      </c>
      <c r="F35" s="30">
        <v>50011837</v>
      </c>
      <c r="G35" s="10">
        <v>37010919</v>
      </c>
      <c r="H35" s="10">
        <v>36236538</v>
      </c>
      <c r="I35" s="10">
        <v>35358119</v>
      </c>
      <c r="J35" s="16">
        <f t="shared" si="2"/>
        <v>0.69694811184718053</v>
      </c>
      <c r="K35" s="16">
        <f t="shared" si="0"/>
        <v>0.68236583747025059</v>
      </c>
      <c r="L35" s="16">
        <f t="shared" si="1"/>
        <v>0.66582443617565723</v>
      </c>
      <c r="M35" s="21">
        <f t="shared" si="3"/>
        <v>16093348.549999997</v>
      </c>
      <c r="N35" s="21">
        <f t="shared" si="4"/>
        <v>3092430.549999997</v>
      </c>
    </row>
    <row r="36" spans="2:14" ht="20.100000000000001" customHeight="1" x14ac:dyDescent="0.25">
      <c r="B36" s="7" t="s">
        <v>86</v>
      </c>
      <c r="C36" s="10">
        <v>38398054</v>
      </c>
      <c r="D36" s="10">
        <v>29672973</v>
      </c>
      <c r="E36" s="25">
        <v>28189324.350000001</v>
      </c>
      <c r="F36" s="30">
        <v>28915178</v>
      </c>
      <c r="G36" s="10">
        <v>18926504</v>
      </c>
      <c r="H36" s="10">
        <v>18289172</v>
      </c>
      <c r="I36" s="10">
        <v>18094552</v>
      </c>
      <c r="J36" s="16">
        <f t="shared" si="2"/>
        <v>0.67140679801358916</v>
      </c>
      <c r="K36" s="16">
        <f t="shared" si="0"/>
        <v>0.64879781341761744</v>
      </c>
      <c r="L36" s="16">
        <f t="shared" si="1"/>
        <v>0.64189378132434727</v>
      </c>
      <c r="M36" s="21">
        <f t="shared" si="3"/>
        <v>9262820.3500000015</v>
      </c>
      <c r="N36" s="21">
        <f t="shared" si="4"/>
        <v>-725853.64999999851</v>
      </c>
    </row>
    <row r="37" spans="2:14" ht="20.100000000000001" customHeight="1" x14ac:dyDescent="0.25">
      <c r="B37" s="7" t="s">
        <v>87</v>
      </c>
      <c r="C37" s="10">
        <v>15214925</v>
      </c>
      <c r="D37" s="10">
        <v>16595814</v>
      </c>
      <c r="E37" s="25">
        <v>15766023.300000001</v>
      </c>
      <c r="F37" s="30">
        <v>9509366</v>
      </c>
      <c r="G37" s="10">
        <v>9505713</v>
      </c>
      <c r="H37" s="10">
        <v>9490904</v>
      </c>
      <c r="I37" s="10">
        <v>8194132</v>
      </c>
      <c r="J37" s="16">
        <f t="shared" si="2"/>
        <v>0.60292394722009568</v>
      </c>
      <c r="K37" s="16">
        <f t="shared" si="0"/>
        <v>0.60198464884927572</v>
      </c>
      <c r="L37" s="16">
        <f t="shared" si="1"/>
        <v>0.51973359699398636</v>
      </c>
      <c r="M37" s="21">
        <f t="shared" si="3"/>
        <v>6260310.3000000007</v>
      </c>
      <c r="N37" s="21">
        <f t="shared" si="4"/>
        <v>6256657.3000000007</v>
      </c>
    </row>
    <row r="38" spans="2:14" ht="20.100000000000001" customHeight="1" x14ac:dyDescent="0.25">
      <c r="B38" s="7" t="s">
        <v>88</v>
      </c>
      <c r="C38" s="10">
        <v>36960622</v>
      </c>
      <c r="D38" s="10">
        <v>43967158</v>
      </c>
      <c r="E38" s="25">
        <v>41768800.100000001</v>
      </c>
      <c r="F38" s="30">
        <v>27215812</v>
      </c>
      <c r="G38" s="10">
        <v>26869833</v>
      </c>
      <c r="H38" s="10">
        <v>26239670</v>
      </c>
      <c r="I38" s="10">
        <v>26114200</v>
      </c>
      <c r="J38" s="16">
        <f>IF(ISERROR(+G38/E46)=TRUE,0,++G38/E46)</f>
        <v>0.38720699897068156</v>
      </c>
      <c r="K38" s="16">
        <f>IF(ISERROR(+H38/E46)=TRUE,0,++H38/E46)</f>
        <v>0.37812605216716544</v>
      </c>
      <c r="L38" s="16">
        <f>IF(ISERROR(+I38/E46)=TRUE,0,++I38/E46)</f>
        <v>0.37631797013848844</v>
      </c>
      <c r="M38" s="21">
        <f>IF(ISERROR(+E46-G38)=TRUE,0,++E46-G38)</f>
        <v>42524142.5</v>
      </c>
      <c r="N38" s="21">
        <f>IF(ISERROR(+E46-F46)=TRUE,0,++E46-F46)</f>
        <v>-2408466.5</v>
      </c>
    </row>
    <row r="39" spans="2:14" ht="20.100000000000001" customHeight="1" x14ac:dyDescent="0.25">
      <c r="B39" s="7" t="s">
        <v>89</v>
      </c>
      <c r="C39" s="10">
        <v>35563732</v>
      </c>
      <c r="D39" s="10">
        <v>47107332</v>
      </c>
      <c r="E39" s="25">
        <v>44751965.399999999</v>
      </c>
      <c r="F39" s="30">
        <v>28190300</v>
      </c>
      <c r="G39" s="10">
        <v>28190300</v>
      </c>
      <c r="H39" s="10">
        <v>28054169</v>
      </c>
      <c r="I39" s="10">
        <v>24230299</v>
      </c>
      <c r="J39" s="16">
        <f t="shared" si="2"/>
        <v>0.62992317204464054</v>
      </c>
      <c r="K39" s="16">
        <f t="shared" si="0"/>
        <v>0.62688127212397249</v>
      </c>
      <c r="L39" s="16">
        <f t="shared" si="1"/>
        <v>0.54143541592924094</v>
      </c>
      <c r="M39" s="21">
        <f t="shared" si="3"/>
        <v>16561665.399999999</v>
      </c>
      <c r="N39" s="21">
        <f t="shared" si="4"/>
        <v>16561665.399999999</v>
      </c>
    </row>
    <row r="40" spans="2:14" ht="20.100000000000001" customHeight="1" x14ac:dyDescent="0.25">
      <c r="B40" s="7" t="s">
        <v>90</v>
      </c>
      <c r="C40" s="10">
        <v>43761972</v>
      </c>
      <c r="D40" s="10">
        <v>63440417</v>
      </c>
      <c r="E40" s="25">
        <v>60268396.149999999</v>
      </c>
      <c r="F40" s="30">
        <v>36765103</v>
      </c>
      <c r="G40" s="10">
        <v>34575354</v>
      </c>
      <c r="H40" s="10">
        <v>34359826</v>
      </c>
      <c r="I40" s="10">
        <v>33212230</v>
      </c>
      <c r="J40" s="16">
        <f t="shared" si="2"/>
        <v>0.57368963185857069</v>
      </c>
      <c r="K40" s="16">
        <f t="shared" si="0"/>
        <v>0.57011349554554225</v>
      </c>
      <c r="L40" s="16">
        <f t="shared" si="1"/>
        <v>0.55107207295410998</v>
      </c>
      <c r="M40" s="21">
        <f t="shared" si="3"/>
        <v>25693042.149999999</v>
      </c>
      <c r="N40" s="21">
        <f t="shared" si="4"/>
        <v>23503293.149999999</v>
      </c>
    </row>
    <row r="41" spans="2:14" ht="20.100000000000001" customHeight="1" x14ac:dyDescent="0.25">
      <c r="B41" s="7" t="s">
        <v>91</v>
      </c>
      <c r="C41" s="10">
        <v>28842086</v>
      </c>
      <c r="D41" s="10">
        <v>32645092</v>
      </c>
      <c r="E41" s="25">
        <v>31012837.399999999</v>
      </c>
      <c r="F41" s="30">
        <v>21993883</v>
      </c>
      <c r="G41" s="10">
        <v>21964165</v>
      </c>
      <c r="H41" s="10">
        <v>21678956</v>
      </c>
      <c r="I41" s="10">
        <v>19083490</v>
      </c>
      <c r="J41" s="16">
        <f t="shared" si="2"/>
        <v>0.70822816747493089</v>
      </c>
      <c r="K41" s="16">
        <f t="shared" si="0"/>
        <v>0.69903168550453243</v>
      </c>
      <c r="L41" s="16">
        <f t="shared" si="1"/>
        <v>0.61534163268788822</v>
      </c>
      <c r="M41" s="21">
        <f t="shared" si="3"/>
        <v>9048672.3999999985</v>
      </c>
      <c r="N41" s="21">
        <f t="shared" si="4"/>
        <v>9018954.3999999985</v>
      </c>
    </row>
    <row r="42" spans="2:14" ht="20.100000000000001" customHeight="1" x14ac:dyDescent="0.25">
      <c r="B42" s="7" t="s">
        <v>92</v>
      </c>
      <c r="C42" s="10">
        <v>40256338</v>
      </c>
      <c r="D42" s="10">
        <v>45355347</v>
      </c>
      <c r="E42" s="25">
        <v>43087579.649999999</v>
      </c>
      <c r="F42" s="30">
        <v>44461786</v>
      </c>
      <c r="G42" s="10">
        <v>31867345</v>
      </c>
      <c r="H42" s="10">
        <v>31036003</v>
      </c>
      <c r="I42" s="10">
        <v>27297833</v>
      </c>
      <c r="J42" s="16">
        <f t="shared" ref="J42:J43" si="5">IF(ISERROR(+G42/E42)=TRUE,0,++G42/E42)</f>
        <v>0.73959468735208944</v>
      </c>
      <c r="K42" s="16">
        <f t="shared" ref="K42:K43" si="6">IF(ISERROR(+H42/E42)=TRUE,0,++H42/E42)</f>
        <v>0.72030044973760787</v>
      </c>
      <c r="L42" s="16">
        <f t="shared" ref="L42:L43" si="7">IF(ISERROR(+I42/E42)=TRUE,0,++I42/E42)</f>
        <v>0.63354296578596525</v>
      </c>
      <c r="M42" s="21">
        <f t="shared" ref="M42:M43" si="8">IF(ISERROR(+E42-G42)=TRUE,0,++E42-G42)</f>
        <v>11220234.649999999</v>
      </c>
      <c r="N42" s="21">
        <f t="shared" ref="N42:N43" si="9">IF(ISERROR(+E42-F42)=TRUE,0,++E42-F42)</f>
        <v>-1374206.3500000015</v>
      </c>
    </row>
    <row r="43" spans="2:14" ht="20.100000000000001" customHeight="1" x14ac:dyDescent="0.25">
      <c r="B43" s="7" t="s">
        <v>93</v>
      </c>
      <c r="C43" s="10">
        <v>38237576</v>
      </c>
      <c r="D43" s="10">
        <v>44533517</v>
      </c>
      <c r="E43" s="25">
        <v>42306841.149999999</v>
      </c>
      <c r="F43" s="30">
        <v>41932846</v>
      </c>
      <c r="G43" s="10">
        <v>30248739</v>
      </c>
      <c r="H43" s="10">
        <v>26204074</v>
      </c>
      <c r="I43" s="10">
        <v>24734311</v>
      </c>
      <c r="J43" s="16">
        <f t="shared" si="5"/>
        <v>0.71498457880020672</v>
      </c>
      <c r="K43" s="16">
        <f t="shared" si="6"/>
        <v>0.61938148270377313</v>
      </c>
      <c r="L43" s="16">
        <f t="shared" si="7"/>
        <v>0.58464093105660764</v>
      </c>
      <c r="M43" s="21">
        <f t="shared" si="8"/>
        <v>12058102.149999999</v>
      </c>
      <c r="N43" s="21">
        <f t="shared" si="9"/>
        <v>373995.14999999851</v>
      </c>
    </row>
    <row r="44" spans="2:14" ht="20.100000000000001" customHeight="1" x14ac:dyDescent="0.25">
      <c r="B44" s="7" t="s">
        <v>94</v>
      </c>
      <c r="C44" s="10">
        <v>23659654</v>
      </c>
      <c r="D44" s="10">
        <v>26318966</v>
      </c>
      <c r="E44" s="25">
        <v>25003017.699999999</v>
      </c>
      <c r="F44" s="30">
        <v>18589007</v>
      </c>
      <c r="G44" s="10">
        <v>18581734</v>
      </c>
      <c r="H44" s="10">
        <v>18581734</v>
      </c>
      <c r="I44" s="10">
        <v>16523774</v>
      </c>
      <c r="J44" s="16">
        <f t="shared" si="2"/>
        <v>0.74317965227053373</v>
      </c>
      <c r="K44" s="16">
        <f t="shared" si="0"/>
        <v>0.74317965227053373</v>
      </c>
      <c r="L44" s="16">
        <f t="shared" si="1"/>
        <v>0.66087118756069196</v>
      </c>
      <c r="M44" s="21">
        <f t="shared" si="3"/>
        <v>6421283.6999999993</v>
      </c>
      <c r="N44" s="21">
        <f t="shared" si="4"/>
        <v>6414010.6999999993</v>
      </c>
    </row>
    <row r="45" spans="2:14" ht="20.100000000000001" customHeight="1" x14ac:dyDescent="0.25">
      <c r="B45" s="7" t="s">
        <v>95</v>
      </c>
      <c r="C45" s="10">
        <v>22138498</v>
      </c>
      <c r="D45" s="10">
        <v>24765088</v>
      </c>
      <c r="E45" s="25">
        <v>23526833.600000001</v>
      </c>
      <c r="F45" s="30">
        <v>23705687</v>
      </c>
      <c r="G45" s="10">
        <v>21416107</v>
      </c>
      <c r="H45" s="10">
        <v>21369825</v>
      </c>
      <c r="I45" s="10">
        <v>17274250</v>
      </c>
      <c r="J45" s="16">
        <f t="shared" si="2"/>
        <v>0.91028428917013293</v>
      </c>
      <c r="K45" s="16">
        <f t="shared" si="0"/>
        <v>0.90831708862003424</v>
      </c>
      <c r="L45" s="16">
        <f t="shared" si="1"/>
        <v>0.73423607671539781</v>
      </c>
      <c r="M45" s="21">
        <f t="shared" si="3"/>
        <v>2110726.6000000015</v>
      </c>
      <c r="N45" s="21">
        <f t="shared" si="4"/>
        <v>-178853.39999999851</v>
      </c>
    </row>
    <row r="46" spans="2:14" ht="20.100000000000001" customHeight="1" x14ac:dyDescent="0.25">
      <c r="B46" s="7" t="s">
        <v>96</v>
      </c>
      <c r="C46" s="10">
        <v>62047504</v>
      </c>
      <c r="D46" s="10">
        <v>73046290</v>
      </c>
      <c r="E46" s="25">
        <v>69393975.5</v>
      </c>
      <c r="F46" s="30">
        <v>71802442</v>
      </c>
      <c r="G46" s="10">
        <v>49635552</v>
      </c>
      <c r="H46" s="10">
        <v>48803213</v>
      </c>
      <c r="I46" s="10">
        <v>41681674</v>
      </c>
      <c r="J46" s="16">
        <f>IF(ISERROR(+G46/#REF!)=TRUE,0,++G46/#REF!)</f>
        <v>0</v>
      </c>
      <c r="K46" s="16">
        <f>IF(ISERROR(+H46/#REF!)=TRUE,0,++H46/#REF!)</f>
        <v>0</v>
      </c>
      <c r="L46" s="16">
        <f>IF(ISERROR(+I46/#REF!)=TRUE,0,++I46/#REF!)</f>
        <v>0</v>
      </c>
      <c r="M46" s="21">
        <f>IF(ISERROR(+#REF!-G46)=TRUE,0,++#REF!-G46)</f>
        <v>0</v>
      </c>
      <c r="N46" s="21">
        <f>IF(ISERROR(+#REF!-#REF!)=TRUE,0,++#REF!-#REF!)</f>
        <v>0</v>
      </c>
    </row>
    <row r="47" spans="2:14" ht="20.100000000000001" customHeight="1" x14ac:dyDescent="0.25">
      <c r="B47" s="7" t="s">
        <v>97</v>
      </c>
      <c r="C47" s="10">
        <v>102132480</v>
      </c>
      <c r="D47" s="10">
        <v>105132480</v>
      </c>
      <c r="E47" s="25">
        <v>99875856</v>
      </c>
      <c r="F47" s="30">
        <v>84382329</v>
      </c>
      <c r="G47" s="10">
        <v>62768548</v>
      </c>
      <c r="H47" s="10">
        <v>45265392</v>
      </c>
      <c r="I47" s="10">
        <v>44994581</v>
      </c>
      <c r="J47" s="16">
        <f t="shared" si="2"/>
        <v>0.62846568243680434</v>
      </c>
      <c r="K47" s="16">
        <f t="shared" si="0"/>
        <v>0.45321656116769604</v>
      </c>
      <c r="L47" s="16">
        <f t="shared" si="1"/>
        <v>0.4505050850327631</v>
      </c>
      <c r="M47" s="21">
        <f t="shared" si="3"/>
        <v>37107308</v>
      </c>
      <c r="N47" s="21">
        <f t="shared" si="4"/>
        <v>15493527</v>
      </c>
    </row>
    <row r="48" spans="2:14" ht="20.100000000000001" customHeight="1" x14ac:dyDescent="0.25">
      <c r="B48" s="7" t="s">
        <v>98</v>
      </c>
      <c r="C48" s="10">
        <v>349246275</v>
      </c>
      <c r="D48" s="10">
        <v>369846275</v>
      </c>
      <c r="E48" s="25">
        <v>351353961.25</v>
      </c>
      <c r="F48" s="30">
        <v>243846265</v>
      </c>
      <c r="G48" s="10">
        <v>242990915</v>
      </c>
      <c r="H48" s="10">
        <v>185251720</v>
      </c>
      <c r="I48" s="10">
        <v>184280978</v>
      </c>
      <c r="J48" s="16">
        <f t="shared" si="2"/>
        <v>0.69158439009914541</v>
      </c>
      <c r="K48" s="16">
        <f t="shared" si="0"/>
        <v>0.52725097887308936</v>
      </c>
      <c r="L48" s="16">
        <f t="shared" si="1"/>
        <v>0.52448811831917264</v>
      </c>
      <c r="M48" s="21">
        <f t="shared" si="3"/>
        <v>108363046.25</v>
      </c>
      <c r="N48" s="21">
        <f t="shared" si="4"/>
        <v>107507696.25</v>
      </c>
    </row>
    <row r="49" spans="2:14" ht="20.100000000000001" customHeight="1" x14ac:dyDescent="0.25">
      <c r="B49" s="7" t="s">
        <v>99</v>
      </c>
      <c r="C49" s="10">
        <v>18523100</v>
      </c>
      <c r="D49" s="10">
        <v>18523100</v>
      </c>
      <c r="E49" s="25">
        <v>17596945</v>
      </c>
      <c r="F49" s="30">
        <v>18273948</v>
      </c>
      <c r="G49" s="10">
        <v>18169674</v>
      </c>
      <c r="H49" s="10">
        <v>18141343</v>
      </c>
      <c r="I49" s="10">
        <v>17609851</v>
      </c>
      <c r="J49" s="16">
        <f t="shared" si="2"/>
        <v>1.0325470699601551</v>
      </c>
      <c r="K49" s="16">
        <f t="shared" si="0"/>
        <v>1.0309370745887994</v>
      </c>
      <c r="L49" s="16">
        <f t="shared" si="1"/>
        <v>1.000733422761735</v>
      </c>
      <c r="M49" s="21">
        <f t="shared" si="3"/>
        <v>-572729</v>
      </c>
      <c r="N49" s="21">
        <f t="shared" si="4"/>
        <v>-677003</v>
      </c>
    </row>
    <row r="50" spans="2:14" ht="20.100000000000001" customHeight="1" x14ac:dyDescent="0.25">
      <c r="B50" s="7" t="s">
        <v>100</v>
      </c>
      <c r="C50" s="10">
        <v>0</v>
      </c>
      <c r="D50" s="10">
        <v>12927342</v>
      </c>
      <c r="E50" s="25">
        <v>12280974.9</v>
      </c>
      <c r="F50" s="30">
        <v>5622372</v>
      </c>
      <c r="G50" s="10">
        <v>5430409</v>
      </c>
      <c r="H50" s="10">
        <v>5259167</v>
      </c>
      <c r="I50" s="10">
        <v>5160033</v>
      </c>
      <c r="J50" s="16">
        <f t="shared" ref="J50" si="10">IF(ISERROR(+G50/E50)=TRUE,0,++G50/E50)</f>
        <v>0.44218061222484867</v>
      </c>
      <c r="K50" s="16">
        <f t="shared" ref="K50" si="11">IF(ISERROR(+H50/E50)=TRUE,0,++H50/E50)</f>
        <v>0.42823693092964465</v>
      </c>
      <c r="L50" s="16">
        <f t="shared" ref="L50" si="12">IF(ISERROR(+I50/E50)=TRUE,0,++I50/E50)</f>
        <v>0.42016477046948447</v>
      </c>
      <c r="M50" s="21">
        <f t="shared" ref="M50" si="13">IF(ISERROR(+E50-G50)=TRUE,0,++E50-G50)</f>
        <v>6850565.9000000004</v>
      </c>
      <c r="N50" s="21">
        <f t="shared" ref="N50" si="14">IF(ISERROR(+E50-F50)=TRUE,0,++E50-F50)</f>
        <v>6658602.9000000004</v>
      </c>
    </row>
    <row r="51" spans="2:14" ht="20.100000000000001" customHeight="1" x14ac:dyDescent="0.25">
      <c r="B51" s="8" t="s">
        <v>101</v>
      </c>
      <c r="C51" s="11">
        <v>0</v>
      </c>
      <c r="D51" s="11">
        <v>13996954</v>
      </c>
      <c r="E51" s="26">
        <v>13297106.300000001</v>
      </c>
      <c r="F51" s="31">
        <v>11102975</v>
      </c>
      <c r="G51" s="11">
        <v>9740357</v>
      </c>
      <c r="H51" s="11">
        <v>8022256</v>
      </c>
      <c r="I51" s="11">
        <v>7702213</v>
      </c>
      <c r="J51" s="19">
        <f t="shared" si="2"/>
        <v>0.73251704395263795</v>
      </c>
      <c r="K51" s="19">
        <f t="shared" si="0"/>
        <v>0.60330840552880283</v>
      </c>
      <c r="L51" s="17">
        <f t="shared" si="1"/>
        <v>0.57923978542609678</v>
      </c>
      <c r="M51" s="22">
        <f t="shared" si="3"/>
        <v>3556749.3000000007</v>
      </c>
      <c r="N51" s="22">
        <f t="shared" si="4"/>
        <v>2194131.3000000007</v>
      </c>
    </row>
    <row r="52" spans="2:14" ht="23.25" customHeight="1" x14ac:dyDescent="0.25">
      <c r="B52" s="13" t="s">
        <v>39</v>
      </c>
      <c r="C52" s="13">
        <f>SUM(C14:C51)</f>
        <v>4196614712</v>
      </c>
      <c r="D52" s="13">
        <f t="shared" ref="D52:I52" si="15">SUM(D14:D51)</f>
        <v>3243676642</v>
      </c>
      <c r="E52" s="27">
        <f t="shared" si="15"/>
        <v>3081492809.900001</v>
      </c>
      <c r="F52" s="27">
        <f t="shared" si="15"/>
        <v>2121939906</v>
      </c>
      <c r="G52" s="13">
        <f t="shared" si="15"/>
        <v>1826596273</v>
      </c>
      <c r="H52" s="13">
        <f t="shared" si="15"/>
        <v>1639744607</v>
      </c>
      <c r="I52" s="13">
        <f t="shared" si="15"/>
        <v>1550353070</v>
      </c>
      <c r="J52" s="18">
        <f t="shared" si="2"/>
        <v>0.5927634382698026</v>
      </c>
      <c r="K52" s="18">
        <f t="shared" si="0"/>
        <v>0.53212670226973924</v>
      </c>
      <c r="L52" s="18">
        <f t="shared" si="1"/>
        <v>0.50311753609131782</v>
      </c>
      <c r="M52" s="23">
        <f t="shared" ref="M52" si="16">SUM(M14:M51)</f>
        <v>1262763288.8</v>
      </c>
      <c r="N52" s="23">
        <f t="shared" si="4"/>
        <v>959552903.90000105</v>
      </c>
    </row>
    <row r="54" spans="2:14" x14ac:dyDescent="0.2">
      <c r="B54" s="14" t="s">
        <v>64</v>
      </c>
    </row>
  </sheetData>
  <mergeCells count="12">
    <mergeCell ref="M12:M13"/>
    <mergeCell ref="N12:N13"/>
    <mergeCell ref="B2:N6"/>
    <mergeCell ref="I12:I13"/>
    <mergeCell ref="C12:D12"/>
    <mergeCell ref="B12:B13"/>
    <mergeCell ref="F12:F13"/>
    <mergeCell ref="H12:H13"/>
    <mergeCell ref="J11:L11"/>
    <mergeCell ref="E12:E13"/>
    <mergeCell ref="J12:L12"/>
    <mergeCell ref="G12:G13"/>
  </mergeCells>
  <printOptions horizontalCentered="1"/>
  <pageMargins left="0.61" right="0.56999999999999995" top="0.44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5.7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2:14" ht="15.75" x14ac:dyDescent="0.25">
      <c r="B8" s="2" t="s">
        <v>41</v>
      </c>
    </row>
    <row r="9" spans="2:14" x14ac:dyDescent="0.2">
      <c r="B9" s="3" t="s">
        <v>2</v>
      </c>
    </row>
    <row r="11" spans="2:14" x14ac:dyDescent="0.25">
      <c r="B11" s="4"/>
      <c r="J11" s="49"/>
      <c r="K11" s="49"/>
      <c r="L11" s="49"/>
    </row>
    <row r="12" spans="2:14" s="5" customFormat="1" ht="15" customHeight="1" x14ac:dyDescent="0.25">
      <c r="B12" s="47" t="s">
        <v>1</v>
      </c>
      <c r="C12" s="46" t="s">
        <v>0</v>
      </c>
      <c r="D12" s="46"/>
      <c r="E12" s="41" t="s">
        <v>44</v>
      </c>
      <c r="F12" s="41" t="s">
        <v>45</v>
      </c>
      <c r="G12" s="41" t="s">
        <v>61</v>
      </c>
      <c r="H12" s="41" t="s">
        <v>62</v>
      </c>
      <c r="I12" s="41" t="s">
        <v>63</v>
      </c>
      <c r="J12" s="50" t="s">
        <v>43</v>
      </c>
      <c r="K12" s="50"/>
      <c r="L12" s="50"/>
      <c r="M12" s="41" t="s">
        <v>49</v>
      </c>
      <c r="N12" s="43" t="s">
        <v>50</v>
      </c>
    </row>
    <row r="13" spans="2:14" s="5" customFormat="1" ht="40.5" customHeight="1" x14ac:dyDescent="0.25">
      <c r="B13" s="48"/>
      <c r="C13" s="28" t="s">
        <v>38</v>
      </c>
      <c r="D13" s="28" t="s">
        <v>37</v>
      </c>
      <c r="E13" s="42"/>
      <c r="F13" s="42"/>
      <c r="G13" s="42"/>
      <c r="H13" s="42"/>
      <c r="I13" s="42"/>
      <c r="J13" s="28" t="s">
        <v>46</v>
      </c>
      <c r="K13" s="28" t="s">
        <v>47</v>
      </c>
      <c r="L13" s="29" t="s">
        <v>48</v>
      </c>
      <c r="M13" s="42"/>
      <c r="N13" s="44"/>
    </row>
    <row r="14" spans="2:14" ht="20.100000000000001" customHeight="1" x14ac:dyDescent="0.25">
      <c r="B14" s="6" t="s">
        <v>65</v>
      </c>
      <c r="C14" s="9">
        <v>45071322</v>
      </c>
      <c r="D14" s="9">
        <v>79616281</v>
      </c>
      <c r="E14" s="24">
        <v>78023955.379999995</v>
      </c>
      <c r="F14" s="24">
        <v>30387886</v>
      </c>
      <c r="G14" s="9">
        <v>30274076</v>
      </c>
      <c r="H14" s="9">
        <v>19346949</v>
      </c>
      <c r="I14" s="9">
        <v>18747012</v>
      </c>
      <c r="J14" s="15">
        <f>IF(ISERROR(+G14/E14)=TRUE,0,++G14/E14)</f>
        <v>0.38801001375226618</v>
      </c>
      <c r="K14" s="15">
        <f t="shared" ref="K14:K52" si="0">IF(ISERROR(+H14/E14)=TRUE,0,++H14/E14)</f>
        <v>0.24796165364566014</v>
      </c>
      <c r="L14" s="15">
        <f t="shared" ref="L14:L52" si="1">IF(ISERROR(+I14/E14)=TRUE,0,++I14/E14)</f>
        <v>0.24027251513585085</v>
      </c>
      <c r="M14" s="20">
        <f>IF(ISERROR(+E14-G14)=TRUE,0,++E14-G14)</f>
        <v>47749879.379999995</v>
      </c>
      <c r="N14" s="20">
        <f>IF(ISERROR(+E14-F14)=TRUE,0,++E14-F14)</f>
        <v>47636069.379999995</v>
      </c>
    </row>
    <row r="15" spans="2:14" ht="20.100000000000001" customHeight="1" x14ac:dyDescent="0.25">
      <c r="B15" s="7" t="s">
        <v>66</v>
      </c>
      <c r="C15" s="10">
        <v>1446061</v>
      </c>
      <c r="D15" s="10">
        <v>3436147</v>
      </c>
      <c r="E15" s="25">
        <v>3367424.06</v>
      </c>
      <c r="F15" s="30">
        <v>1874135</v>
      </c>
      <c r="G15" s="10">
        <v>1159274</v>
      </c>
      <c r="H15" s="10">
        <v>1110514</v>
      </c>
      <c r="I15" s="10">
        <v>1108011</v>
      </c>
      <c r="J15" s="16">
        <f t="shared" ref="J15:J52" si="2">IF(ISERROR(+G15/E15)=TRUE,0,++G15/E15)</f>
        <v>0.34426136398158302</v>
      </c>
      <c r="K15" s="16">
        <f t="shared" si="0"/>
        <v>0.3297814531859109</v>
      </c>
      <c r="L15" s="16">
        <f t="shared" si="1"/>
        <v>0.32903815505790501</v>
      </c>
      <c r="M15" s="21">
        <f t="shared" ref="M15:M51" si="3">IF(ISERROR(+E15-G15)=TRUE,0,++E15-G15)</f>
        <v>2208150.06</v>
      </c>
      <c r="N15" s="21">
        <f t="shared" ref="N15:N52" si="4">IF(ISERROR(+E15-F15)=TRUE,0,++E15-F15)</f>
        <v>1493289.06</v>
      </c>
    </row>
    <row r="16" spans="2:14" ht="20.100000000000001" customHeight="1" x14ac:dyDescent="0.25">
      <c r="B16" s="7" t="s">
        <v>67</v>
      </c>
      <c r="C16" s="10">
        <v>12124454</v>
      </c>
      <c r="D16" s="10">
        <v>12512971</v>
      </c>
      <c r="E16" s="25">
        <v>12262711.58</v>
      </c>
      <c r="F16" s="30">
        <v>4682112</v>
      </c>
      <c r="G16" s="10">
        <v>3596250</v>
      </c>
      <c r="H16" s="10">
        <v>3575383</v>
      </c>
      <c r="I16" s="10">
        <v>3021537</v>
      </c>
      <c r="J16" s="16">
        <f t="shared" si="2"/>
        <v>0.29326711115552473</v>
      </c>
      <c r="K16" s="16">
        <f t="shared" si="0"/>
        <v>0.29156544836554005</v>
      </c>
      <c r="L16" s="16">
        <f t="shared" si="1"/>
        <v>0.24640039686883022</v>
      </c>
      <c r="M16" s="21">
        <f t="shared" si="3"/>
        <v>8666461.5800000001</v>
      </c>
      <c r="N16" s="21">
        <f t="shared" si="4"/>
        <v>7580599.5800000001</v>
      </c>
    </row>
    <row r="17" spans="2:14" ht="20.100000000000001" customHeight="1" x14ac:dyDescent="0.25">
      <c r="B17" s="7" t="s">
        <v>68</v>
      </c>
      <c r="C17" s="10">
        <v>19416779</v>
      </c>
      <c r="D17" s="10">
        <v>21575789</v>
      </c>
      <c r="E17" s="25">
        <v>21144273.219999999</v>
      </c>
      <c r="F17" s="30">
        <v>13005821</v>
      </c>
      <c r="G17" s="10">
        <v>10701725</v>
      </c>
      <c r="H17" s="10">
        <v>10304316</v>
      </c>
      <c r="I17" s="10">
        <v>8657827</v>
      </c>
      <c r="J17" s="16">
        <f t="shared" si="2"/>
        <v>0.50612877012379054</v>
      </c>
      <c r="K17" s="16">
        <f t="shared" si="0"/>
        <v>0.48733365733532652</v>
      </c>
      <c r="L17" s="16">
        <f t="shared" si="1"/>
        <v>0.40946439302584836</v>
      </c>
      <c r="M17" s="21">
        <f t="shared" si="3"/>
        <v>10442548.219999999</v>
      </c>
      <c r="N17" s="21">
        <f t="shared" si="4"/>
        <v>8138452.2199999988</v>
      </c>
    </row>
    <row r="18" spans="2:14" ht="20.100000000000001" customHeight="1" x14ac:dyDescent="0.25">
      <c r="B18" s="7" t="s">
        <v>69</v>
      </c>
      <c r="C18" s="10">
        <v>3255917</v>
      </c>
      <c r="D18" s="10">
        <v>5193127</v>
      </c>
      <c r="E18" s="25">
        <v>5089264.46</v>
      </c>
      <c r="F18" s="30">
        <v>715947</v>
      </c>
      <c r="G18" s="10">
        <v>648807</v>
      </c>
      <c r="H18" s="10">
        <v>609255</v>
      </c>
      <c r="I18" s="10">
        <v>602146</v>
      </c>
      <c r="J18" s="16">
        <f t="shared" si="2"/>
        <v>0.12748541662541152</v>
      </c>
      <c r="K18" s="16">
        <f t="shared" si="0"/>
        <v>0.11971376311617338</v>
      </c>
      <c r="L18" s="16">
        <f t="shared" si="1"/>
        <v>0.11831690114213479</v>
      </c>
      <c r="M18" s="21">
        <f t="shared" si="3"/>
        <v>4440457.46</v>
      </c>
      <c r="N18" s="21">
        <f t="shared" si="4"/>
        <v>4373317.46</v>
      </c>
    </row>
    <row r="19" spans="2:14" ht="20.100000000000001" customHeight="1" x14ac:dyDescent="0.25">
      <c r="B19" s="7" t="s">
        <v>70</v>
      </c>
      <c r="C19" s="10">
        <v>26303233</v>
      </c>
      <c r="D19" s="10">
        <v>29823676</v>
      </c>
      <c r="E19" s="25">
        <v>29227202.48</v>
      </c>
      <c r="F19" s="30">
        <v>12590576</v>
      </c>
      <c r="G19" s="10">
        <v>12162143</v>
      </c>
      <c r="H19" s="10">
        <v>12162143</v>
      </c>
      <c r="I19" s="10">
        <v>11266702</v>
      </c>
      <c r="J19" s="16">
        <f t="shared" si="2"/>
        <v>0.41612408879441959</v>
      </c>
      <c r="K19" s="16">
        <f t="shared" si="0"/>
        <v>0.41612408879441959</v>
      </c>
      <c r="L19" s="16">
        <f t="shared" si="1"/>
        <v>0.38548684252999366</v>
      </c>
      <c r="M19" s="21">
        <f t="shared" si="3"/>
        <v>17065059.48</v>
      </c>
      <c r="N19" s="21">
        <f t="shared" si="4"/>
        <v>16636626.48</v>
      </c>
    </row>
    <row r="20" spans="2:14" ht="20.100000000000001" customHeight="1" x14ac:dyDescent="0.25">
      <c r="B20" s="7" t="s">
        <v>71</v>
      </c>
      <c r="C20" s="10">
        <v>24000000</v>
      </c>
      <c r="D20" s="10">
        <v>25623994</v>
      </c>
      <c r="E20" s="25">
        <v>25111514.120000001</v>
      </c>
      <c r="F20" s="30">
        <v>10236461</v>
      </c>
      <c r="G20" s="10">
        <v>10236461</v>
      </c>
      <c r="H20" s="10">
        <v>10178256</v>
      </c>
      <c r="I20" s="10">
        <v>9807943</v>
      </c>
      <c r="J20" s="16">
        <f t="shared" si="2"/>
        <v>0.40764013476380528</v>
      </c>
      <c r="K20" s="16">
        <f t="shared" si="0"/>
        <v>0.40532227373313001</v>
      </c>
      <c r="L20" s="16">
        <f t="shared" si="1"/>
        <v>0.39057553252786492</v>
      </c>
      <c r="M20" s="21">
        <f t="shared" si="3"/>
        <v>14875053.120000001</v>
      </c>
      <c r="N20" s="21">
        <f t="shared" si="4"/>
        <v>14875053.120000001</v>
      </c>
    </row>
    <row r="21" spans="2:14" ht="20.100000000000001" customHeight="1" x14ac:dyDescent="0.25">
      <c r="B21" s="7" t="s">
        <v>72</v>
      </c>
      <c r="C21" s="10">
        <v>7200000</v>
      </c>
      <c r="D21" s="10">
        <v>7823816</v>
      </c>
      <c r="E21" s="25">
        <v>7667339.6799999997</v>
      </c>
      <c r="F21" s="30">
        <v>3409204</v>
      </c>
      <c r="G21" s="10">
        <v>3026818</v>
      </c>
      <c r="H21" s="10">
        <v>2982738</v>
      </c>
      <c r="I21" s="10">
        <v>2340368</v>
      </c>
      <c r="J21" s="16">
        <f t="shared" si="2"/>
        <v>0.39476769340157891</v>
      </c>
      <c r="K21" s="16">
        <f t="shared" si="0"/>
        <v>0.38901863286171773</v>
      </c>
      <c r="L21" s="16">
        <f t="shared" si="1"/>
        <v>0.30523859613325494</v>
      </c>
      <c r="M21" s="21">
        <f t="shared" si="3"/>
        <v>4640521.68</v>
      </c>
      <c r="N21" s="21">
        <f t="shared" si="4"/>
        <v>4258135.68</v>
      </c>
    </row>
    <row r="22" spans="2:14" ht="20.100000000000001" customHeight="1" x14ac:dyDescent="0.25">
      <c r="B22" s="7" t="s">
        <v>73</v>
      </c>
      <c r="C22" s="10">
        <v>16000000</v>
      </c>
      <c r="D22" s="10">
        <v>16809388</v>
      </c>
      <c r="E22" s="25">
        <v>16473200.24</v>
      </c>
      <c r="F22" s="30">
        <v>9214928</v>
      </c>
      <c r="G22" s="10">
        <v>9195237</v>
      </c>
      <c r="H22" s="10">
        <v>8284757</v>
      </c>
      <c r="I22" s="10">
        <v>7078798</v>
      </c>
      <c r="J22" s="16">
        <f t="shared" si="2"/>
        <v>0.55819372471854323</v>
      </c>
      <c r="K22" s="16">
        <f t="shared" si="0"/>
        <v>0.50292334696952601</v>
      </c>
      <c r="L22" s="16">
        <f t="shared" si="1"/>
        <v>0.4297160173413882</v>
      </c>
      <c r="M22" s="21">
        <f t="shared" si="3"/>
        <v>7277963.2400000002</v>
      </c>
      <c r="N22" s="21">
        <f t="shared" si="4"/>
        <v>7258272.2400000002</v>
      </c>
    </row>
    <row r="23" spans="2:14" ht="20.100000000000001" customHeight="1" x14ac:dyDescent="0.25">
      <c r="B23" s="7" t="s">
        <v>74</v>
      </c>
      <c r="C23" s="10">
        <v>5116146</v>
      </c>
      <c r="D23" s="10">
        <v>7989277</v>
      </c>
      <c r="E23" s="25">
        <v>7829491.46</v>
      </c>
      <c r="F23" s="30">
        <v>4123612</v>
      </c>
      <c r="G23" s="10">
        <v>3884579</v>
      </c>
      <c r="H23" s="10">
        <v>3512545</v>
      </c>
      <c r="I23" s="10">
        <v>2002676</v>
      </c>
      <c r="J23" s="16">
        <f t="shared" si="2"/>
        <v>0.49614703839270807</v>
      </c>
      <c r="K23" s="16">
        <f t="shared" si="0"/>
        <v>0.44863003145800734</v>
      </c>
      <c r="L23" s="16">
        <f t="shared" si="1"/>
        <v>0.25578621679727842</v>
      </c>
      <c r="M23" s="21">
        <f t="shared" si="3"/>
        <v>3944912.46</v>
      </c>
      <c r="N23" s="21">
        <f t="shared" si="4"/>
        <v>3705879.46</v>
      </c>
    </row>
    <row r="24" spans="2:14" ht="20.100000000000001" customHeight="1" x14ac:dyDescent="0.25">
      <c r="B24" s="7" t="s">
        <v>75</v>
      </c>
      <c r="C24" s="10">
        <v>7037300</v>
      </c>
      <c r="D24" s="10">
        <v>1416716</v>
      </c>
      <c r="E24" s="25">
        <v>1388381.68</v>
      </c>
      <c r="F24" s="30">
        <v>1416706</v>
      </c>
      <c r="G24" s="10">
        <v>1416706</v>
      </c>
      <c r="H24" s="10">
        <v>1416706</v>
      </c>
      <c r="I24" s="10">
        <v>1416704</v>
      </c>
      <c r="J24" s="16">
        <f t="shared" si="2"/>
        <v>1.0204009606349747</v>
      </c>
      <c r="K24" s="16">
        <f t="shared" si="0"/>
        <v>1.0204009606349747</v>
      </c>
      <c r="L24" s="16">
        <f t="shared" si="1"/>
        <v>1.0203995201089084</v>
      </c>
      <c r="M24" s="21">
        <f t="shared" si="3"/>
        <v>-28324.320000000065</v>
      </c>
      <c r="N24" s="21">
        <f t="shared" si="4"/>
        <v>-28324.320000000065</v>
      </c>
    </row>
    <row r="25" spans="2:14" ht="20.100000000000001" customHeight="1" x14ac:dyDescent="0.25">
      <c r="B25" s="7" t="s">
        <v>76</v>
      </c>
      <c r="C25" s="10">
        <v>23771601</v>
      </c>
      <c r="D25" s="10">
        <v>3896060</v>
      </c>
      <c r="E25" s="25">
        <v>3818138.8</v>
      </c>
      <c r="F25" s="30">
        <v>3896046</v>
      </c>
      <c r="G25" s="10">
        <v>3896046</v>
      </c>
      <c r="H25" s="10">
        <v>3896046</v>
      </c>
      <c r="I25" s="10">
        <v>2691190</v>
      </c>
      <c r="J25" s="16">
        <f t="shared" si="2"/>
        <v>1.020404496557328</v>
      </c>
      <c r="K25" s="16">
        <f t="shared" si="0"/>
        <v>1.020404496557328</v>
      </c>
      <c r="L25" s="16">
        <f t="shared" si="1"/>
        <v>0.70484341742631251</v>
      </c>
      <c r="M25" s="21">
        <f t="shared" si="3"/>
        <v>-77907.200000000186</v>
      </c>
      <c r="N25" s="21">
        <f t="shared" si="4"/>
        <v>-77907.200000000186</v>
      </c>
    </row>
    <row r="26" spans="2:14" ht="20.100000000000001" customHeight="1" x14ac:dyDescent="0.25">
      <c r="B26" s="7" t="s">
        <v>77</v>
      </c>
      <c r="C26" s="10">
        <v>4607070</v>
      </c>
      <c r="D26" s="10">
        <v>11457422</v>
      </c>
      <c r="E26" s="25">
        <v>11228273.560000001</v>
      </c>
      <c r="F26" s="30">
        <v>2375163</v>
      </c>
      <c r="G26" s="10">
        <v>2241525</v>
      </c>
      <c r="H26" s="10">
        <v>1895960</v>
      </c>
      <c r="I26" s="10">
        <v>1841523</v>
      </c>
      <c r="J26" s="16">
        <f t="shared" si="2"/>
        <v>0.19963220418723035</v>
      </c>
      <c r="K26" s="16">
        <f t="shared" si="0"/>
        <v>0.1688558788551639</v>
      </c>
      <c r="L26" s="16">
        <f t="shared" si="1"/>
        <v>0.1640076713627914</v>
      </c>
      <c r="M26" s="21">
        <f t="shared" si="3"/>
        <v>8986748.5600000005</v>
      </c>
      <c r="N26" s="21">
        <f t="shared" si="4"/>
        <v>8853110.5600000005</v>
      </c>
    </row>
    <row r="27" spans="2:14" ht="20.100000000000001" customHeight="1" x14ac:dyDescent="0.25">
      <c r="B27" s="7" t="s">
        <v>78</v>
      </c>
      <c r="C27" s="10">
        <v>10665000</v>
      </c>
      <c r="D27" s="10">
        <v>13141007</v>
      </c>
      <c r="E27" s="25">
        <v>12878186.859999999</v>
      </c>
      <c r="F27" s="30">
        <v>2327182</v>
      </c>
      <c r="G27" s="10">
        <v>2079024</v>
      </c>
      <c r="H27" s="10">
        <v>1098388</v>
      </c>
      <c r="I27" s="10">
        <v>1076718</v>
      </c>
      <c r="J27" s="16">
        <f t="shared" si="2"/>
        <v>0.16143763268861283</v>
      </c>
      <c r="K27" s="16">
        <f t="shared" si="0"/>
        <v>8.5290577931558295E-2</v>
      </c>
      <c r="L27" s="16">
        <f t="shared" si="1"/>
        <v>8.3607887640170492E-2</v>
      </c>
      <c r="M27" s="21">
        <f t="shared" si="3"/>
        <v>10799162.859999999</v>
      </c>
      <c r="N27" s="21">
        <f t="shared" si="4"/>
        <v>10551004.859999999</v>
      </c>
    </row>
    <row r="28" spans="2:14" ht="20.100000000000001" customHeight="1" x14ac:dyDescent="0.25">
      <c r="B28" s="39" t="s">
        <v>102</v>
      </c>
      <c r="C28" s="10">
        <v>6211107</v>
      </c>
      <c r="D28" s="10">
        <v>2055743</v>
      </c>
      <c r="E28" s="25">
        <v>2014628.14</v>
      </c>
      <c r="F28" s="30">
        <v>1532770</v>
      </c>
      <c r="G28" s="10">
        <v>1532770</v>
      </c>
      <c r="H28" s="10">
        <v>1532635</v>
      </c>
      <c r="I28" s="10">
        <v>1532296</v>
      </c>
      <c r="J28" s="16">
        <f t="shared" si="2"/>
        <v>0.76082030701705583</v>
      </c>
      <c r="K28" s="16">
        <f t="shared" si="0"/>
        <v>0.76075329713204543</v>
      </c>
      <c r="L28" s="16">
        <f t="shared" si="1"/>
        <v>0.76058502786524174</v>
      </c>
      <c r="M28" s="21">
        <f t="shared" si="3"/>
        <v>481858.1399999999</v>
      </c>
      <c r="N28" s="21">
        <f t="shared" si="4"/>
        <v>481858.1399999999</v>
      </c>
    </row>
    <row r="29" spans="2:14" ht="20.100000000000001" customHeight="1" x14ac:dyDescent="0.25">
      <c r="B29" s="7" t="s">
        <v>79</v>
      </c>
      <c r="C29" s="10">
        <v>45000000</v>
      </c>
      <c r="D29" s="10">
        <v>9883035</v>
      </c>
      <c r="E29" s="25">
        <v>9685374.3000000007</v>
      </c>
      <c r="F29" s="30">
        <v>9882994</v>
      </c>
      <c r="G29" s="10">
        <v>9882994</v>
      </c>
      <c r="H29" s="10">
        <v>9882994</v>
      </c>
      <c r="I29" s="10">
        <v>8900004</v>
      </c>
      <c r="J29" s="16">
        <f t="shared" si="2"/>
        <v>1.0204039300783656</v>
      </c>
      <c r="K29" s="16">
        <f t="shared" si="0"/>
        <v>1.0204039300783656</v>
      </c>
      <c r="L29" s="16">
        <f t="shared" si="1"/>
        <v>0.91891172445446934</v>
      </c>
      <c r="M29" s="21">
        <f t="shared" si="3"/>
        <v>-197619.69999999925</v>
      </c>
      <c r="N29" s="21">
        <f t="shared" si="4"/>
        <v>-197619.69999999925</v>
      </c>
    </row>
    <row r="30" spans="2:14" ht="20.100000000000001" customHeight="1" x14ac:dyDescent="0.25">
      <c r="B30" s="7" t="s">
        <v>80</v>
      </c>
      <c r="C30" s="10">
        <v>17240662</v>
      </c>
      <c r="D30" s="10">
        <v>3409945</v>
      </c>
      <c r="E30" s="25">
        <v>3341746.1</v>
      </c>
      <c r="F30" s="30">
        <v>3408889</v>
      </c>
      <c r="G30" s="10">
        <v>3408889</v>
      </c>
      <c r="H30" s="10">
        <v>3408889</v>
      </c>
      <c r="I30" s="10">
        <v>3404656</v>
      </c>
      <c r="J30" s="16">
        <f t="shared" si="2"/>
        <v>1.0200921608018036</v>
      </c>
      <c r="K30" s="16">
        <f t="shared" si="0"/>
        <v>1.0200921608018036</v>
      </c>
      <c r="L30" s="16">
        <f t="shared" si="1"/>
        <v>1.0188254577449796</v>
      </c>
      <c r="M30" s="21">
        <f t="shared" si="3"/>
        <v>-67142.899999999907</v>
      </c>
      <c r="N30" s="21">
        <f t="shared" si="4"/>
        <v>-67142.899999999907</v>
      </c>
    </row>
    <row r="31" spans="2:14" ht="20.100000000000001" customHeight="1" x14ac:dyDescent="0.25">
      <c r="B31" s="7" t="s">
        <v>81</v>
      </c>
      <c r="C31" s="10">
        <v>8775387</v>
      </c>
      <c r="D31" s="10">
        <v>8787472</v>
      </c>
      <c r="E31" s="25">
        <v>8611722.5600000005</v>
      </c>
      <c r="F31" s="30">
        <v>4956912</v>
      </c>
      <c r="G31" s="10">
        <v>4630768</v>
      </c>
      <c r="H31" s="10">
        <v>4463947</v>
      </c>
      <c r="I31" s="10">
        <v>3914074</v>
      </c>
      <c r="J31" s="16">
        <f t="shared" si="2"/>
        <v>0.53772842398675691</v>
      </c>
      <c r="K31" s="16">
        <f t="shared" si="0"/>
        <v>0.51835703819980006</v>
      </c>
      <c r="L31" s="16">
        <f t="shared" si="1"/>
        <v>0.45450535275952963</v>
      </c>
      <c r="M31" s="21">
        <f t="shared" si="3"/>
        <v>3980954.5600000005</v>
      </c>
      <c r="N31" s="21">
        <f t="shared" si="4"/>
        <v>3654810.5600000005</v>
      </c>
    </row>
    <row r="32" spans="2:14" ht="20.100000000000001" customHeight="1" x14ac:dyDescent="0.25">
      <c r="B32" s="7" t="s">
        <v>82</v>
      </c>
      <c r="C32" s="10">
        <v>10096174</v>
      </c>
      <c r="D32" s="10">
        <v>11223119</v>
      </c>
      <c r="E32" s="25">
        <v>10998656.619999999</v>
      </c>
      <c r="F32" s="30">
        <v>4212886</v>
      </c>
      <c r="G32" s="10">
        <v>3936167</v>
      </c>
      <c r="H32" s="10">
        <v>3688637</v>
      </c>
      <c r="I32" s="10">
        <v>3614055</v>
      </c>
      <c r="J32" s="16">
        <f t="shared" si="2"/>
        <v>0.35787706953615217</v>
      </c>
      <c r="K32" s="16">
        <f t="shared" si="0"/>
        <v>0.3353715937719674</v>
      </c>
      <c r="L32" s="16">
        <f t="shared" si="1"/>
        <v>0.32859058381986295</v>
      </c>
      <c r="M32" s="21">
        <f t="shared" si="3"/>
        <v>7062489.6199999992</v>
      </c>
      <c r="N32" s="21">
        <f t="shared" si="4"/>
        <v>6785770.6199999992</v>
      </c>
    </row>
    <row r="33" spans="2:14" ht="20.100000000000001" customHeight="1" x14ac:dyDescent="0.25">
      <c r="B33" s="7" t="s">
        <v>83</v>
      </c>
      <c r="C33" s="10">
        <v>4633802</v>
      </c>
      <c r="D33" s="10">
        <v>4684882</v>
      </c>
      <c r="E33" s="25">
        <v>4591184.3600000003</v>
      </c>
      <c r="F33" s="30">
        <v>1376401</v>
      </c>
      <c r="G33" s="10">
        <v>914028</v>
      </c>
      <c r="H33" s="10">
        <v>751685</v>
      </c>
      <c r="I33" s="10">
        <v>732180</v>
      </c>
      <c r="J33" s="16">
        <f t="shared" si="2"/>
        <v>0.19908327096670977</v>
      </c>
      <c r="K33" s="16">
        <f t="shared" si="0"/>
        <v>0.16372354953744439</v>
      </c>
      <c r="L33" s="16">
        <f t="shared" si="1"/>
        <v>0.15947519040598926</v>
      </c>
      <c r="M33" s="21">
        <f t="shared" si="3"/>
        <v>3677156.3600000003</v>
      </c>
      <c r="N33" s="21">
        <f t="shared" si="4"/>
        <v>3214783.3600000003</v>
      </c>
    </row>
    <row r="34" spans="2:14" ht="20.100000000000001" customHeight="1" x14ac:dyDescent="0.25">
      <c r="B34" s="7" t="s">
        <v>84</v>
      </c>
      <c r="C34" s="10">
        <v>3060000</v>
      </c>
      <c r="D34" s="10">
        <v>4605311</v>
      </c>
      <c r="E34" s="25">
        <v>4513204.78</v>
      </c>
      <c r="F34" s="30">
        <v>1966794</v>
      </c>
      <c r="G34" s="10">
        <v>1953289</v>
      </c>
      <c r="H34" s="10">
        <v>1044608</v>
      </c>
      <c r="I34" s="10">
        <v>1038875</v>
      </c>
      <c r="J34" s="16">
        <f t="shared" si="2"/>
        <v>0.43279423274917295</v>
      </c>
      <c r="K34" s="16">
        <f t="shared" si="0"/>
        <v>0.23145592786507682</v>
      </c>
      <c r="L34" s="16">
        <f t="shared" si="1"/>
        <v>0.23018565534710791</v>
      </c>
      <c r="M34" s="21">
        <f t="shared" si="3"/>
        <v>2559915.7800000003</v>
      </c>
      <c r="N34" s="21">
        <f t="shared" si="4"/>
        <v>2546410.7800000003</v>
      </c>
    </row>
    <row r="35" spans="2:14" ht="20.100000000000001" customHeight="1" x14ac:dyDescent="0.25">
      <c r="B35" s="7" t="s">
        <v>85</v>
      </c>
      <c r="C35" s="10">
        <v>8874500</v>
      </c>
      <c r="D35" s="10">
        <v>9681153</v>
      </c>
      <c r="E35" s="25">
        <v>9487529.9399999995</v>
      </c>
      <c r="F35" s="30">
        <v>4938252</v>
      </c>
      <c r="G35" s="10">
        <v>4700160</v>
      </c>
      <c r="H35" s="10">
        <v>4306304</v>
      </c>
      <c r="I35" s="10">
        <v>3638838</v>
      </c>
      <c r="J35" s="16">
        <f t="shared" si="2"/>
        <v>0.49540397023505994</v>
      </c>
      <c r="K35" s="16">
        <f t="shared" si="0"/>
        <v>0.45389095235888133</v>
      </c>
      <c r="L35" s="16">
        <f t="shared" si="1"/>
        <v>0.38353902680806717</v>
      </c>
      <c r="M35" s="21">
        <f t="shared" si="3"/>
        <v>4787369.9399999995</v>
      </c>
      <c r="N35" s="21">
        <f t="shared" si="4"/>
        <v>4549277.9399999995</v>
      </c>
    </row>
    <row r="36" spans="2:14" ht="20.100000000000001" customHeight="1" x14ac:dyDescent="0.25">
      <c r="B36" s="7" t="s">
        <v>86</v>
      </c>
      <c r="C36" s="10">
        <v>5931765</v>
      </c>
      <c r="D36" s="10">
        <v>5467923</v>
      </c>
      <c r="E36" s="25">
        <v>5358564.54</v>
      </c>
      <c r="F36" s="30">
        <v>1328957</v>
      </c>
      <c r="G36" s="10">
        <v>1316239</v>
      </c>
      <c r="H36" s="10">
        <v>1230596</v>
      </c>
      <c r="I36" s="10">
        <v>1197868</v>
      </c>
      <c r="J36" s="16">
        <f t="shared" si="2"/>
        <v>0.24563276044819271</v>
      </c>
      <c r="K36" s="16">
        <f t="shared" si="0"/>
        <v>0.2296503085507299</v>
      </c>
      <c r="L36" s="16">
        <f t="shared" si="1"/>
        <v>0.22354270272538324</v>
      </c>
      <c r="M36" s="21">
        <f t="shared" si="3"/>
        <v>4042325.54</v>
      </c>
      <c r="N36" s="21">
        <f t="shared" si="4"/>
        <v>4029607.54</v>
      </c>
    </row>
    <row r="37" spans="2:14" ht="20.100000000000001" customHeight="1" x14ac:dyDescent="0.25">
      <c r="B37" s="7" t="s">
        <v>87</v>
      </c>
      <c r="C37" s="10">
        <v>2907000</v>
      </c>
      <c r="D37" s="10">
        <v>3523022</v>
      </c>
      <c r="E37" s="25">
        <v>3452561.56</v>
      </c>
      <c r="F37" s="30">
        <v>1440694</v>
      </c>
      <c r="G37" s="10">
        <v>1408696</v>
      </c>
      <c r="H37" s="10">
        <v>1005245</v>
      </c>
      <c r="I37" s="10">
        <v>967585</v>
      </c>
      <c r="J37" s="16">
        <f t="shared" si="2"/>
        <v>0.40801473790376092</v>
      </c>
      <c r="K37" s="16">
        <f t="shared" si="0"/>
        <v>0.29115918211173042</v>
      </c>
      <c r="L37" s="16">
        <f t="shared" si="1"/>
        <v>0.2802513389507818</v>
      </c>
      <c r="M37" s="21">
        <f t="shared" si="3"/>
        <v>2043865.56</v>
      </c>
      <c r="N37" s="21">
        <f t="shared" si="4"/>
        <v>2011867.56</v>
      </c>
    </row>
    <row r="38" spans="2:14" ht="20.100000000000001" customHeight="1" x14ac:dyDescent="0.25">
      <c r="B38" s="7" t="s">
        <v>88</v>
      </c>
      <c r="C38" s="10">
        <v>2787507</v>
      </c>
      <c r="D38" s="10">
        <v>2787507</v>
      </c>
      <c r="E38" s="25">
        <v>2731756.86</v>
      </c>
      <c r="F38" s="30">
        <v>1174067</v>
      </c>
      <c r="G38" s="10">
        <v>1004787</v>
      </c>
      <c r="H38" s="10">
        <v>1001346</v>
      </c>
      <c r="I38" s="10">
        <v>999535</v>
      </c>
      <c r="J38" s="16">
        <f t="shared" si="2"/>
        <v>0.36781714167636431</v>
      </c>
      <c r="K38" s="16">
        <f t="shared" si="0"/>
        <v>0.36655751273559539</v>
      </c>
      <c r="L38" s="16">
        <f t="shared" si="1"/>
        <v>0.36589456940175857</v>
      </c>
      <c r="M38" s="21">
        <f t="shared" si="3"/>
        <v>1726969.8599999999</v>
      </c>
      <c r="N38" s="21">
        <f t="shared" si="4"/>
        <v>1557689.8599999999</v>
      </c>
    </row>
    <row r="39" spans="2:14" ht="20.100000000000001" customHeight="1" x14ac:dyDescent="0.25">
      <c r="B39" s="7" t="s">
        <v>89</v>
      </c>
      <c r="C39" s="10">
        <v>3449024</v>
      </c>
      <c r="D39" s="10">
        <v>4220712</v>
      </c>
      <c r="E39" s="25">
        <v>4136297.76</v>
      </c>
      <c r="F39" s="30">
        <v>2125666</v>
      </c>
      <c r="G39" s="10">
        <v>2090587</v>
      </c>
      <c r="H39" s="10">
        <v>1969137</v>
      </c>
      <c r="I39" s="10">
        <v>1604281</v>
      </c>
      <c r="J39" s="16">
        <f t="shared" ref="J39:J40" si="5">IF(ISERROR(+G39/E39)=TRUE,0,++G39/E39)</f>
        <v>0.50542468683395758</v>
      </c>
      <c r="K39" s="16">
        <f t="shared" ref="K39:K40" si="6">IF(ISERROR(+H39/E39)=TRUE,0,++H39/E39)</f>
        <v>0.47606268074859293</v>
      </c>
      <c r="L39" s="16">
        <f t="shared" ref="L39:L40" si="7">IF(ISERROR(+I39/E39)=TRUE,0,++I39/E39)</f>
        <v>0.38785433087389726</v>
      </c>
      <c r="M39" s="21">
        <f t="shared" ref="M39:M40" si="8">IF(ISERROR(+E39-G39)=TRUE,0,++E39-G39)</f>
        <v>2045710.7599999998</v>
      </c>
      <c r="N39" s="21">
        <f t="shared" ref="N39:N40" si="9">IF(ISERROR(+E39-F39)=TRUE,0,++E39-F39)</f>
        <v>2010631.7599999998</v>
      </c>
    </row>
    <row r="40" spans="2:14" ht="20.100000000000001" customHeight="1" x14ac:dyDescent="0.25">
      <c r="B40" s="7" t="s">
        <v>90</v>
      </c>
      <c r="C40" s="10">
        <v>3128480</v>
      </c>
      <c r="D40" s="10">
        <v>5063726</v>
      </c>
      <c r="E40" s="25">
        <v>4962451.4800000004</v>
      </c>
      <c r="F40" s="30">
        <v>3070628</v>
      </c>
      <c r="G40" s="10">
        <v>2452817</v>
      </c>
      <c r="H40" s="10">
        <v>2422700</v>
      </c>
      <c r="I40" s="10">
        <v>2405695</v>
      </c>
      <c r="J40" s="16">
        <f t="shared" si="5"/>
        <v>0.49427526090391111</v>
      </c>
      <c r="K40" s="16">
        <f t="shared" si="6"/>
        <v>0.48820628468895372</v>
      </c>
      <c r="L40" s="16">
        <f t="shared" si="7"/>
        <v>0.48477955093275787</v>
      </c>
      <c r="M40" s="21">
        <f t="shared" si="8"/>
        <v>2509634.4800000004</v>
      </c>
      <c r="N40" s="21">
        <f t="shared" si="9"/>
        <v>1891823.4800000004</v>
      </c>
    </row>
    <row r="41" spans="2:14" ht="20.100000000000001" customHeight="1" x14ac:dyDescent="0.25">
      <c r="B41" s="7" t="s">
        <v>91</v>
      </c>
      <c r="C41" s="10">
        <v>2759807</v>
      </c>
      <c r="D41" s="10">
        <v>2847607</v>
      </c>
      <c r="E41" s="25">
        <v>2790654.86</v>
      </c>
      <c r="F41" s="30">
        <v>1007723</v>
      </c>
      <c r="G41" s="10">
        <v>1005973</v>
      </c>
      <c r="H41" s="10">
        <v>1005973</v>
      </c>
      <c r="I41" s="10">
        <v>927756</v>
      </c>
      <c r="J41" s="16">
        <f t="shared" si="2"/>
        <v>0.3604791887449672</v>
      </c>
      <c r="K41" s="16">
        <f t="shared" si="0"/>
        <v>0.3604791887449672</v>
      </c>
      <c r="L41" s="16">
        <f t="shared" si="1"/>
        <v>0.33245100040783976</v>
      </c>
      <c r="M41" s="21">
        <f t="shared" si="3"/>
        <v>1784681.8599999999</v>
      </c>
      <c r="N41" s="21">
        <f t="shared" si="4"/>
        <v>1782931.8599999999</v>
      </c>
    </row>
    <row r="42" spans="2:14" ht="20.100000000000001" customHeight="1" x14ac:dyDescent="0.25">
      <c r="B42" s="7" t="s">
        <v>92</v>
      </c>
      <c r="C42" s="10">
        <v>3389646</v>
      </c>
      <c r="D42" s="10">
        <v>3797030</v>
      </c>
      <c r="E42" s="25">
        <v>3721089.4</v>
      </c>
      <c r="F42" s="30">
        <v>1915168</v>
      </c>
      <c r="G42" s="10">
        <v>1636694</v>
      </c>
      <c r="H42" s="10">
        <v>1634608</v>
      </c>
      <c r="I42" s="10">
        <v>1424426</v>
      </c>
      <c r="J42" s="16">
        <f t="shared" si="2"/>
        <v>0.43984269767880341</v>
      </c>
      <c r="K42" s="16">
        <f t="shared" si="0"/>
        <v>0.4392821091586781</v>
      </c>
      <c r="L42" s="16">
        <f t="shared" si="1"/>
        <v>0.38279811283222598</v>
      </c>
      <c r="M42" s="21">
        <f t="shared" si="3"/>
        <v>2084395.4</v>
      </c>
      <c r="N42" s="21">
        <f t="shared" si="4"/>
        <v>1805921.4</v>
      </c>
    </row>
    <row r="43" spans="2:14" ht="20.100000000000001" customHeight="1" x14ac:dyDescent="0.25">
      <c r="B43" s="7" t="s">
        <v>93</v>
      </c>
      <c r="C43" s="10">
        <v>2992486</v>
      </c>
      <c r="D43" s="10">
        <v>3378772</v>
      </c>
      <c r="E43" s="25">
        <v>3311196.56</v>
      </c>
      <c r="F43" s="30">
        <v>1085224</v>
      </c>
      <c r="G43" s="10">
        <v>978474</v>
      </c>
      <c r="H43" s="10">
        <v>718444</v>
      </c>
      <c r="I43" s="10">
        <v>283200</v>
      </c>
      <c r="J43" s="16">
        <f t="shared" si="2"/>
        <v>0.29550465587582031</v>
      </c>
      <c r="K43" s="16">
        <f t="shared" si="0"/>
        <v>0.21697413215481234</v>
      </c>
      <c r="L43" s="16">
        <f t="shared" si="1"/>
        <v>8.5527994146019526E-2</v>
      </c>
      <c r="M43" s="21">
        <f t="shared" si="3"/>
        <v>2332722.56</v>
      </c>
      <c r="N43" s="21">
        <f t="shared" si="4"/>
        <v>2225972.56</v>
      </c>
    </row>
    <row r="44" spans="2:14" ht="20.100000000000001" customHeight="1" x14ac:dyDescent="0.25">
      <c r="B44" s="7" t="s">
        <v>94</v>
      </c>
      <c r="C44" s="10">
        <v>6591241</v>
      </c>
      <c r="D44" s="10">
        <v>7018339</v>
      </c>
      <c r="E44" s="25">
        <v>6877972.2199999997</v>
      </c>
      <c r="F44" s="30">
        <v>2697005</v>
      </c>
      <c r="G44" s="10">
        <v>2633652</v>
      </c>
      <c r="H44" s="10">
        <v>2633652</v>
      </c>
      <c r="I44" s="10">
        <v>1957800</v>
      </c>
      <c r="J44" s="16">
        <f t="shared" si="2"/>
        <v>0.38291111329902988</v>
      </c>
      <c r="K44" s="16">
        <f t="shared" si="0"/>
        <v>0.38291111329902988</v>
      </c>
      <c r="L44" s="16">
        <f t="shared" si="1"/>
        <v>0.28464784930463127</v>
      </c>
      <c r="M44" s="21">
        <f t="shared" si="3"/>
        <v>4244320.22</v>
      </c>
      <c r="N44" s="21">
        <f t="shared" si="4"/>
        <v>4180967.2199999997</v>
      </c>
    </row>
    <row r="45" spans="2:14" ht="20.100000000000001" customHeight="1" x14ac:dyDescent="0.25">
      <c r="B45" s="7" t="s">
        <v>95</v>
      </c>
      <c r="C45" s="10">
        <v>5523041</v>
      </c>
      <c r="D45" s="10">
        <v>6201174</v>
      </c>
      <c r="E45" s="25">
        <v>6077150.5199999996</v>
      </c>
      <c r="F45" s="30">
        <v>3622563</v>
      </c>
      <c r="G45" s="10">
        <v>3433669</v>
      </c>
      <c r="H45" s="10">
        <v>3116440</v>
      </c>
      <c r="I45" s="10">
        <v>2480365</v>
      </c>
      <c r="J45" s="16">
        <f t="shared" si="2"/>
        <v>0.56501299230613766</v>
      </c>
      <c r="K45" s="16">
        <f t="shared" si="0"/>
        <v>0.51281270551778269</v>
      </c>
      <c r="L45" s="16">
        <f t="shared" si="1"/>
        <v>0.40814605329209458</v>
      </c>
      <c r="M45" s="21">
        <f t="shared" si="3"/>
        <v>2643481.5199999996</v>
      </c>
      <c r="N45" s="21">
        <f t="shared" si="4"/>
        <v>2454587.5199999996</v>
      </c>
    </row>
    <row r="46" spans="2:14" ht="20.100000000000001" customHeight="1" x14ac:dyDescent="0.25">
      <c r="B46" s="7" t="s">
        <v>96</v>
      </c>
      <c r="C46" s="10">
        <v>3498843</v>
      </c>
      <c r="D46" s="10">
        <v>4342227</v>
      </c>
      <c r="E46" s="25">
        <v>4255382.46</v>
      </c>
      <c r="F46" s="30">
        <v>2502600</v>
      </c>
      <c r="G46" s="10">
        <v>1818081</v>
      </c>
      <c r="H46" s="10">
        <v>1515222</v>
      </c>
      <c r="I46" s="10">
        <v>1451062</v>
      </c>
      <c r="J46" s="16">
        <f t="shared" si="2"/>
        <v>0.4272426784407059</v>
      </c>
      <c r="K46" s="16">
        <f t="shared" si="0"/>
        <v>0.35607187232707632</v>
      </c>
      <c r="L46" s="16">
        <f t="shared" si="1"/>
        <v>0.34099449664977938</v>
      </c>
      <c r="M46" s="21">
        <f t="shared" si="3"/>
        <v>2437301.46</v>
      </c>
      <c r="N46" s="21">
        <f t="shared" si="4"/>
        <v>1752782.46</v>
      </c>
    </row>
    <row r="47" spans="2:14" ht="20.100000000000001" customHeight="1" x14ac:dyDescent="0.25">
      <c r="B47" s="7" t="s">
        <v>97</v>
      </c>
      <c r="C47" s="10">
        <v>120000</v>
      </c>
      <c r="D47" s="10">
        <v>3178852</v>
      </c>
      <c r="E47" s="25">
        <v>3115274.96</v>
      </c>
      <c r="F47" s="30">
        <v>1317896</v>
      </c>
      <c r="G47" s="10">
        <v>1292447</v>
      </c>
      <c r="H47" s="10">
        <v>998145</v>
      </c>
      <c r="I47" s="10">
        <v>998145</v>
      </c>
      <c r="J47" s="16">
        <f t="shared" si="2"/>
        <v>0.41487413361419628</v>
      </c>
      <c r="K47" s="16">
        <f t="shared" si="0"/>
        <v>0.32040349979251914</v>
      </c>
      <c r="L47" s="16">
        <f t="shared" si="1"/>
        <v>0.32040349979251914</v>
      </c>
      <c r="M47" s="21">
        <f t="shared" si="3"/>
        <v>1822827.96</v>
      </c>
      <c r="N47" s="21">
        <f t="shared" si="4"/>
        <v>1797378.96</v>
      </c>
    </row>
    <row r="48" spans="2:14" ht="20.100000000000001" customHeight="1" x14ac:dyDescent="0.25">
      <c r="B48" s="7" t="s">
        <v>98</v>
      </c>
      <c r="C48" s="10">
        <v>100000</v>
      </c>
      <c r="D48" s="10">
        <v>2923084</v>
      </c>
      <c r="E48" s="25">
        <v>2864622.32</v>
      </c>
      <c r="F48" s="30">
        <v>466214</v>
      </c>
      <c r="G48" s="10">
        <v>466214</v>
      </c>
      <c r="H48" s="10">
        <v>219747</v>
      </c>
      <c r="I48" s="10">
        <v>219747</v>
      </c>
      <c r="J48" s="16">
        <f t="shared" si="2"/>
        <v>0.16274885409675927</v>
      </c>
      <c r="K48" s="16">
        <f t="shared" si="0"/>
        <v>7.671063597661279E-2</v>
      </c>
      <c r="L48" s="16">
        <f t="shared" si="1"/>
        <v>7.671063597661279E-2</v>
      </c>
      <c r="M48" s="21">
        <f t="shared" si="3"/>
        <v>2398408.3199999998</v>
      </c>
      <c r="N48" s="21">
        <f t="shared" si="4"/>
        <v>2398408.3199999998</v>
      </c>
    </row>
    <row r="49" spans="2:14" ht="20.100000000000001" customHeight="1" x14ac:dyDescent="0.25">
      <c r="B49" s="7" t="s">
        <v>99</v>
      </c>
      <c r="C49" s="10">
        <v>6181868</v>
      </c>
      <c r="D49" s="10">
        <v>6186235</v>
      </c>
      <c r="E49" s="25">
        <v>6062510.2999999998</v>
      </c>
      <c r="F49" s="30">
        <v>74046</v>
      </c>
      <c r="G49" s="10">
        <v>74046</v>
      </c>
      <c r="H49" s="10">
        <v>74046</v>
      </c>
      <c r="I49" s="10">
        <v>37519</v>
      </c>
      <c r="J49" s="16">
        <f t="shared" si="2"/>
        <v>1.221375244508863E-2</v>
      </c>
      <c r="K49" s="16">
        <f t="shared" si="0"/>
        <v>1.221375244508863E-2</v>
      </c>
      <c r="L49" s="16">
        <f t="shared" si="1"/>
        <v>6.1886905165340501E-3</v>
      </c>
      <c r="M49" s="21">
        <f t="shared" si="3"/>
        <v>5988464.2999999998</v>
      </c>
      <c r="N49" s="21">
        <f t="shared" si="4"/>
        <v>5988464.2999999998</v>
      </c>
    </row>
    <row r="50" spans="2:14" ht="20.100000000000001" customHeight="1" x14ac:dyDescent="0.25">
      <c r="B50" s="7" t="s">
        <v>100</v>
      </c>
      <c r="C50" s="10">
        <v>0</v>
      </c>
      <c r="D50" s="10">
        <v>780000</v>
      </c>
      <c r="E50" s="25">
        <v>764400</v>
      </c>
      <c r="F50" s="30">
        <v>142839</v>
      </c>
      <c r="G50" s="10">
        <v>142839</v>
      </c>
      <c r="H50" s="10">
        <v>116170</v>
      </c>
      <c r="I50" s="10">
        <v>115103</v>
      </c>
      <c r="J50" s="16">
        <f t="shared" ref="J50" si="10">IF(ISERROR(+G50/E50)=TRUE,0,++G50/E50)</f>
        <v>0.18686420722135008</v>
      </c>
      <c r="K50" s="16">
        <f t="shared" ref="K50" si="11">IF(ISERROR(+H50/E50)=TRUE,0,++H50/E50)</f>
        <v>0.15197540554683411</v>
      </c>
      <c r="L50" s="16">
        <f t="shared" ref="L50" si="12">IF(ISERROR(+I50/E50)=TRUE,0,++I50/E50)</f>
        <v>0.15057953950811093</v>
      </c>
      <c r="M50" s="21">
        <f t="shared" ref="M50" si="13">IF(ISERROR(+E50-G50)=TRUE,0,++E50-G50)</f>
        <v>621561</v>
      </c>
      <c r="N50" s="21">
        <f t="shared" ref="N50" si="14">IF(ISERROR(+E50-F50)=TRUE,0,++E50-F50)</f>
        <v>621561</v>
      </c>
    </row>
    <row r="51" spans="2:14" ht="20.100000000000001" customHeight="1" x14ac:dyDescent="0.25">
      <c r="B51" s="8" t="s">
        <v>101</v>
      </c>
      <c r="C51" s="11">
        <v>0</v>
      </c>
      <c r="D51" s="11">
        <v>997998</v>
      </c>
      <c r="E51" s="26">
        <v>978038.04</v>
      </c>
      <c r="F51" s="31">
        <v>336255</v>
      </c>
      <c r="G51" s="11">
        <v>336255</v>
      </c>
      <c r="H51" s="11">
        <v>333680</v>
      </c>
      <c r="I51" s="11">
        <v>332830</v>
      </c>
      <c r="J51" s="19">
        <f t="shared" si="2"/>
        <v>0.34380564584175066</v>
      </c>
      <c r="K51" s="19">
        <f t="shared" si="0"/>
        <v>0.34117282391183884</v>
      </c>
      <c r="L51" s="17">
        <f t="shared" si="1"/>
        <v>0.34030373706118833</v>
      </c>
      <c r="M51" s="22">
        <f t="shared" si="3"/>
        <v>641783.04000000004</v>
      </c>
      <c r="N51" s="22">
        <f t="shared" si="4"/>
        <v>641783.04000000004</v>
      </c>
    </row>
    <row r="52" spans="2:14" ht="23.25" customHeight="1" x14ac:dyDescent="0.25">
      <c r="B52" s="13" t="s">
        <v>39</v>
      </c>
      <c r="C52" s="13">
        <f>SUM(C14:C51)</f>
        <v>359267223</v>
      </c>
      <c r="D52" s="13">
        <f t="shared" ref="D52:I52" si="15">SUM(D14:D51)</f>
        <v>357360539</v>
      </c>
      <c r="E52" s="27">
        <f t="shared" si="15"/>
        <v>350213328.22000003</v>
      </c>
      <c r="F52" s="27">
        <f t="shared" si="15"/>
        <v>156839222</v>
      </c>
      <c r="G52" s="13">
        <f t="shared" si="15"/>
        <v>147569206</v>
      </c>
      <c r="H52" s="13">
        <f t="shared" si="15"/>
        <v>129448806</v>
      </c>
      <c r="I52" s="13">
        <f t="shared" si="15"/>
        <v>115837050</v>
      </c>
      <c r="J52" s="18">
        <f t="shared" si="2"/>
        <v>0.42136947428596638</v>
      </c>
      <c r="K52" s="18">
        <f t="shared" si="0"/>
        <v>0.36962843949411811</v>
      </c>
      <c r="L52" s="18">
        <f t="shared" si="1"/>
        <v>0.33076139788498421</v>
      </c>
      <c r="M52" s="23">
        <f t="shared" ref="M52" si="16">SUM(M14:M51)</f>
        <v>202644122.22000003</v>
      </c>
      <c r="N52" s="23">
        <f t="shared" si="4"/>
        <v>193374106.22000003</v>
      </c>
    </row>
    <row r="54" spans="2:14" x14ac:dyDescent="0.2">
      <c r="B54" s="14" t="s">
        <v>64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1" right="0.56999999999999995" top="0.43" bottom="0.51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customWidth="1"/>
    <col min="14" max="14" width="15" style="1" customWidth="1"/>
    <col min="15" max="16384" width="11.42578125" style="1"/>
  </cols>
  <sheetData>
    <row r="2" spans="2:14" ht="15" customHeight="1" x14ac:dyDescent="0.25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5.7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2:14" ht="15.75" x14ac:dyDescent="0.25">
      <c r="B8" s="2" t="s">
        <v>42</v>
      </c>
    </row>
    <row r="9" spans="2:14" x14ac:dyDescent="0.2">
      <c r="B9" s="3" t="s">
        <v>2</v>
      </c>
    </row>
    <row r="11" spans="2:14" x14ac:dyDescent="0.25">
      <c r="B11" s="4"/>
      <c r="J11" s="49"/>
      <c r="K11" s="49"/>
      <c r="L11" s="49"/>
    </row>
    <row r="12" spans="2:14" s="5" customFormat="1" ht="15" customHeight="1" x14ac:dyDescent="0.25">
      <c r="B12" s="47" t="s">
        <v>1</v>
      </c>
      <c r="C12" s="46" t="s">
        <v>0</v>
      </c>
      <c r="D12" s="46"/>
      <c r="E12" s="41" t="s">
        <v>44</v>
      </c>
      <c r="F12" s="41" t="s">
        <v>45</v>
      </c>
      <c r="G12" s="41" t="s">
        <v>61</v>
      </c>
      <c r="H12" s="41" t="s">
        <v>62</v>
      </c>
      <c r="I12" s="41" t="s">
        <v>63</v>
      </c>
      <c r="J12" s="50" t="s">
        <v>43</v>
      </c>
      <c r="K12" s="50"/>
      <c r="L12" s="50"/>
      <c r="M12" s="41" t="s">
        <v>49</v>
      </c>
      <c r="N12" s="43" t="s">
        <v>50</v>
      </c>
    </row>
    <row r="13" spans="2:14" s="5" customFormat="1" ht="40.5" customHeight="1" x14ac:dyDescent="0.25">
      <c r="B13" s="48"/>
      <c r="C13" s="28" t="s">
        <v>38</v>
      </c>
      <c r="D13" s="28" t="s">
        <v>37</v>
      </c>
      <c r="E13" s="42"/>
      <c r="F13" s="42"/>
      <c r="G13" s="42"/>
      <c r="H13" s="42"/>
      <c r="I13" s="42"/>
      <c r="J13" s="28" t="s">
        <v>46</v>
      </c>
      <c r="K13" s="28" t="s">
        <v>47</v>
      </c>
      <c r="L13" s="29" t="s">
        <v>48</v>
      </c>
      <c r="M13" s="42"/>
      <c r="N13" s="44"/>
    </row>
    <row r="14" spans="2:14" ht="20.100000000000001" customHeight="1" x14ac:dyDescent="0.25">
      <c r="B14" s="33" t="s">
        <v>65</v>
      </c>
      <c r="C14" s="34">
        <v>0</v>
      </c>
      <c r="D14" s="34">
        <v>1553882</v>
      </c>
      <c r="E14" s="24">
        <v>1538343.18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IF(ISERROR(+E14-G14)=TRUE,0,++E14-G14)</f>
        <v>1538343.18</v>
      </c>
      <c r="N14" s="20">
        <f>IF(ISERROR(+E14-F14)=TRUE,0,++E14-F14)</f>
        <v>1538343.18</v>
      </c>
    </row>
    <row r="15" spans="2:14" ht="20.100000000000001" customHeight="1" x14ac:dyDescent="0.25">
      <c r="B15" s="32" t="s">
        <v>66</v>
      </c>
      <c r="C15" s="36">
        <v>0</v>
      </c>
      <c r="D15" s="36">
        <v>1394918</v>
      </c>
      <c r="E15" s="30">
        <v>1380968.82</v>
      </c>
      <c r="F15" s="30">
        <v>292240</v>
      </c>
      <c r="G15" s="10">
        <v>190599</v>
      </c>
      <c r="H15" s="10">
        <v>189399</v>
      </c>
      <c r="I15" s="10">
        <v>189399</v>
      </c>
      <c r="J15" s="16">
        <f t="shared" ref="J15:J52" si="2">IF(ISERROR(+G15/E15)=TRUE,0,++G15/E15)</f>
        <v>0.13801832252809298</v>
      </c>
      <c r="K15" s="16">
        <f t="shared" si="0"/>
        <v>0.13714936735501385</v>
      </c>
      <c r="L15" s="16">
        <f t="shared" si="1"/>
        <v>0.13714936735501385</v>
      </c>
      <c r="M15" s="21">
        <f t="shared" ref="M15:M51" si="3">IF(ISERROR(+E15-G15)=TRUE,0,++E15-G15)</f>
        <v>1190369.82</v>
      </c>
      <c r="N15" s="21">
        <f t="shared" ref="N15:N52" si="4">IF(ISERROR(+E15-F15)=TRUE,0,++E15-F15)</f>
        <v>1088728.82</v>
      </c>
    </row>
    <row r="16" spans="2:14" ht="20.100000000000001" customHeight="1" x14ac:dyDescent="0.25">
      <c r="B16" s="32" t="s">
        <v>67</v>
      </c>
      <c r="C16" s="36">
        <v>0</v>
      </c>
      <c r="D16" s="36">
        <v>2249836</v>
      </c>
      <c r="E16" s="30">
        <v>2227337.64</v>
      </c>
      <c r="F16" s="30">
        <v>1141960</v>
      </c>
      <c r="G16" s="10">
        <v>1076826</v>
      </c>
      <c r="H16" s="10">
        <v>1075626</v>
      </c>
      <c r="I16" s="10">
        <v>775899</v>
      </c>
      <c r="J16" s="16">
        <f t="shared" si="2"/>
        <v>0.483458807798893</v>
      </c>
      <c r="K16" s="16">
        <f t="shared" si="0"/>
        <v>0.48292004799056865</v>
      </c>
      <c r="L16" s="16">
        <f t="shared" si="1"/>
        <v>0.34835266376587609</v>
      </c>
      <c r="M16" s="21">
        <f t="shared" si="3"/>
        <v>1150511.6400000001</v>
      </c>
      <c r="N16" s="21">
        <f t="shared" si="4"/>
        <v>1085377.6400000001</v>
      </c>
    </row>
    <row r="17" spans="2:14" ht="20.100000000000001" customHeight="1" x14ac:dyDescent="0.25">
      <c r="B17" s="32" t="s">
        <v>68</v>
      </c>
      <c r="C17" s="36">
        <v>0</v>
      </c>
      <c r="D17" s="36">
        <v>1523490</v>
      </c>
      <c r="E17" s="30">
        <v>1508255.1</v>
      </c>
      <c r="F17" s="30">
        <v>1104261</v>
      </c>
      <c r="G17" s="10">
        <v>1069311</v>
      </c>
      <c r="H17" s="10">
        <v>1047943</v>
      </c>
      <c r="I17" s="10">
        <v>410934</v>
      </c>
      <c r="J17" s="16">
        <f t="shared" si="2"/>
        <v>0.708972242162483</v>
      </c>
      <c r="K17" s="16">
        <f t="shared" si="0"/>
        <v>0.69480487750381215</v>
      </c>
      <c r="L17" s="16">
        <f t="shared" si="1"/>
        <v>0.27245656255364226</v>
      </c>
      <c r="M17" s="21">
        <f t="shared" si="3"/>
        <v>438944.10000000009</v>
      </c>
      <c r="N17" s="21">
        <f t="shared" si="4"/>
        <v>403994.10000000009</v>
      </c>
    </row>
    <row r="18" spans="2:14" ht="20.100000000000001" customHeight="1" x14ac:dyDescent="0.25">
      <c r="B18" s="32" t="s">
        <v>69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70</v>
      </c>
      <c r="C19" s="36">
        <v>0</v>
      </c>
      <c r="D19" s="36">
        <v>18428875</v>
      </c>
      <c r="E19" s="30">
        <v>18244586.25</v>
      </c>
      <c r="F19" s="30">
        <v>10615375</v>
      </c>
      <c r="G19" s="10">
        <v>10381142</v>
      </c>
      <c r="H19" s="10">
        <v>10345942</v>
      </c>
      <c r="I19" s="10">
        <v>8371395</v>
      </c>
      <c r="J19" s="16">
        <f t="shared" si="2"/>
        <v>0.56899848852423274</v>
      </c>
      <c r="K19" s="16">
        <f t="shared" si="0"/>
        <v>0.56706914907429051</v>
      </c>
      <c r="L19" s="16">
        <f t="shared" si="1"/>
        <v>0.45884268819743718</v>
      </c>
      <c r="M19" s="21">
        <f t="shared" si="3"/>
        <v>7863444.25</v>
      </c>
      <c r="N19" s="21">
        <f t="shared" si="4"/>
        <v>7629211.25</v>
      </c>
    </row>
    <row r="20" spans="2:14" ht="20.100000000000001" customHeight="1" x14ac:dyDescent="0.25">
      <c r="B20" s="32" t="s">
        <v>71</v>
      </c>
      <c r="C20" s="36">
        <v>0</v>
      </c>
      <c r="D20" s="36">
        <v>6910538</v>
      </c>
      <c r="E20" s="30">
        <v>6841432.6200000001</v>
      </c>
      <c r="F20" s="30">
        <v>4257501</v>
      </c>
      <c r="G20" s="10">
        <v>4257501</v>
      </c>
      <c r="H20" s="10">
        <v>3991464</v>
      </c>
      <c r="I20" s="10">
        <v>3147329</v>
      </c>
      <c r="J20" s="16">
        <f t="shared" si="2"/>
        <v>0.62231132519726551</v>
      </c>
      <c r="K20" s="16">
        <f t="shared" si="0"/>
        <v>0.58342517155420004</v>
      </c>
      <c r="L20" s="16">
        <f t="shared" si="1"/>
        <v>0.46003946465820778</v>
      </c>
      <c r="M20" s="21">
        <f t="shared" si="3"/>
        <v>2583931.62</v>
      </c>
      <c r="N20" s="21">
        <f t="shared" si="4"/>
        <v>2583931.62</v>
      </c>
    </row>
    <row r="21" spans="2:14" ht="20.100000000000001" customHeight="1" x14ac:dyDescent="0.25">
      <c r="B21" s="32" t="s">
        <v>72</v>
      </c>
      <c r="C21" s="36">
        <v>0</v>
      </c>
      <c r="D21" s="36">
        <v>8556042</v>
      </c>
      <c r="E21" s="30">
        <v>8470481.5800000001</v>
      </c>
      <c r="F21" s="30">
        <v>3446797</v>
      </c>
      <c r="G21" s="10">
        <v>2762232</v>
      </c>
      <c r="H21" s="10">
        <v>1798424</v>
      </c>
      <c r="I21" s="10">
        <v>1690610</v>
      </c>
      <c r="J21" s="16">
        <f t="shared" si="2"/>
        <v>0.32610093935178597</v>
      </c>
      <c r="K21" s="16">
        <f t="shared" si="0"/>
        <v>0.21231661777605801</v>
      </c>
      <c r="L21" s="16">
        <f t="shared" si="1"/>
        <v>0.19958841584541878</v>
      </c>
      <c r="M21" s="21">
        <f t="shared" si="3"/>
        <v>5708249.5800000001</v>
      </c>
      <c r="N21" s="21">
        <f t="shared" si="4"/>
        <v>5023684.58</v>
      </c>
    </row>
    <row r="22" spans="2:14" ht="20.100000000000001" customHeight="1" x14ac:dyDescent="0.25">
      <c r="B22" s="32" t="s">
        <v>73</v>
      </c>
      <c r="C22" s="36">
        <v>0</v>
      </c>
      <c r="D22" s="36">
        <v>21753176</v>
      </c>
      <c r="E22" s="30">
        <v>21535644.239999998</v>
      </c>
      <c r="F22" s="30">
        <v>13771332</v>
      </c>
      <c r="G22" s="10">
        <v>13723600</v>
      </c>
      <c r="H22" s="10">
        <v>11882194</v>
      </c>
      <c r="I22" s="10">
        <v>11624434</v>
      </c>
      <c r="J22" s="16">
        <f t="shared" si="2"/>
        <v>0.63725049722496718</v>
      </c>
      <c r="K22" s="16">
        <f t="shared" si="0"/>
        <v>0.55174546289774706</v>
      </c>
      <c r="L22" s="16">
        <f t="shared" si="1"/>
        <v>0.53977646874426644</v>
      </c>
      <c r="M22" s="21">
        <f t="shared" si="3"/>
        <v>7812044.2399999984</v>
      </c>
      <c r="N22" s="21">
        <f t="shared" si="4"/>
        <v>7764312.2399999984</v>
      </c>
    </row>
    <row r="23" spans="2:14" ht="20.100000000000001" customHeight="1" x14ac:dyDescent="0.25">
      <c r="B23" s="32" t="s">
        <v>74</v>
      </c>
      <c r="C23" s="36">
        <v>0</v>
      </c>
      <c r="D23" s="36">
        <v>1829034</v>
      </c>
      <c r="E23" s="30">
        <v>1810743.66</v>
      </c>
      <c r="F23" s="30">
        <v>657173</v>
      </c>
      <c r="G23" s="10">
        <v>418443</v>
      </c>
      <c r="H23" s="10">
        <v>292615</v>
      </c>
      <c r="I23" s="10">
        <v>259439</v>
      </c>
      <c r="J23" s="16">
        <f t="shared" si="2"/>
        <v>0.23108903222668195</v>
      </c>
      <c r="K23" s="16">
        <f t="shared" si="0"/>
        <v>0.16159935084350924</v>
      </c>
      <c r="L23" s="16">
        <f t="shared" si="1"/>
        <v>0.14327759678584212</v>
      </c>
      <c r="M23" s="21">
        <f t="shared" si="3"/>
        <v>1392300.66</v>
      </c>
      <c r="N23" s="21">
        <f t="shared" si="4"/>
        <v>1153570.6599999999</v>
      </c>
    </row>
    <row r="24" spans="2:14" ht="20.100000000000001" customHeight="1" x14ac:dyDescent="0.25">
      <c r="B24" s="32" t="s">
        <v>75</v>
      </c>
      <c r="C24" s="36">
        <v>0</v>
      </c>
      <c r="D24" s="36">
        <v>3752859</v>
      </c>
      <c r="E24" s="30">
        <v>3715330.41</v>
      </c>
      <c r="F24" s="30">
        <v>3752852</v>
      </c>
      <c r="G24" s="10">
        <v>3752852</v>
      </c>
      <c r="H24" s="10">
        <v>3752852</v>
      </c>
      <c r="I24" s="10">
        <v>3636842</v>
      </c>
      <c r="J24" s="16">
        <f t="shared" si="2"/>
        <v>1.0100991260155512</v>
      </c>
      <c r="K24" s="16">
        <f t="shared" si="0"/>
        <v>1.0100991260155512</v>
      </c>
      <c r="L24" s="16">
        <f t="shared" si="1"/>
        <v>0.97887444686245273</v>
      </c>
      <c r="M24" s="21">
        <f t="shared" si="3"/>
        <v>-37521.589999999851</v>
      </c>
      <c r="N24" s="21">
        <f t="shared" si="4"/>
        <v>-37521.589999999851</v>
      </c>
    </row>
    <row r="25" spans="2:14" ht="20.100000000000001" customHeight="1" x14ac:dyDescent="0.25">
      <c r="B25" s="32" t="s">
        <v>76</v>
      </c>
      <c r="C25" s="36">
        <v>0</v>
      </c>
      <c r="D25" s="36">
        <v>20287453</v>
      </c>
      <c r="E25" s="30">
        <v>20084578.469999999</v>
      </c>
      <c r="F25" s="30">
        <v>20287425</v>
      </c>
      <c r="G25" s="10">
        <v>20287425</v>
      </c>
      <c r="H25" s="10">
        <v>20287425</v>
      </c>
      <c r="I25" s="10">
        <v>18749894</v>
      </c>
      <c r="J25" s="16">
        <f t="shared" si="2"/>
        <v>1.0100996159965712</v>
      </c>
      <c r="K25" s="16">
        <f t="shared" si="0"/>
        <v>1.0100996159965712</v>
      </c>
      <c r="L25" s="16">
        <f t="shared" si="1"/>
        <v>0.93354680199071172</v>
      </c>
      <c r="M25" s="21">
        <f t="shared" si="3"/>
        <v>-202846.53000000119</v>
      </c>
      <c r="N25" s="21">
        <f t="shared" si="4"/>
        <v>-202846.53000000119</v>
      </c>
    </row>
    <row r="26" spans="2:14" ht="20.100000000000001" customHeight="1" x14ac:dyDescent="0.25">
      <c r="B26" s="32" t="s">
        <v>77</v>
      </c>
      <c r="C26" s="36">
        <v>0</v>
      </c>
      <c r="D26" s="36">
        <v>3964522</v>
      </c>
      <c r="E26" s="30">
        <v>3924876.78</v>
      </c>
      <c r="F26" s="30">
        <v>784679</v>
      </c>
      <c r="G26" s="10">
        <v>769150</v>
      </c>
      <c r="H26" s="10">
        <v>640825</v>
      </c>
      <c r="I26" s="10">
        <v>634026</v>
      </c>
      <c r="J26" s="16">
        <f t="shared" si="2"/>
        <v>0.1959679355844644</v>
      </c>
      <c r="K26" s="16">
        <f t="shared" si="0"/>
        <v>0.1632726416445614</v>
      </c>
      <c r="L26" s="16">
        <f t="shared" si="1"/>
        <v>0.16154035796252439</v>
      </c>
      <c r="M26" s="21">
        <f t="shared" si="3"/>
        <v>3155726.78</v>
      </c>
      <c r="N26" s="21">
        <f t="shared" si="4"/>
        <v>3140197.78</v>
      </c>
    </row>
    <row r="27" spans="2:14" ht="20.100000000000001" customHeight="1" x14ac:dyDescent="0.25">
      <c r="B27" s="32" t="s">
        <v>78</v>
      </c>
      <c r="C27" s="36">
        <v>0</v>
      </c>
      <c r="D27" s="36">
        <v>21569427</v>
      </c>
      <c r="E27" s="30">
        <v>21353732.73</v>
      </c>
      <c r="F27" s="30">
        <v>12702163</v>
      </c>
      <c r="G27" s="10">
        <v>12122772</v>
      </c>
      <c r="H27" s="10">
        <v>8789662</v>
      </c>
      <c r="I27" s="10">
        <v>7787980</v>
      </c>
      <c r="J27" s="16">
        <f t="shared" si="2"/>
        <v>0.56771207888017805</v>
      </c>
      <c r="K27" s="16">
        <f t="shared" si="0"/>
        <v>0.41162180454058722</v>
      </c>
      <c r="L27" s="16">
        <f t="shared" si="1"/>
        <v>0.36471281618405832</v>
      </c>
      <c r="M27" s="21">
        <f t="shared" si="3"/>
        <v>9230960.7300000004</v>
      </c>
      <c r="N27" s="21">
        <f t="shared" si="4"/>
        <v>8651569.7300000004</v>
      </c>
    </row>
    <row r="28" spans="2:14" ht="20.100000000000001" customHeight="1" x14ac:dyDescent="0.25">
      <c r="B28" s="39" t="s">
        <v>102</v>
      </c>
      <c r="C28" s="36">
        <v>0</v>
      </c>
      <c r="D28" s="36">
        <v>1418879</v>
      </c>
      <c r="E28" s="30">
        <v>1404690.21</v>
      </c>
      <c r="F28" s="30">
        <v>902791</v>
      </c>
      <c r="G28" s="10">
        <v>902791</v>
      </c>
      <c r="H28" s="10">
        <v>902791</v>
      </c>
      <c r="I28" s="10">
        <v>902791</v>
      </c>
      <c r="J28" s="16">
        <f t="shared" si="2"/>
        <v>0.64269758098477814</v>
      </c>
      <c r="K28" s="16">
        <f t="shared" si="0"/>
        <v>0.64269758098477814</v>
      </c>
      <c r="L28" s="16">
        <f t="shared" si="1"/>
        <v>0.64269758098477814</v>
      </c>
      <c r="M28" s="21">
        <f t="shared" si="3"/>
        <v>501899.20999999996</v>
      </c>
      <c r="N28" s="21">
        <f t="shared" si="4"/>
        <v>501899.20999999996</v>
      </c>
    </row>
    <row r="29" spans="2:14" ht="20.100000000000001" customHeight="1" x14ac:dyDescent="0.25">
      <c r="B29" s="32" t="s">
        <v>79</v>
      </c>
      <c r="C29" s="36">
        <v>0</v>
      </c>
      <c r="D29" s="36">
        <v>9572210</v>
      </c>
      <c r="E29" s="30">
        <v>9476487.9000000004</v>
      </c>
      <c r="F29" s="30">
        <v>9572193</v>
      </c>
      <c r="G29" s="10">
        <v>9570193</v>
      </c>
      <c r="H29" s="10">
        <v>9570193</v>
      </c>
      <c r="I29" s="10">
        <v>8070756</v>
      </c>
      <c r="J29" s="16">
        <f t="shared" si="2"/>
        <v>1.0098881675351477</v>
      </c>
      <c r="K29" s="16">
        <f t="shared" si="0"/>
        <v>1.0098881675351477</v>
      </c>
      <c r="L29" s="16">
        <f t="shared" si="1"/>
        <v>0.85166108849249944</v>
      </c>
      <c r="M29" s="21">
        <f t="shared" si="3"/>
        <v>-93705.099999999627</v>
      </c>
      <c r="N29" s="21">
        <f t="shared" si="4"/>
        <v>-95705.099999999627</v>
      </c>
    </row>
    <row r="30" spans="2:14" ht="20.100000000000001" customHeight="1" x14ac:dyDescent="0.25">
      <c r="B30" s="32" t="s">
        <v>80</v>
      </c>
      <c r="C30" s="36">
        <v>0</v>
      </c>
      <c r="D30" s="36">
        <v>7359941</v>
      </c>
      <c r="E30" s="30">
        <v>7286341.5899999999</v>
      </c>
      <c r="F30" s="30">
        <v>7359926</v>
      </c>
      <c r="G30" s="10">
        <v>7359926</v>
      </c>
      <c r="H30" s="10">
        <v>7359926</v>
      </c>
      <c r="I30" s="10">
        <v>6550778</v>
      </c>
      <c r="J30" s="16">
        <f t="shared" si="2"/>
        <v>1.0100989514547314</v>
      </c>
      <c r="K30" s="16">
        <f t="shared" si="0"/>
        <v>1.0100989514547314</v>
      </c>
      <c r="L30" s="16">
        <f t="shared" si="1"/>
        <v>0.8990489835105302</v>
      </c>
      <c r="M30" s="21">
        <f t="shared" si="3"/>
        <v>-73584.410000000149</v>
      </c>
      <c r="N30" s="21">
        <f t="shared" si="4"/>
        <v>-73584.410000000149</v>
      </c>
    </row>
    <row r="31" spans="2:14" ht="20.100000000000001" customHeight="1" x14ac:dyDescent="0.25">
      <c r="B31" s="32" t="s">
        <v>81</v>
      </c>
      <c r="C31" s="36">
        <v>0</v>
      </c>
      <c r="D31" s="36">
        <v>4008935</v>
      </c>
      <c r="E31" s="30">
        <v>3968845.65</v>
      </c>
      <c r="F31" s="30">
        <v>3314224</v>
      </c>
      <c r="G31" s="10">
        <v>3210964</v>
      </c>
      <c r="H31" s="10">
        <v>2543497</v>
      </c>
      <c r="I31" s="10">
        <v>2267333</v>
      </c>
      <c r="J31" s="16">
        <f t="shared" si="2"/>
        <v>0.80904229671919847</v>
      </c>
      <c r="K31" s="16">
        <f t="shared" si="0"/>
        <v>0.64086568849055647</v>
      </c>
      <c r="L31" s="16">
        <f t="shared" si="1"/>
        <v>0.5712827355732516</v>
      </c>
      <c r="M31" s="21">
        <f t="shared" si="3"/>
        <v>757881.64999999991</v>
      </c>
      <c r="N31" s="21">
        <f t="shared" si="4"/>
        <v>654621.64999999991</v>
      </c>
    </row>
    <row r="32" spans="2:14" ht="20.100000000000001" customHeight="1" x14ac:dyDescent="0.25">
      <c r="B32" s="32" t="s">
        <v>82</v>
      </c>
      <c r="C32" s="36">
        <v>0</v>
      </c>
      <c r="D32" s="36">
        <v>2315870</v>
      </c>
      <c r="E32" s="30">
        <v>2292711.2999999998</v>
      </c>
      <c r="F32" s="30">
        <v>2155762</v>
      </c>
      <c r="G32" s="10">
        <v>2154462</v>
      </c>
      <c r="H32" s="10">
        <v>1950949</v>
      </c>
      <c r="I32" s="10">
        <v>1831376</v>
      </c>
      <c r="J32" s="16">
        <f t="shared" si="2"/>
        <v>0.93970051964239898</v>
      </c>
      <c r="K32" s="16">
        <f t="shared" si="0"/>
        <v>0.85093530964844988</v>
      </c>
      <c r="L32" s="16">
        <f t="shared" si="1"/>
        <v>0.79878177422512819</v>
      </c>
      <c r="M32" s="21">
        <f t="shared" si="3"/>
        <v>138249.29999999981</v>
      </c>
      <c r="N32" s="21">
        <f t="shared" si="4"/>
        <v>136949.29999999981</v>
      </c>
    </row>
    <row r="33" spans="2:14" ht="20.100000000000001" customHeight="1" x14ac:dyDescent="0.25">
      <c r="B33" s="32" t="s">
        <v>83</v>
      </c>
      <c r="C33" s="36">
        <v>0</v>
      </c>
      <c r="D33" s="36">
        <v>1512671</v>
      </c>
      <c r="E33" s="30">
        <v>1497544.29</v>
      </c>
      <c r="F33" s="30">
        <v>987320</v>
      </c>
      <c r="G33" s="10">
        <v>920947</v>
      </c>
      <c r="H33" s="10">
        <v>920947</v>
      </c>
      <c r="I33" s="10">
        <v>622438</v>
      </c>
      <c r="J33" s="16">
        <f t="shared" si="2"/>
        <v>0.61497146104440092</v>
      </c>
      <c r="K33" s="16">
        <f t="shared" si="0"/>
        <v>0.61497146104440092</v>
      </c>
      <c r="L33" s="16">
        <f t="shared" si="1"/>
        <v>0.41563912610557913</v>
      </c>
      <c r="M33" s="21">
        <f t="shared" si="3"/>
        <v>576597.29</v>
      </c>
      <c r="N33" s="21">
        <f t="shared" si="4"/>
        <v>510224.29000000004</v>
      </c>
    </row>
    <row r="34" spans="2:14" ht="20.100000000000001" customHeight="1" x14ac:dyDescent="0.25">
      <c r="B34" s="32" t="s">
        <v>84</v>
      </c>
      <c r="C34" s="36">
        <v>0</v>
      </c>
      <c r="D34" s="36">
        <v>1617839</v>
      </c>
      <c r="E34" s="30">
        <v>1601660.61</v>
      </c>
      <c r="F34" s="30">
        <v>381699</v>
      </c>
      <c r="G34" s="10">
        <v>377469</v>
      </c>
      <c r="H34" s="10">
        <v>233192</v>
      </c>
      <c r="I34" s="10">
        <v>229251</v>
      </c>
      <c r="J34" s="16">
        <f t="shared" si="2"/>
        <v>0.2356735238684555</v>
      </c>
      <c r="K34" s="16">
        <f t="shared" si="0"/>
        <v>0.14559389083059238</v>
      </c>
      <c r="L34" s="16">
        <f t="shared" si="1"/>
        <v>0.14313331961132514</v>
      </c>
      <c r="M34" s="21">
        <f t="shared" si="3"/>
        <v>1224191.6100000001</v>
      </c>
      <c r="N34" s="21">
        <f t="shared" si="4"/>
        <v>1219961.6100000001</v>
      </c>
    </row>
    <row r="35" spans="2:14" ht="20.100000000000001" customHeight="1" x14ac:dyDescent="0.25">
      <c r="B35" s="32" t="s">
        <v>85</v>
      </c>
      <c r="C35" s="36">
        <v>0</v>
      </c>
      <c r="D35" s="36">
        <v>5878342</v>
      </c>
      <c r="E35" s="30">
        <v>5819558.5800000001</v>
      </c>
      <c r="F35" s="30">
        <v>3411900</v>
      </c>
      <c r="G35" s="10">
        <v>3180280</v>
      </c>
      <c r="H35" s="10">
        <v>3065112</v>
      </c>
      <c r="I35" s="10">
        <v>2732239</v>
      </c>
      <c r="J35" s="16">
        <f t="shared" si="2"/>
        <v>0.54648131061514293</v>
      </c>
      <c r="K35" s="16">
        <f t="shared" si="0"/>
        <v>0.52669149349812028</v>
      </c>
      <c r="L35" s="16">
        <f t="shared" si="1"/>
        <v>0.46949248167891111</v>
      </c>
      <c r="M35" s="21">
        <f t="shared" si="3"/>
        <v>2639278.58</v>
      </c>
      <c r="N35" s="21">
        <f t="shared" si="4"/>
        <v>2407658.58</v>
      </c>
    </row>
    <row r="36" spans="2:14" ht="20.100000000000001" customHeight="1" x14ac:dyDescent="0.25">
      <c r="B36" s="32" t="s">
        <v>86</v>
      </c>
      <c r="C36" s="36">
        <v>0</v>
      </c>
      <c r="D36" s="36">
        <v>2114593</v>
      </c>
      <c r="E36" s="30">
        <v>2093447.07</v>
      </c>
      <c r="F36" s="30">
        <v>1382098</v>
      </c>
      <c r="G36" s="10">
        <v>1336469</v>
      </c>
      <c r="H36" s="10">
        <v>1161404</v>
      </c>
      <c r="I36" s="10">
        <v>973562</v>
      </c>
      <c r="J36" s="16">
        <f t="shared" si="2"/>
        <v>0.6384059187128146</v>
      </c>
      <c r="K36" s="16">
        <f t="shared" si="0"/>
        <v>0.5547806852360494</v>
      </c>
      <c r="L36" s="16">
        <f t="shared" si="1"/>
        <v>0.46505212094996984</v>
      </c>
      <c r="M36" s="21">
        <f t="shared" si="3"/>
        <v>756978.07000000007</v>
      </c>
      <c r="N36" s="21">
        <f t="shared" si="4"/>
        <v>711349.07000000007</v>
      </c>
    </row>
    <row r="37" spans="2:14" ht="20.100000000000001" customHeight="1" x14ac:dyDescent="0.25">
      <c r="B37" s="32" t="s">
        <v>87</v>
      </c>
      <c r="C37" s="36">
        <v>0</v>
      </c>
      <c r="D37" s="36">
        <v>1446677</v>
      </c>
      <c r="E37" s="30">
        <v>1432210.23</v>
      </c>
      <c r="F37" s="30">
        <v>855168</v>
      </c>
      <c r="G37" s="10">
        <v>802611</v>
      </c>
      <c r="H37" s="10">
        <v>602467</v>
      </c>
      <c r="I37" s="10">
        <v>413104</v>
      </c>
      <c r="J37" s="16">
        <f t="shared" si="2"/>
        <v>0.56040027028713513</v>
      </c>
      <c r="K37" s="16">
        <f t="shared" si="0"/>
        <v>0.42065542291231922</v>
      </c>
      <c r="L37" s="16">
        <f t="shared" si="1"/>
        <v>0.28843810171639395</v>
      </c>
      <c r="M37" s="21">
        <f t="shared" si="3"/>
        <v>629599.23</v>
      </c>
      <c r="N37" s="21">
        <f t="shared" si="4"/>
        <v>577042.23</v>
      </c>
    </row>
    <row r="38" spans="2:14" ht="20.100000000000001" customHeight="1" x14ac:dyDescent="0.25">
      <c r="B38" s="32" t="s">
        <v>88</v>
      </c>
      <c r="C38" s="36">
        <v>0</v>
      </c>
      <c r="D38" s="36">
        <v>4430806</v>
      </c>
      <c r="E38" s="30">
        <v>4386497.9400000004</v>
      </c>
      <c r="F38" s="30">
        <v>3003428</v>
      </c>
      <c r="G38" s="10">
        <v>3003428</v>
      </c>
      <c r="H38" s="10">
        <v>2694004</v>
      </c>
      <c r="I38" s="10">
        <v>2651776</v>
      </c>
      <c r="J38" s="16">
        <f t="shared" si="2"/>
        <v>0.68469837238770015</v>
      </c>
      <c r="K38" s="16">
        <f t="shared" si="0"/>
        <v>0.61415827314853355</v>
      </c>
      <c r="L38" s="16">
        <f t="shared" si="1"/>
        <v>0.60453145909832562</v>
      </c>
      <c r="M38" s="21">
        <f t="shared" si="3"/>
        <v>1383069.9400000004</v>
      </c>
      <c r="N38" s="21">
        <f t="shared" si="4"/>
        <v>1383069.9400000004</v>
      </c>
    </row>
    <row r="39" spans="2:14" ht="20.100000000000001" customHeight="1" x14ac:dyDescent="0.25">
      <c r="B39" s="32" t="s">
        <v>89</v>
      </c>
      <c r="C39" s="36">
        <v>0</v>
      </c>
      <c r="D39" s="36">
        <v>2993062</v>
      </c>
      <c r="E39" s="30">
        <v>2963131.38</v>
      </c>
      <c r="F39" s="30">
        <v>1671226</v>
      </c>
      <c r="G39" s="10">
        <v>1671025</v>
      </c>
      <c r="H39" s="10">
        <v>1669775</v>
      </c>
      <c r="I39" s="10">
        <v>1047473</v>
      </c>
      <c r="J39" s="16">
        <f t="shared" ref="J39:J40" si="5">IF(ISERROR(+G39/E39)=TRUE,0,++G39/E39)</f>
        <v>0.56393888279094806</v>
      </c>
      <c r="K39" s="16">
        <f t="shared" ref="K39:K40" si="6">IF(ISERROR(+H39/E39)=TRUE,0,++H39/E39)</f>
        <v>0.56351703176927648</v>
      </c>
      <c r="L39" s="16">
        <f t="shared" ref="L39:L40" si="7">IF(ISERROR(+I39/E39)=TRUE,0,++I39/E39)</f>
        <v>0.35350204417868236</v>
      </c>
      <c r="M39" s="21">
        <f t="shared" ref="M39:M40" si="8">IF(ISERROR(+E39-G39)=TRUE,0,++E39-G39)</f>
        <v>1292106.3799999999</v>
      </c>
      <c r="N39" s="21">
        <f t="shared" ref="N39:N40" si="9">IF(ISERROR(+E39-F39)=TRUE,0,++E39-F39)</f>
        <v>1291905.3799999999</v>
      </c>
    </row>
    <row r="40" spans="2:14" ht="20.100000000000001" customHeight="1" x14ac:dyDescent="0.25">
      <c r="B40" s="32" t="s">
        <v>90</v>
      </c>
      <c r="C40" s="36">
        <v>0</v>
      </c>
      <c r="D40" s="36">
        <v>4268826</v>
      </c>
      <c r="E40" s="30">
        <v>4226137.74</v>
      </c>
      <c r="F40" s="30">
        <v>1068661</v>
      </c>
      <c r="G40" s="10">
        <v>832896</v>
      </c>
      <c r="H40" s="10">
        <v>762836</v>
      </c>
      <c r="I40" s="10">
        <v>740519</v>
      </c>
      <c r="J40" s="16">
        <f t="shared" si="5"/>
        <v>0.19708207617482906</v>
      </c>
      <c r="K40" s="16">
        <f t="shared" si="6"/>
        <v>0.18050429184544278</v>
      </c>
      <c r="L40" s="16">
        <f t="shared" si="7"/>
        <v>0.1752235836970141</v>
      </c>
      <c r="M40" s="21">
        <f t="shared" si="8"/>
        <v>3393241.74</v>
      </c>
      <c r="N40" s="21">
        <f t="shared" si="9"/>
        <v>3157476.74</v>
      </c>
    </row>
    <row r="41" spans="2:14" ht="20.100000000000001" customHeight="1" x14ac:dyDescent="0.25">
      <c r="B41" s="32" t="s">
        <v>91</v>
      </c>
      <c r="C41" s="36">
        <v>0</v>
      </c>
      <c r="D41" s="36">
        <v>1174412</v>
      </c>
      <c r="E41" s="30">
        <v>1162667.8799999999</v>
      </c>
      <c r="F41" s="30">
        <v>760838</v>
      </c>
      <c r="G41" s="10">
        <v>755761</v>
      </c>
      <c r="H41" s="10">
        <v>754261</v>
      </c>
      <c r="I41" s="10">
        <v>512764</v>
      </c>
      <c r="J41" s="16">
        <f t="shared" si="2"/>
        <v>0.65002311752174669</v>
      </c>
      <c r="K41" s="16">
        <f t="shared" si="0"/>
        <v>0.6487329812534256</v>
      </c>
      <c r="L41" s="16">
        <f t="shared" si="1"/>
        <v>0.44102362232626574</v>
      </c>
      <c r="M41" s="21">
        <f t="shared" si="3"/>
        <v>406906.87999999989</v>
      </c>
      <c r="N41" s="21">
        <f t="shared" si="4"/>
        <v>401829.87999999989</v>
      </c>
    </row>
    <row r="42" spans="2:14" ht="20.100000000000001" customHeight="1" x14ac:dyDescent="0.25">
      <c r="B42" s="32" t="s">
        <v>92</v>
      </c>
      <c r="C42" s="36">
        <v>0</v>
      </c>
      <c r="D42" s="36">
        <v>2115841</v>
      </c>
      <c r="E42" s="30">
        <v>2094682.59</v>
      </c>
      <c r="F42" s="30">
        <v>1636680</v>
      </c>
      <c r="G42" s="10">
        <v>1582940</v>
      </c>
      <c r="H42" s="10">
        <v>1571559</v>
      </c>
      <c r="I42" s="10">
        <v>1430911</v>
      </c>
      <c r="J42" s="16">
        <f t="shared" si="2"/>
        <v>0.75569444628839921</v>
      </c>
      <c r="K42" s="16">
        <f t="shared" si="0"/>
        <v>0.75026116486698824</v>
      </c>
      <c r="L42" s="16">
        <f t="shared" si="1"/>
        <v>0.68311590826751467</v>
      </c>
      <c r="M42" s="21">
        <f t="shared" si="3"/>
        <v>511742.59000000008</v>
      </c>
      <c r="N42" s="21">
        <f t="shared" si="4"/>
        <v>458002.59000000008</v>
      </c>
    </row>
    <row r="43" spans="2:14" ht="20.100000000000001" customHeight="1" x14ac:dyDescent="0.25">
      <c r="B43" s="32" t="s">
        <v>93</v>
      </c>
      <c r="C43" s="36">
        <v>0</v>
      </c>
      <c r="D43" s="36">
        <v>3559875</v>
      </c>
      <c r="E43" s="30">
        <v>3524276.25</v>
      </c>
      <c r="F43" s="30">
        <v>2213971</v>
      </c>
      <c r="G43" s="10">
        <v>2063761</v>
      </c>
      <c r="H43" s="10">
        <v>1937664</v>
      </c>
      <c r="I43" s="10">
        <v>1846935</v>
      </c>
      <c r="J43" s="16">
        <f t="shared" si="2"/>
        <v>0.58558434515455482</v>
      </c>
      <c r="K43" s="16">
        <f t="shared" si="0"/>
        <v>0.54980480034730539</v>
      </c>
      <c r="L43" s="16">
        <f t="shared" si="1"/>
        <v>0.52406079120500271</v>
      </c>
      <c r="M43" s="21">
        <f t="shared" si="3"/>
        <v>1460515.25</v>
      </c>
      <c r="N43" s="21">
        <f t="shared" si="4"/>
        <v>1310305.25</v>
      </c>
    </row>
    <row r="44" spans="2:14" ht="20.100000000000001" customHeight="1" x14ac:dyDescent="0.25">
      <c r="B44" s="32" t="s">
        <v>94</v>
      </c>
      <c r="C44" s="36">
        <v>0</v>
      </c>
      <c r="D44" s="36">
        <v>2577029</v>
      </c>
      <c r="E44" s="30">
        <v>2551258.71</v>
      </c>
      <c r="F44" s="30">
        <v>2410736</v>
      </c>
      <c r="G44" s="10">
        <v>2397819</v>
      </c>
      <c r="H44" s="10">
        <v>2397819</v>
      </c>
      <c r="I44" s="10">
        <v>1459539</v>
      </c>
      <c r="J44" s="16">
        <f t="shared" si="2"/>
        <v>0.93985725187391911</v>
      </c>
      <c r="K44" s="16">
        <f t="shared" si="0"/>
        <v>0.93985725187391911</v>
      </c>
      <c r="L44" s="16">
        <f t="shared" si="1"/>
        <v>0.57208584698962184</v>
      </c>
      <c r="M44" s="21">
        <f t="shared" si="3"/>
        <v>153439.70999999996</v>
      </c>
      <c r="N44" s="21">
        <f t="shared" si="4"/>
        <v>140522.70999999996</v>
      </c>
    </row>
    <row r="45" spans="2:14" ht="20.100000000000001" customHeight="1" x14ac:dyDescent="0.25">
      <c r="B45" s="32" t="s">
        <v>95</v>
      </c>
      <c r="C45" s="36">
        <v>0</v>
      </c>
      <c r="D45" s="36">
        <v>1948390</v>
      </c>
      <c r="E45" s="30">
        <v>1928906.1</v>
      </c>
      <c r="F45" s="30">
        <v>868290</v>
      </c>
      <c r="G45" s="10">
        <v>735526</v>
      </c>
      <c r="H45" s="10">
        <v>642195</v>
      </c>
      <c r="I45" s="10">
        <v>531211</v>
      </c>
      <c r="J45" s="16">
        <f t="shared" si="2"/>
        <v>0.38131768052369164</v>
      </c>
      <c r="K45" s="16">
        <f t="shared" si="0"/>
        <v>0.3329322251611937</v>
      </c>
      <c r="L45" s="16">
        <f t="shared" si="1"/>
        <v>0.27539495053699087</v>
      </c>
      <c r="M45" s="21">
        <f t="shared" si="3"/>
        <v>1193380.1000000001</v>
      </c>
      <c r="N45" s="21">
        <f t="shared" si="4"/>
        <v>1060616.1000000001</v>
      </c>
    </row>
    <row r="46" spans="2:14" ht="20.100000000000001" customHeight="1" x14ac:dyDescent="0.25">
      <c r="B46" s="32" t="s">
        <v>96</v>
      </c>
      <c r="C46" s="36">
        <v>0</v>
      </c>
      <c r="D46" s="36">
        <v>3609674</v>
      </c>
      <c r="E46" s="30">
        <v>3573577.26</v>
      </c>
      <c r="F46" s="30">
        <v>1802543</v>
      </c>
      <c r="G46" s="10">
        <v>1304112</v>
      </c>
      <c r="H46" s="10">
        <v>650302</v>
      </c>
      <c r="I46" s="10">
        <v>565327</v>
      </c>
      <c r="J46" s="16">
        <f t="shared" si="2"/>
        <v>0.36493180505631495</v>
      </c>
      <c r="K46" s="16">
        <f t="shared" si="0"/>
        <v>0.18197507782439831</v>
      </c>
      <c r="L46" s="16">
        <f t="shared" si="1"/>
        <v>0.15819638386662446</v>
      </c>
      <c r="M46" s="21">
        <f t="shared" si="3"/>
        <v>2269465.2599999998</v>
      </c>
      <c r="N46" s="21">
        <f t="shared" si="4"/>
        <v>1771034.2599999998</v>
      </c>
    </row>
    <row r="47" spans="2:14" ht="20.100000000000001" customHeight="1" x14ac:dyDescent="0.25">
      <c r="B47" s="32" t="s">
        <v>97</v>
      </c>
      <c r="C47" s="36">
        <v>0</v>
      </c>
      <c r="D47" s="36">
        <v>8206337</v>
      </c>
      <c r="E47" s="30">
        <v>8124273.6299999999</v>
      </c>
      <c r="F47" s="30">
        <v>2247596</v>
      </c>
      <c r="G47" s="10">
        <v>2029823</v>
      </c>
      <c r="H47" s="10">
        <v>1494035</v>
      </c>
      <c r="I47" s="10">
        <v>1483379</v>
      </c>
      <c r="J47" s="16">
        <f t="shared" si="2"/>
        <v>0.24984670537247772</v>
      </c>
      <c r="K47" s="16">
        <f t="shared" si="0"/>
        <v>0.18389767110786001</v>
      </c>
      <c r="L47" s="16">
        <f t="shared" si="1"/>
        <v>0.18258604615708887</v>
      </c>
      <c r="M47" s="21">
        <f t="shared" si="3"/>
        <v>6094450.6299999999</v>
      </c>
      <c r="N47" s="21">
        <f t="shared" si="4"/>
        <v>5876677.6299999999</v>
      </c>
    </row>
    <row r="48" spans="2:14" ht="20.100000000000001" customHeight="1" x14ac:dyDescent="0.25">
      <c r="B48" s="32" t="s">
        <v>98</v>
      </c>
      <c r="C48" s="36">
        <v>0</v>
      </c>
      <c r="D48" s="36">
        <v>0</v>
      </c>
      <c r="E48" s="30">
        <v>0</v>
      </c>
      <c r="F48" s="30">
        <v>0</v>
      </c>
      <c r="G48" s="10">
        <v>0</v>
      </c>
      <c r="H48" s="10">
        <v>0</v>
      </c>
      <c r="I48" s="10">
        <v>0</v>
      </c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  <c r="N48" s="21">
        <f t="shared" si="4"/>
        <v>0</v>
      </c>
    </row>
    <row r="49" spans="2:14" ht="20.100000000000001" customHeight="1" x14ac:dyDescent="0.25">
      <c r="B49" s="32" t="s">
        <v>99</v>
      </c>
      <c r="C49" s="36">
        <v>0</v>
      </c>
      <c r="D49" s="36">
        <v>5000000</v>
      </c>
      <c r="E49" s="30">
        <v>4950000</v>
      </c>
      <c r="F49" s="30">
        <v>1966304</v>
      </c>
      <c r="G49" s="10">
        <v>1094647</v>
      </c>
      <c r="H49" s="10">
        <v>922813</v>
      </c>
      <c r="I49" s="10">
        <v>548078</v>
      </c>
      <c r="J49" s="16">
        <f t="shared" si="2"/>
        <v>0.22114080808080808</v>
      </c>
      <c r="K49" s="16">
        <f t="shared" si="0"/>
        <v>0.1864268686868687</v>
      </c>
      <c r="L49" s="16">
        <f t="shared" si="1"/>
        <v>0.11072282828282828</v>
      </c>
      <c r="M49" s="21">
        <f t="shared" si="3"/>
        <v>3855353</v>
      </c>
      <c r="N49" s="21">
        <f t="shared" si="4"/>
        <v>2983696</v>
      </c>
    </row>
    <row r="50" spans="2:14" ht="20.100000000000001" customHeight="1" x14ac:dyDescent="0.25">
      <c r="B50" s="32" t="s">
        <v>100</v>
      </c>
      <c r="C50" s="36">
        <v>0</v>
      </c>
      <c r="D50" s="36">
        <v>360455</v>
      </c>
      <c r="E50" s="30">
        <v>356850.45</v>
      </c>
      <c r="F50" s="30">
        <v>262188</v>
      </c>
      <c r="G50" s="10">
        <v>183288</v>
      </c>
      <c r="H50" s="10">
        <v>106958</v>
      </c>
      <c r="I50" s="10">
        <v>42043</v>
      </c>
      <c r="J50" s="16">
        <f t="shared" ref="J50" si="10">IF(ISERROR(+G50/E50)=TRUE,0,++G50/E50)</f>
        <v>0.51362692691013834</v>
      </c>
      <c r="K50" s="16">
        <f t="shared" ref="K50" si="11">IF(ISERROR(+H50/E50)=TRUE,0,++H50/E50)</f>
        <v>0.29972779913826647</v>
      </c>
      <c r="L50" s="16">
        <f t="shared" ref="L50" si="12">IF(ISERROR(+I50/E50)=TRUE,0,++I50/E50)</f>
        <v>0.11781686137708387</v>
      </c>
      <c r="M50" s="21">
        <f t="shared" ref="M50" si="13">IF(ISERROR(+E50-G50)=TRUE,0,++E50-G50)</f>
        <v>173562.45</v>
      </c>
      <c r="N50" s="21">
        <f t="shared" ref="N50" si="14">IF(ISERROR(+E50-F50)=TRUE,0,++E50-F50)</f>
        <v>94662.450000000012</v>
      </c>
    </row>
    <row r="51" spans="2:14" ht="20.100000000000001" customHeight="1" x14ac:dyDescent="0.25">
      <c r="B51" s="37" t="s">
        <v>101</v>
      </c>
      <c r="C51" s="38">
        <v>0</v>
      </c>
      <c r="D51" s="38">
        <v>1359203</v>
      </c>
      <c r="E51" s="31">
        <v>1345610.97</v>
      </c>
      <c r="F51" s="31">
        <v>521501</v>
      </c>
      <c r="G51" s="11">
        <v>446100</v>
      </c>
      <c r="H51" s="11">
        <v>414610</v>
      </c>
      <c r="I51" s="11">
        <v>313635</v>
      </c>
      <c r="J51" s="19">
        <f t="shared" si="2"/>
        <v>0.33152226753918335</v>
      </c>
      <c r="K51" s="19">
        <f t="shared" si="0"/>
        <v>0.30812025856180408</v>
      </c>
      <c r="L51" s="17">
        <f t="shared" si="1"/>
        <v>0.23307999636774662</v>
      </c>
      <c r="M51" s="22">
        <f t="shared" si="3"/>
        <v>899510.97</v>
      </c>
      <c r="N51" s="22">
        <f t="shared" si="4"/>
        <v>824109.97</v>
      </c>
    </row>
    <row r="52" spans="2:14" ht="23.25" customHeight="1" x14ac:dyDescent="0.25">
      <c r="B52" s="13" t="s">
        <v>39</v>
      </c>
      <c r="C52" s="13">
        <f>SUM(C14:C51)</f>
        <v>0</v>
      </c>
      <c r="D52" s="13">
        <f t="shared" ref="D52:I52" si="15">SUM(D14:D51)</f>
        <v>192623919</v>
      </c>
      <c r="E52" s="27">
        <f t="shared" si="15"/>
        <v>190697679.81</v>
      </c>
      <c r="F52" s="27">
        <f t="shared" si="15"/>
        <v>123570801</v>
      </c>
      <c r="G52" s="13">
        <f t="shared" si="15"/>
        <v>118729091</v>
      </c>
      <c r="H52" s="13">
        <f t="shared" si="15"/>
        <v>108423680</v>
      </c>
      <c r="I52" s="13">
        <f t="shared" si="15"/>
        <v>95045399</v>
      </c>
      <c r="J52" s="18">
        <f t="shared" si="2"/>
        <v>0.62260375227582587</v>
      </c>
      <c r="K52" s="18">
        <f t="shared" si="0"/>
        <v>0.56856318392560934</v>
      </c>
      <c r="L52" s="18">
        <f t="shared" si="1"/>
        <v>0.49840878554315748</v>
      </c>
      <c r="M52" s="23">
        <f t="shared" ref="M52" si="16">SUM(M14:M51)</f>
        <v>71968588.809999987</v>
      </c>
      <c r="N52" s="23">
        <f t="shared" si="4"/>
        <v>67126878.810000002</v>
      </c>
    </row>
    <row r="54" spans="2:14" x14ac:dyDescent="0.2">
      <c r="B54" s="14" t="s">
        <v>64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63" right="0.53" top="0.48" bottom="0.53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tabSelected="1" zoomScale="85" zoomScaleNormal="85" workbookViewId="0">
      <selection activeCell="E14" sqref="E14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5" t="s">
        <v>60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5.7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2:14" ht="15.75" x14ac:dyDescent="0.25">
      <c r="B8" s="2" t="s">
        <v>51</v>
      </c>
    </row>
    <row r="9" spans="2:14" x14ac:dyDescent="0.2">
      <c r="B9" s="3" t="s">
        <v>2</v>
      </c>
    </row>
    <row r="11" spans="2:14" x14ac:dyDescent="0.25">
      <c r="B11" s="4"/>
      <c r="J11" s="49"/>
      <c r="K11" s="49"/>
      <c r="L11" s="49"/>
    </row>
    <row r="12" spans="2:14" s="5" customFormat="1" ht="15" customHeight="1" x14ac:dyDescent="0.25">
      <c r="B12" s="47" t="s">
        <v>1</v>
      </c>
      <c r="C12" s="46" t="s">
        <v>0</v>
      </c>
      <c r="D12" s="46"/>
      <c r="E12" s="41" t="s">
        <v>44</v>
      </c>
      <c r="F12" s="41" t="s">
        <v>45</v>
      </c>
      <c r="G12" s="41" t="s">
        <v>61</v>
      </c>
      <c r="H12" s="41" t="s">
        <v>62</v>
      </c>
      <c r="I12" s="41" t="s">
        <v>63</v>
      </c>
      <c r="J12" s="50" t="s">
        <v>43</v>
      </c>
      <c r="K12" s="50"/>
      <c r="L12" s="50"/>
      <c r="M12" s="41" t="s">
        <v>49</v>
      </c>
      <c r="N12" s="43" t="s">
        <v>50</v>
      </c>
    </row>
    <row r="13" spans="2:14" s="5" customFormat="1" ht="40.5" customHeight="1" x14ac:dyDescent="0.25">
      <c r="B13" s="48"/>
      <c r="C13" s="28" t="s">
        <v>38</v>
      </c>
      <c r="D13" s="28" t="s">
        <v>37</v>
      </c>
      <c r="E13" s="42"/>
      <c r="F13" s="42"/>
      <c r="G13" s="42"/>
      <c r="H13" s="42"/>
      <c r="I13" s="42"/>
      <c r="J13" s="28" t="s">
        <v>46</v>
      </c>
      <c r="K13" s="28" t="s">
        <v>47</v>
      </c>
      <c r="L13" s="29" t="s">
        <v>48</v>
      </c>
      <c r="M13" s="42"/>
      <c r="N13" s="44"/>
    </row>
    <row r="14" spans="2:14" ht="20.100000000000001" customHeight="1" x14ac:dyDescent="0.25">
      <c r="B14" s="6" t="s">
        <v>65</v>
      </c>
      <c r="C14" s="9">
        <v>0</v>
      </c>
      <c r="D14" s="9">
        <v>0</v>
      </c>
      <c r="E14" s="24">
        <v>0</v>
      </c>
      <c r="F14" s="24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52" si="0">IF(ISERROR(+H14/E14)=TRUE,0,++H14/E14)</f>
        <v>0</v>
      </c>
      <c r="L14" s="15">
        <f t="shared" ref="L14:L52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7" t="s">
        <v>66</v>
      </c>
      <c r="C15" s="10">
        <v>0</v>
      </c>
      <c r="D15" s="10">
        <v>0</v>
      </c>
      <c r="E15" s="25">
        <v>0</v>
      </c>
      <c r="F15" s="25">
        <v>0</v>
      </c>
      <c r="G15" s="10">
        <v>0</v>
      </c>
      <c r="H15" s="10">
        <v>0</v>
      </c>
      <c r="I15" s="10">
        <v>0</v>
      </c>
      <c r="J15" s="16">
        <f t="shared" ref="J15:J52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51" si="3">IF(ISERROR(+E15-G15)=TRUE,0,++E15-G15)</f>
        <v>0</v>
      </c>
      <c r="N15" s="21">
        <f t="shared" ref="N15:N52" si="4">IF(ISERROR(+E15-F15)=TRUE,0,++E15-F15)</f>
        <v>0</v>
      </c>
    </row>
    <row r="16" spans="2:14" ht="20.100000000000001" customHeight="1" x14ac:dyDescent="0.25">
      <c r="B16" s="7" t="s">
        <v>67</v>
      </c>
      <c r="C16" s="10">
        <v>0</v>
      </c>
      <c r="D16" s="10">
        <v>0</v>
      </c>
      <c r="E16" s="25">
        <v>0</v>
      </c>
      <c r="F16" s="25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7" t="s">
        <v>68</v>
      </c>
      <c r="C17" s="10">
        <v>0</v>
      </c>
      <c r="D17" s="10">
        <v>0</v>
      </c>
      <c r="E17" s="25">
        <v>0</v>
      </c>
      <c r="F17" s="25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7" t="s">
        <v>69</v>
      </c>
      <c r="C18" s="10">
        <v>0</v>
      </c>
      <c r="D18" s="10">
        <v>0</v>
      </c>
      <c r="E18" s="25">
        <v>0</v>
      </c>
      <c r="F18" s="25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7" t="s">
        <v>70</v>
      </c>
      <c r="C19" s="10">
        <v>0</v>
      </c>
      <c r="D19" s="10">
        <v>0</v>
      </c>
      <c r="E19" s="25">
        <v>0</v>
      </c>
      <c r="F19" s="25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7" t="s">
        <v>71</v>
      </c>
      <c r="C20" s="10">
        <v>0</v>
      </c>
      <c r="D20" s="10">
        <v>0</v>
      </c>
      <c r="E20" s="25">
        <v>0</v>
      </c>
      <c r="F20" s="25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7" t="s">
        <v>72</v>
      </c>
      <c r="C21" s="10">
        <v>0</v>
      </c>
      <c r="D21" s="10">
        <v>0</v>
      </c>
      <c r="E21" s="25">
        <v>0</v>
      </c>
      <c r="F21" s="25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7" t="s">
        <v>73</v>
      </c>
      <c r="C22" s="10">
        <v>0</v>
      </c>
      <c r="D22" s="10">
        <v>0</v>
      </c>
      <c r="E22" s="25">
        <v>0</v>
      </c>
      <c r="F22" s="25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7" t="s">
        <v>74</v>
      </c>
      <c r="C23" s="10">
        <v>0</v>
      </c>
      <c r="D23" s="10">
        <v>0</v>
      </c>
      <c r="E23" s="25">
        <v>0</v>
      </c>
      <c r="F23" s="25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7" t="s">
        <v>75</v>
      </c>
      <c r="C24" s="10">
        <v>0</v>
      </c>
      <c r="D24" s="10">
        <v>0</v>
      </c>
      <c r="E24" s="25">
        <v>0</v>
      </c>
      <c r="F24" s="25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7" t="s">
        <v>76</v>
      </c>
      <c r="C25" s="10">
        <v>0</v>
      </c>
      <c r="D25" s="10">
        <v>0</v>
      </c>
      <c r="E25" s="25">
        <v>0</v>
      </c>
      <c r="F25" s="25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7" t="s">
        <v>77</v>
      </c>
      <c r="C26" s="10">
        <v>0</v>
      </c>
      <c r="D26" s="10">
        <v>0</v>
      </c>
      <c r="E26" s="25">
        <v>0</v>
      </c>
      <c r="F26" s="25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7" t="s">
        <v>78</v>
      </c>
      <c r="C27" s="10">
        <v>0</v>
      </c>
      <c r="D27" s="10">
        <v>0</v>
      </c>
      <c r="E27" s="25">
        <v>0</v>
      </c>
      <c r="F27" s="25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39" t="s">
        <v>102</v>
      </c>
      <c r="C28" s="10">
        <v>0</v>
      </c>
      <c r="D28" s="10">
        <v>0</v>
      </c>
      <c r="E28" s="25">
        <v>0</v>
      </c>
      <c r="F28" s="25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7" t="s">
        <v>79</v>
      </c>
      <c r="C29" s="10">
        <v>0</v>
      </c>
      <c r="D29" s="10">
        <v>0</v>
      </c>
      <c r="E29" s="25">
        <v>0</v>
      </c>
      <c r="F29" s="25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7" t="s">
        <v>80</v>
      </c>
      <c r="C30" s="10">
        <v>0</v>
      </c>
      <c r="D30" s="10">
        <v>0</v>
      </c>
      <c r="E30" s="25">
        <v>0</v>
      </c>
      <c r="F30" s="25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7" t="s">
        <v>81</v>
      </c>
      <c r="C31" s="10">
        <v>0</v>
      </c>
      <c r="D31" s="10">
        <v>0</v>
      </c>
      <c r="E31" s="25">
        <v>0</v>
      </c>
      <c r="F31" s="25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7" t="s">
        <v>82</v>
      </c>
      <c r="C32" s="10">
        <v>0</v>
      </c>
      <c r="D32" s="10">
        <v>0</v>
      </c>
      <c r="E32" s="25">
        <v>0</v>
      </c>
      <c r="F32" s="25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7" t="s">
        <v>83</v>
      </c>
      <c r="C33" s="10">
        <v>0</v>
      </c>
      <c r="D33" s="10">
        <v>0</v>
      </c>
      <c r="E33" s="25">
        <v>0</v>
      </c>
      <c r="F33" s="25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7" t="s">
        <v>84</v>
      </c>
      <c r="C34" s="10">
        <v>0</v>
      </c>
      <c r="D34" s="10">
        <v>0</v>
      </c>
      <c r="E34" s="25">
        <v>0</v>
      </c>
      <c r="F34" s="25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7" t="s">
        <v>85</v>
      </c>
      <c r="C35" s="10">
        <v>0</v>
      </c>
      <c r="D35" s="10">
        <v>0</v>
      </c>
      <c r="E35" s="25">
        <v>0</v>
      </c>
      <c r="F35" s="25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7" t="s">
        <v>86</v>
      </c>
      <c r="C36" s="10">
        <v>0</v>
      </c>
      <c r="D36" s="10">
        <v>0</v>
      </c>
      <c r="E36" s="25">
        <v>0</v>
      </c>
      <c r="F36" s="25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7" t="s">
        <v>87</v>
      </c>
      <c r="C37" s="10">
        <v>0</v>
      </c>
      <c r="D37" s="10">
        <v>0</v>
      </c>
      <c r="E37" s="25">
        <v>0</v>
      </c>
      <c r="F37" s="25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7" t="s">
        <v>88</v>
      </c>
      <c r="C38" s="10">
        <v>0</v>
      </c>
      <c r="D38" s="10">
        <v>0</v>
      </c>
      <c r="E38" s="25">
        <v>0</v>
      </c>
      <c r="F38" s="25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7" t="s">
        <v>89</v>
      </c>
      <c r="C39" s="10">
        <v>0</v>
      </c>
      <c r="D39" s="10">
        <v>0</v>
      </c>
      <c r="E39" s="25">
        <v>0</v>
      </c>
      <c r="F39" s="25">
        <v>0</v>
      </c>
      <c r="G39" s="10">
        <v>0</v>
      </c>
      <c r="H39" s="10">
        <v>0</v>
      </c>
      <c r="I39" s="10">
        <v>0</v>
      </c>
      <c r="J39" s="16">
        <f t="shared" ref="J39:J40" si="5">IF(ISERROR(+G39/E39)=TRUE,0,++G39/E39)</f>
        <v>0</v>
      </c>
      <c r="K39" s="16">
        <f t="shared" ref="K39:K40" si="6">IF(ISERROR(+H39/E39)=TRUE,0,++H39/E39)</f>
        <v>0</v>
      </c>
      <c r="L39" s="16">
        <f t="shared" ref="L39:L40" si="7">IF(ISERROR(+I39/E39)=TRUE,0,++I39/E39)</f>
        <v>0</v>
      </c>
      <c r="M39" s="21">
        <f t="shared" ref="M39:M40" si="8">IF(ISERROR(+E39-G39)=TRUE,0,++E39-G39)</f>
        <v>0</v>
      </c>
      <c r="N39" s="21">
        <f t="shared" ref="N39:N40" si="9">IF(ISERROR(+E39-F39)=TRUE,0,++E39-F39)</f>
        <v>0</v>
      </c>
    </row>
    <row r="40" spans="2:14" ht="20.100000000000001" customHeight="1" x14ac:dyDescent="0.25">
      <c r="B40" s="7" t="s">
        <v>90</v>
      </c>
      <c r="C40" s="10">
        <v>0</v>
      </c>
      <c r="D40" s="10">
        <v>0</v>
      </c>
      <c r="E40" s="25">
        <v>0</v>
      </c>
      <c r="F40" s="25">
        <v>0</v>
      </c>
      <c r="G40" s="10">
        <v>0</v>
      </c>
      <c r="H40" s="10">
        <v>0</v>
      </c>
      <c r="I40" s="10">
        <v>0</v>
      </c>
      <c r="J40" s="16">
        <f t="shared" si="5"/>
        <v>0</v>
      </c>
      <c r="K40" s="16">
        <f t="shared" si="6"/>
        <v>0</v>
      </c>
      <c r="L40" s="16">
        <f t="shared" si="7"/>
        <v>0</v>
      </c>
      <c r="M40" s="21">
        <f t="shared" si="8"/>
        <v>0</v>
      </c>
      <c r="N40" s="21">
        <f t="shared" si="9"/>
        <v>0</v>
      </c>
    </row>
    <row r="41" spans="2:14" ht="20.100000000000001" customHeight="1" x14ac:dyDescent="0.25">
      <c r="B41" s="7" t="s">
        <v>91</v>
      </c>
      <c r="C41" s="10">
        <v>0</v>
      </c>
      <c r="D41" s="10">
        <v>0</v>
      </c>
      <c r="E41" s="25">
        <v>0</v>
      </c>
      <c r="F41" s="25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7" t="s">
        <v>92</v>
      </c>
      <c r="C42" s="10">
        <v>0</v>
      </c>
      <c r="D42" s="10">
        <v>0</v>
      </c>
      <c r="E42" s="25">
        <v>0</v>
      </c>
      <c r="F42" s="25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7" t="s">
        <v>93</v>
      </c>
      <c r="C43" s="10">
        <v>0</v>
      </c>
      <c r="D43" s="10">
        <v>0</v>
      </c>
      <c r="E43" s="25">
        <v>0</v>
      </c>
      <c r="F43" s="25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7" t="s">
        <v>94</v>
      </c>
      <c r="C44" s="10">
        <v>0</v>
      </c>
      <c r="D44" s="10">
        <v>0</v>
      </c>
      <c r="E44" s="25">
        <v>0</v>
      </c>
      <c r="F44" s="25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7" t="s">
        <v>95</v>
      </c>
      <c r="C45" s="10">
        <v>0</v>
      </c>
      <c r="D45" s="10">
        <v>0</v>
      </c>
      <c r="E45" s="25">
        <v>0</v>
      </c>
      <c r="F45" s="25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7" t="s">
        <v>96</v>
      </c>
      <c r="C46" s="10">
        <v>0</v>
      </c>
      <c r="D46" s="10">
        <v>0</v>
      </c>
      <c r="E46" s="25">
        <v>0</v>
      </c>
      <c r="F46" s="25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7" t="s">
        <v>97</v>
      </c>
      <c r="C47" s="10">
        <v>16066664</v>
      </c>
      <c r="D47" s="10">
        <v>16066664</v>
      </c>
      <c r="E47" s="25">
        <v>15905997.359999999</v>
      </c>
      <c r="F47" s="25">
        <v>11144064</v>
      </c>
      <c r="G47" s="10">
        <v>9093943</v>
      </c>
      <c r="H47" s="10">
        <v>5429807</v>
      </c>
      <c r="I47" s="10">
        <v>5131338</v>
      </c>
      <c r="J47" s="16">
        <f t="shared" si="2"/>
        <v>0.57173044821880947</v>
      </c>
      <c r="K47" s="16">
        <f t="shared" si="0"/>
        <v>0.34136853396283978</v>
      </c>
      <c r="L47" s="16">
        <f t="shared" si="1"/>
        <v>0.32260397659213497</v>
      </c>
      <c r="M47" s="21">
        <f t="shared" si="3"/>
        <v>6812054.3599999994</v>
      </c>
      <c r="N47" s="21">
        <f t="shared" si="4"/>
        <v>4761933.3599999994</v>
      </c>
    </row>
    <row r="48" spans="2:14" ht="20.100000000000001" customHeight="1" x14ac:dyDescent="0.25">
      <c r="B48" s="7" t="s">
        <v>98</v>
      </c>
      <c r="C48" s="10">
        <v>0</v>
      </c>
      <c r="D48" s="10">
        <v>0</v>
      </c>
      <c r="E48" s="25">
        <v>0</v>
      </c>
      <c r="F48" s="25">
        <v>0</v>
      </c>
      <c r="G48" s="10">
        <v>0</v>
      </c>
      <c r="H48" s="10">
        <v>0</v>
      </c>
      <c r="I48" s="10">
        <v>0</v>
      </c>
      <c r="J48" s="16">
        <f t="shared" si="2"/>
        <v>0</v>
      </c>
      <c r="K48" s="16">
        <f t="shared" si="0"/>
        <v>0</v>
      </c>
      <c r="L48" s="16">
        <f t="shared" si="1"/>
        <v>0</v>
      </c>
      <c r="M48" s="21">
        <f t="shared" si="3"/>
        <v>0</v>
      </c>
      <c r="N48" s="21">
        <f t="shared" si="4"/>
        <v>0</v>
      </c>
    </row>
    <row r="49" spans="2:14" ht="20.100000000000001" customHeight="1" x14ac:dyDescent="0.25">
      <c r="B49" s="7" t="s">
        <v>99</v>
      </c>
      <c r="C49" s="10">
        <v>0</v>
      </c>
      <c r="D49" s="10">
        <v>0</v>
      </c>
      <c r="E49" s="25">
        <v>0</v>
      </c>
      <c r="F49" s="25">
        <v>0</v>
      </c>
      <c r="G49" s="10">
        <v>0</v>
      </c>
      <c r="H49" s="10">
        <v>0</v>
      </c>
      <c r="I49" s="10">
        <v>0</v>
      </c>
      <c r="J49" s="16">
        <f t="shared" si="2"/>
        <v>0</v>
      </c>
      <c r="K49" s="16">
        <f t="shared" si="0"/>
        <v>0</v>
      </c>
      <c r="L49" s="16">
        <f t="shared" si="1"/>
        <v>0</v>
      </c>
      <c r="M49" s="21">
        <f t="shared" si="3"/>
        <v>0</v>
      </c>
      <c r="N49" s="21">
        <f t="shared" si="4"/>
        <v>0</v>
      </c>
    </row>
    <row r="50" spans="2:14" ht="20.100000000000001" customHeight="1" x14ac:dyDescent="0.25">
      <c r="B50" s="7" t="s">
        <v>100</v>
      </c>
      <c r="C50" s="10">
        <v>0</v>
      </c>
      <c r="D50" s="10">
        <v>0</v>
      </c>
      <c r="E50" s="25">
        <v>0</v>
      </c>
      <c r="F50" s="25">
        <v>0</v>
      </c>
      <c r="G50" s="10">
        <v>0</v>
      </c>
      <c r="H50" s="10">
        <v>0</v>
      </c>
      <c r="I50" s="10">
        <v>0</v>
      </c>
      <c r="J50" s="16">
        <f t="shared" ref="J50" si="10">IF(ISERROR(+G50/E50)=TRUE,0,++G50/E50)</f>
        <v>0</v>
      </c>
      <c r="K50" s="16">
        <f t="shared" ref="K50" si="11">IF(ISERROR(+H50/E50)=TRUE,0,++H50/E50)</f>
        <v>0</v>
      </c>
      <c r="L50" s="16">
        <f t="shared" ref="L50" si="12">IF(ISERROR(+I50/E50)=TRUE,0,++I50/E50)</f>
        <v>0</v>
      </c>
      <c r="M50" s="21">
        <f t="shared" ref="M50" si="13">IF(ISERROR(+E50-G50)=TRUE,0,++E50-G50)</f>
        <v>0</v>
      </c>
      <c r="N50" s="21">
        <f t="shared" ref="N50" si="14">IF(ISERROR(+E50-F50)=TRUE,0,++E50-F50)</f>
        <v>0</v>
      </c>
    </row>
    <row r="51" spans="2:14" ht="20.100000000000001" customHeight="1" x14ac:dyDescent="0.25">
      <c r="B51" s="8" t="s">
        <v>101</v>
      </c>
      <c r="C51" s="11">
        <v>0</v>
      </c>
      <c r="D51" s="11">
        <v>0</v>
      </c>
      <c r="E51" s="26">
        <v>0</v>
      </c>
      <c r="F51" s="26">
        <v>0</v>
      </c>
      <c r="G51" s="11">
        <v>0</v>
      </c>
      <c r="H51" s="11">
        <v>0</v>
      </c>
      <c r="I51" s="11">
        <v>0</v>
      </c>
      <c r="J51" s="19">
        <f t="shared" si="2"/>
        <v>0</v>
      </c>
      <c r="K51" s="19">
        <f t="shared" si="0"/>
        <v>0</v>
      </c>
      <c r="L51" s="17">
        <f t="shared" si="1"/>
        <v>0</v>
      </c>
      <c r="M51" s="22">
        <f t="shared" si="3"/>
        <v>0</v>
      </c>
      <c r="N51" s="22">
        <f t="shared" si="4"/>
        <v>0</v>
      </c>
    </row>
    <row r="52" spans="2:14" ht="23.25" customHeight="1" x14ac:dyDescent="0.25">
      <c r="B52" s="13" t="s">
        <v>39</v>
      </c>
      <c r="C52" s="13">
        <f>SUM(C14:C51)</f>
        <v>16066664</v>
      </c>
      <c r="D52" s="13">
        <f t="shared" ref="D52:I52" si="15">SUM(D14:D51)</f>
        <v>16066664</v>
      </c>
      <c r="E52" s="27">
        <f t="shared" si="15"/>
        <v>15905997.359999999</v>
      </c>
      <c r="F52" s="27">
        <f t="shared" si="15"/>
        <v>11144064</v>
      </c>
      <c r="G52" s="13">
        <f t="shared" si="15"/>
        <v>9093943</v>
      </c>
      <c r="H52" s="13">
        <f t="shared" si="15"/>
        <v>5429807</v>
      </c>
      <c r="I52" s="13">
        <f t="shared" si="15"/>
        <v>5131338</v>
      </c>
      <c r="J52" s="18">
        <f t="shared" si="2"/>
        <v>0.57173044821880947</v>
      </c>
      <c r="K52" s="18">
        <f t="shared" si="0"/>
        <v>0.34136853396283978</v>
      </c>
      <c r="L52" s="18">
        <f t="shared" si="1"/>
        <v>0.32260397659213497</v>
      </c>
      <c r="M52" s="23">
        <f t="shared" ref="M52" si="16">SUM(M14:M51)</f>
        <v>6812054.3599999994</v>
      </c>
      <c r="N52" s="23">
        <f t="shared" si="4"/>
        <v>4761933.3599999994</v>
      </c>
    </row>
    <row r="54" spans="2:14" x14ac:dyDescent="0.2">
      <c r="B54" s="14" t="s">
        <v>64</v>
      </c>
    </row>
  </sheetData>
  <mergeCells count="12">
    <mergeCell ref="B2:N6"/>
    <mergeCell ref="J11:L11"/>
    <mergeCell ref="J12:L12"/>
    <mergeCell ref="M12:M13"/>
    <mergeCell ref="N12:N13"/>
    <mergeCell ref="I12:I13"/>
    <mergeCell ref="B12:B13"/>
    <mergeCell ref="C12:D12"/>
    <mergeCell ref="F12:F13"/>
    <mergeCell ref="G12:G13"/>
    <mergeCell ref="H12:H13"/>
    <mergeCell ref="E12:E13"/>
  </mergeCells>
  <printOptions horizontalCentered="1"/>
  <pageMargins left="0.56999999999999995" right="0.52" top="0.44" bottom="0.54" header="0.31496062992125984" footer="0.31496062992125984"/>
  <pageSetup paperSize="9" orientation="landscape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5" t="s">
        <v>59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4" ht="15.75" customHeight="1" x14ac:dyDescent="0.25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ht="15" customHeight="1" x14ac:dyDescent="0.25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15" customHeight="1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2:14" ht="15" customHeight="1" x14ac:dyDescent="0.25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2:14" ht="15.75" x14ac:dyDescent="0.25">
      <c r="B8" s="2" t="s">
        <v>53</v>
      </c>
    </row>
    <row r="9" spans="2:14" x14ac:dyDescent="0.2">
      <c r="B9" s="3" t="s">
        <v>2</v>
      </c>
    </row>
    <row r="11" spans="2:14" x14ac:dyDescent="0.25">
      <c r="B11" s="4"/>
      <c r="J11" s="49"/>
      <c r="K11" s="49"/>
      <c r="L11" s="49"/>
    </row>
    <row r="12" spans="2:14" s="5" customFormat="1" ht="15" customHeight="1" x14ac:dyDescent="0.25">
      <c r="B12" s="47" t="s">
        <v>1</v>
      </c>
      <c r="C12" s="46" t="s">
        <v>0</v>
      </c>
      <c r="D12" s="46"/>
      <c r="E12" s="41" t="s">
        <v>44</v>
      </c>
      <c r="F12" s="41" t="s">
        <v>45</v>
      </c>
      <c r="G12" s="41" t="s">
        <v>55</v>
      </c>
      <c r="H12" s="41" t="s">
        <v>56</v>
      </c>
      <c r="I12" s="41" t="s">
        <v>57</v>
      </c>
      <c r="J12" s="50" t="s">
        <v>43</v>
      </c>
      <c r="K12" s="50"/>
      <c r="L12" s="50"/>
      <c r="M12" s="41" t="s">
        <v>49</v>
      </c>
      <c r="N12" s="43" t="s">
        <v>50</v>
      </c>
    </row>
    <row r="13" spans="2:14" s="5" customFormat="1" ht="40.5" customHeight="1" x14ac:dyDescent="0.25">
      <c r="B13" s="48"/>
      <c r="C13" s="28" t="s">
        <v>38</v>
      </c>
      <c r="D13" s="28" t="s">
        <v>37</v>
      </c>
      <c r="E13" s="42"/>
      <c r="F13" s="42"/>
      <c r="G13" s="42"/>
      <c r="H13" s="42"/>
      <c r="I13" s="42"/>
      <c r="J13" s="28" t="s">
        <v>46</v>
      </c>
      <c r="K13" s="28" t="s">
        <v>47</v>
      </c>
      <c r="L13" s="29" t="s">
        <v>48</v>
      </c>
      <c r="M13" s="42"/>
      <c r="N13" s="44"/>
    </row>
    <row r="14" spans="2:14" ht="20.100000000000001" customHeight="1" x14ac:dyDescent="0.25">
      <c r="B14" s="33" t="s">
        <v>3</v>
      </c>
      <c r="C14" s="34">
        <v>0</v>
      </c>
      <c r="D14" s="34">
        <v>0</v>
      </c>
      <c r="E14" s="35">
        <v>0</v>
      </c>
      <c r="F14" s="35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32" t="s">
        <v>4</v>
      </c>
      <c r="C15" s="36">
        <v>0</v>
      </c>
      <c r="D15" s="36">
        <v>0</v>
      </c>
      <c r="E15" s="30">
        <v>0</v>
      </c>
      <c r="F15" s="30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32" t="s">
        <v>54</v>
      </c>
      <c r="C16" s="36">
        <v>0</v>
      </c>
      <c r="D16" s="36">
        <v>0</v>
      </c>
      <c r="E16" s="30">
        <v>0</v>
      </c>
      <c r="F16" s="30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32" t="s">
        <v>5</v>
      </c>
      <c r="C17" s="36">
        <v>0</v>
      </c>
      <c r="D17" s="36">
        <v>0</v>
      </c>
      <c r="E17" s="30">
        <v>0</v>
      </c>
      <c r="F17" s="30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32" t="s">
        <v>6</v>
      </c>
      <c r="C18" s="36">
        <v>0</v>
      </c>
      <c r="D18" s="36">
        <v>0</v>
      </c>
      <c r="E18" s="30">
        <v>0</v>
      </c>
      <c r="F18" s="30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32" t="s">
        <v>7</v>
      </c>
      <c r="C19" s="36">
        <v>0</v>
      </c>
      <c r="D19" s="36">
        <v>0</v>
      </c>
      <c r="E19" s="30">
        <v>0</v>
      </c>
      <c r="F19" s="30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32" t="s">
        <v>8</v>
      </c>
      <c r="C20" s="36">
        <v>0</v>
      </c>
      <c r="D20" s="36">
        <v>0</v>
      </c>
      <c r="E20" s="30">
        <v>0</v>
      </c>
      <c r="F20" s="30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32" t="s">
        <v>9</v>
      </c>
      <c r="C21" s="36">
        <v>0</v>
      </c>
      <c r="D21" s="36">
        <v>0</v>
      </c>
      <c r="E21" s="30">
        <v>0</v>
      </c>
      <c r="F21" s="30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32" t="s">
        <v>10</v>
      </c>
      <c r="C22" s="36">
        <v>0</v>
      </c>
      <c r="D22" s="36">
        <v>0</v>
      </c>
      <c r="E22" s="30">
        <v>0</v>
      </c>
      <c r="F22" s="30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32" t="s">
        <v>11</v>
      </c>
      <c r="C23" s="36">
        <v>0</v>
      </c>
      <c r="D23" s="36">
        <v>0</v>
      </c>
      <c r="E23" s="30">
        <v>0</v>
      </c>
      <c r="F23" s="30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32" t="s">
        <v>12</v>
      </c>
      <c r="C24" s="36">
        <v>0</v>
      </c>
      <c r="D24" s="36">
        <v>0</v>
      </c>
      <c r="E24" s="30">
        <v>0</v>
      </c>
      <c r="F24" s="30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32" t="s">
        <v>13</v>
      </c>
      <c r="C25" s="36">
        <v>0</v>
      </c>
      <c r="D25" s="36">
        <v>0</v>
      </c>
      <c r="E25" s="30">
        <v>0</v>
      </c>
      <c r="F25" s="30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32" t="s">
        <v>14</v>
      </c>
      <c r="C26" s="36">
        <v>0</v>
      </c>
      <c r="D26" s="36">
        <v>0</v>
      </c>
      <c r="E26" s="30">
        <v>0</v>
      </c>
      <c r="F26" s="30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32" t="s">
        <v>15</v>
      </c>
      <c r="C27" s="36">
        <v>0</v>
      </c>
      <c r="D27" s="36">
        <v>0</v>
      </c>
      <c r="E27" s="30">
        <v>0</v>
      </c>
      <c r="F27" s="30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32" t="s">
        <v>16</v>
      </c>
      <c r="C28" s="36">
        <v>0</v>
      </c>
      <c r="D28" s="36">
        <v>0</v>
      </c>
      <c r="E28" s="30">
        <v>0</v>
      </c>
      <c r="F28" s="30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32" t="s">
        <v>17</v>
      </c>
      <c r="C29" s="36">
        <v>0</v>
      </c>
      <c r="D29" s="36">
        <v>0</v>
      </c>
      <c r="E29" s="30">
        <v>0</v>
      </c>
      <c r="F29" s="30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32" t="s">
        <v>18</v>
      </c>
      <c r="C30" s="36">
        <v>0</v>
      </c>
      <c r="D30" s="36">
        <v>0</v>
      </c>
      <c r="E30" s="30">
        <v>0</v>
      </c>
      <c r="F30" s="30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32" t="s">
        <v>19</v>
      </c>
      <c r="C31" s="36">
        <v>0</v>
      </c>
      <c r="D31" s="36">
        <v>0</v>
      </c>
      <c r="E31" s="30">
        <v>0</v>
      </c>
      <c r="F31" s="30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32" t="s">
        <v>20</v>
      </c>
      <c r="C32" s="36">
        <v>0</v>
      </c>
      <c r="D32" s="36">
        <v>0</v>
      </c>
      <c r="E32" s="30">
        <v>0</v>
      </c>
      <c r="F32" s="30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32" t="s">
        <v>21</v>
      </c>
      <c r="C33" s="36">
        <v>0</v>
      </c>
      <c r="D33" s="36">
        <v>0</v>
      </c>
      <c r="E33" s="30">
        <v>0</v>
      </c>
      <c r="F33" s="30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32" t="s">
        <v>22</v>
      </c>
      <c r="C34" s="36">
        <v>0</v>
      </c>
      <c r="D34" s="36">
        <v>0</v>
      </c>
      <c r="E34" s="30">
        <v>0</v>
      </c>
      <c r="F34" s="30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32" t="s">
        <v>23</v>
      </c>
      <c r="C35" s="36">
        <v>0</v>
      </c>
      <c r="D35" s="36">
        <v>0</v>
      </c>
      <c r="E35" s="30">
        <v>0</v>
      </c>
      <c r="F35" s="30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32" t="s">
        <v>24</v>
      </c>
      <c r="C36" s="36">
        <v>0</v>
      </c>
      <c r="D36" s="36">
        <v>0</v>
      </c>
      <c r="E36" s="30">
        <v>0</v>
      </c>
      <c r="F36" s="30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32" t="s">
        <v>25</v>
      </c>
      <c r="C37" s="36">
        <v>0</v>
      </c>
      <c r="D37" s="36">
        <v>0</v>
      </c>
      <c r="E37" s="30">
        <v>0</v>
      </c>
      <c r="F37" s="30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32" t="s">
        <v>26</v>
      </c>
      <c r="C38" s="36">
        <v>0</v>
      </c>
      <c r="D38" s="36">
        <v>0</v>
      </c>
      <c r="E38" s="30">
        <v>0</v>
      </c>
      <c r="F38" s="30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32" t="s">
        <v>27</v>
      </c>
      <c r="C39" s="36">
        <v>0</v>
      </c>
      <c r="D39" s="36">
        <v>0</v>
      </c>
      <c r="E39" s="30">
        <v>0</v>
      </c>
      <c r="F39" s="30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32" t="s">
        <v>28</v>
      </c>
      <c r="C40" s="36">
        <v>0</v>
      </c>
      <c r="D40" s="36">
        <v>0</v>
      </c>
      <c r="E40" s="30">
        <v>0</v>
      </c>
      <c r="F40" s="30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32" t="s">
        <v>29</v>
      </c>
      <c r="C41" s="36">
        <v>0</v>
      </c>
      <c r="D41" s="36">
        <v>0</v>
      </c>
      <c r="E41" s="30">
        <v>0</v>
      </c>
      <c r="F41" s="30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32" t="s">
        <v>30</v>
      </c>
      <c r="C42" s="36">
        <v>0</v>
      </c>
      <c r="D42" s="36">
        <v>0</v>
      </c>
      <c r="E42" s="30">
        <v>0</v>
      </c>
      <c r="F42" s="30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32" t="s">
        <v>31</v>
      </c>
      <c r="C43" s="36">
        <v>0</v>
      </c>
      <c r="D43" s="36">
        <v>0</v>
      </c>
      <c r="E43" s="30">
        <v>0</v>
      </c>
      <c r="F43" s="30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32" t="s">
        <v>32</v>
      </c>
      <c r="C44" s="36">
        <v>0</v>
      </c>
      <c r="D44" s="36">
        <v>0</v>
      </c>
      <c r="E44" s="30">
        <v>0</v>
      </c>
      <c r="F44" s="30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32" t="s">
        <v>33</v>
      </c>
      <c r="C45" s="36">
        <v>0</v>
      </c>
      <c r="D45" s="36">
        <v>0</v>
      </c>
      <c r="E45" s="30">
        <v>0</v>
      </c>
      <c r="F45" s="30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32" t="s">
        <v>34</v>
      </c>
      <c r="C46" s="36">
        <v>0</v>
      </c>
      <c r="D46" s="36">
        <v>0</v>
      </c>
      <c r="E46" s="30">
        <v>0</v>
      </c>
      <c r="F46" s="30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32" t="s">
        <v>35</v>
      </c>
      <c r="C47" s="36">
        <v>0</v>
      </c>
      <c r="D47" s="36">
        <v>0</v>
      </c>
      <c r="E47" s="30">
        <v>0</v>
      </c>
      <c r="F47" s="30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7" t="s">
        <v>36</v>
      </c>
      <c r="C48" s="38">
        <v>0</v>
      </c>
      <c r="D48" s="38">
        <v>0</v>
      </c>
      <c r="E48" s="31">
        <v>0</v>
      </c>
      <c r="F48" s="31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7">
        <f t="shared" si="5"/>
        <v>0</v>
      </c>
      <c r="F49" s="27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58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2012-10-12T14:55:37Z</cp:lastPrinted>
  <dcterms:created xsi:type="dcterms:W3CDTF">2011-03-09T14:32:28Z</dcterms:created>
  <dcterms:modified xsi:type="dcterms:W3CDTF">2014-07-15T01:03:10Z</dcterms:modified>
</cp:coreProperties>
</file>