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r:id="rId5"/>
  </sheets>
  <definedNames>
    <definedName name="_xlnm._FilterDatabase" localSheetId="0" hidden="1">RO!$B$12:$L$17</definedName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G28" i="7" l="1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C26" i="6"/>
  <c r="G25" i="6"/>
  <c r="F25" i="6"/>
  <c r="E25" i="6"/>
  <c r="D25" i="6"/>
  <c r="C25" i="6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E17" i="4" l="1"/>
  <c r="E16" i="4"/>
  <c r="E15" i="4"/>
  <c r="E17" i="6"/>
  <c r="E16" i="6"/>
  <c r="E15" i="6"/>
  <c r="E17" i="5"/>
  <c r="E16" i="5"/>
  <c r="E15" i="5"/>
  <c r="E17" i="7"/>
  <c r="E16" i="7"/>
  <c r="E15" i="7"/>
  <c r="E17" i="1"/>
  <c r="E28" i="1" s="1"/>
  <c r="E16" i="1"/>
  <c r="E27" i="1" s="1"/>
  <c r="E15" i="1"/>
  <c r="E26" i="1" s="1"/>
  <c r="E14" i="4"/>
  <c r="E14" i="6"/>
  <c r="E14" i="5"/>
  <c r="E14" i="7"/>
  <c r="E14" i="1"/>
  <c r="E25" i="1" s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<sst xmlns="http://schemas.openxmlformats.org/spreadsheetml/2006/main" count="166" uniqueCount="31">
  <si>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</si>
  <si>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</si>
  <si>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</si>
  <si>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</si>
  <si>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</si>
  <si>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</si>
  <si>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</si>
  <si>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</si>
  <si>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</si>
  <si>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</si>
  <si>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</si>
  <si>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</si>
  <si>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</si>
  <si>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</si>
  <si>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</si>
  <si>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</si>
  <si>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</si>
  <si>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</si>
  <si>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</si>
  <si>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</si>
  <si>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</si>
  <si>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</si>
  <si>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</si>
  <si>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</si>
  <si>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</si>
  <si>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EJECUCION PRESUPUESTAL MENSUALIZADA DE GASTOS 
MINISTERIO DE SALUD 2015
AL MES DE JULIO</t>
  </si>
  <si>
    <t>Fuente: Consulta Amigable y Base de Datos al 31 de Julio del 2015</t>
  </si>
  <si>
    <t>PCA</t>
  </si>
  <si>
    <t>COMP. ANUAL</t>
  </si>
  <si>
    <t>DEVENGADO
AL MES DE JULIO
(4)</t>
  </si>
  <si>
    <t>DEVENG
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</si>
</sst>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2633.5085370000002</c:v>
                </c:pt>
                <c:pt idx="1">
                  <c:v>1417.0375180000001</c:v>
                </c:pt>
                <c:pt idx="2">
                  <c:v>1204.4818903</c:v>
                </c:pt>
                <c:pt idx="3">
                  <c:v>974.27748369999961</c:v>
                </c:pt>
                <c:pt idx="4">
                  <c:v>534.6975883399997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70.821985999999995</c:v>
                </c:pt>
                <c:pt idx="2">
                  <c:v>60.198688099999998</c:v>
                </c:pt>
                <c:pt idx="3">
                  <c:v>32.291302319999978</c:v>
                </c:pt>
                <c:pt idx="4">
                  <c:v>30.600254159999984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102.76598799999999</c:v>
                </c:pt>
                <c:pt idx="1">
                  <c:v>116.58679600000001</c:v>
                </c:pt>
                <c:pt idx="2">
                  <c:v>99.098776599999994</c:v>
                </c:pt>
                <c:pt idx="3">
                  <c:v>60.178782819999988</c:v>
                </c:pt>
                <c:pt idx="4">
                  <c:v>43.865887689999987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436.8</c:v>
                </c:pt>
                <c:pt idx="1">
                  <c:v>498.05313699999999</c:v>
                </c:pt>
                <c:pt idx="2">
                  <c:v>423.34516644999997</c:v>
                </c:pt>
                <c:pt idx="3">
                  <c:v>373.93586954000045</c:v>
                </c:pt>
                <c:pt idx="4">
                  <c:v>328.7809494199999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786496"/>
        <c:axId val="678973952"/>
        <c:axId val="0"/>
      </c:bar3DChart>
      <c:catAx>
        <c:axId val="55786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678973952"/>
        <c:crosses val="autoZero"/>
        <c:auto val="1"/>
        <c:lblAlgn val="ctr"/>
        <c:lblOffset val="100"/>
        <c:noMultiLvlLbl val="0"/>
      </c:catAx>
      <c:valAx>
        <c:axId val="67897395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55786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49.074294000000002</c:v>
                </c:pt>
                <c:pt idx="1">
                  <c:v>79.074293999999995</c:v>
                </c:pt>
                <c:pt idx="2">
                  <c:v>67.213149900000005</c:v>
                </c:pt>
                <c:pt idx="3">
                  <c:v>43.761754459999999</c:v>
                </c:pt>
                <c:pt idx="4">
                  <c:v>33.095769180000005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0</c:v>
                </c:pt>
                <c:pt idx="1">
                  <c:v>5.044003</c:v>
                </c:pt>
                <c:pt idx="2">
                  <c:v>4.2874025499999995</c:v>
                </c:pt>
                <c:pt idx="3">
                  <c:v>2.5353672600000001</c:v>
                </c:pt>
                <c:pt idx="4">
                  <c:v>2.0788572499999995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0.83610700000000004</c:v>
                </c:pt>
                <c:pt idx="2">
                  <c:v>0.71069094999999993</c:v>
                </c:pt>
                <c:pt idx="3">
                  <c:v>0.68493690000000007</c:v>
                </c:pt>
                <c:pt idx="4">
                  <c:v>0.49329112999999997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2.6658219999999999</c:v>
                </c:pt>
                <c:pt idx="2">
                  <c:v>2.2659487</c:v>
                </c:pt>
                <c:pt idx="3">
                  <c:v>1.25949639</c:v>
                </c:pt>
                <c:pt idx="4">
                  <c:v>0.53807801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3744768"/>
        <c:axId val="113462080"/>
        <c:axId val="0"/>
      </c:bar3DChart>
      <c:catAx>
        <c:axId val="43744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462080"/>
        <c:crosses val="autoZero"/>
        <c:auto val="1"/>
        <c:lblAlgn val="ctr"/>
        <c:lblOffset val="100"/>
        <c:noMultiLvlLbl val="0"/>
      </c:catAx>
      <c:valAx>
        <c:axId val="1134620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43744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1.5538810000000001</c:v>
                </c:pt>
                <c:pt idx="2">
                  <c:v>1.3207988500000001</c:v>
                </c:pt>
                <c:pt idx="3">
                  <c:v>0.33130799999999999</c:v>
                </c:pt>
                <c:pt idx="4">
                  <c:v>0.1799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5.0720000000000001E-3</c:v>
                </c:pt>
                <c:pt idx="2">
                  <c:v>4.3111999999999994E-3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7.0719719999999997</c:v>
                </c:pt>
                <c:pt idx="2">
                  <c:v>6.0111762000000004</c:v>
                </c:pt>
                <c:pt idx="3">
                  <c:v>4.9534119299999997</c:v>
                </c:pt>
                <c:pt idx="4">
                  <c:v>3.9932570200000006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9077632"/>
        <c:axId val="698412992"/>
        <c:axId val="0"/>
      </c:bar3DChart>
      <c:catAx>
        <c:axId val="59077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698412992"/>
        <c:crosses val="autoZero"/>
        <c:auto val="1"/>
        <c:lblAlgn val="ctr"/>
        <c:lblOffset val="100"/>
        <c:noMultiLvlLbl val="0"/>
      </c:catAx>
      <c:valAx>
        <c:axId val="698412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59077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9.4548999999999994E-2</c:v>
                </c:pt>
                <c:pt idx="2">
                  <c:v>8.0366649999999998E-2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28.656068000000001</c:v>
                </c:pt>
                <c:pt idx="1">
                  <c:v>30.910910999999999</c:v>
                </c:pt>
                <c:pt idx="2">
                  <c:v>26.274274350000002</c:v>
                </c:pt>
                <c:pt idx="3">
                  <c:v>18.616637820000001</c:v>
                </c:pt>
                <c:pt idx="4">
                  <c:v>10.361192450000003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7644288"/>
        <c:axId val="698408960"/>
        <c:axId val="0"/>
      </c:bar3DChart>
      <c:catAx>
        <c:axId val="37644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698408960"/>
        <c:crosses val="autoZero"/>
        <c:auto val="1"/>
        <c:lblAlgn val="ctr"/>
        <c:lblOffset val="100"/>
        <c:noMultiLvlLbl val="0"/>
      </c:catAx>
      <c:valAx>
        <c:axId val="698408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7644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500</c:v>
                </c:pt>
                <c:pt idx="1">
                  <c:v>207.235568</c:v>
                </c:pt>
                <c:pt idx="2">
                  <c:v>176.1502328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0963968"/>
        <c:axId val="333496896"/>
        <c:axId val="0"/>
      </c:bar3DChart>
      <c:catAx>
        <c:axId val="130963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333496896"/>
        <c:crosses val="autoZero"/>
        <c:auto val="1"/>
        <c:lblAlgn val="ctr"/>
        <c:lblOffset val="100"/>
        <c:noMultiLvlLbl val="0"/>
      </c:catAx>
      <c:valAx>
        <c:axId val="3334968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0963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41">
        <v>1000000</v>
      </c>
    </row>
    <row r="11" spans="1:12" x14ac:dyDescent="0.25">
      <c r="B11" s="4"/>
      <c r="I11" s="38"/>
      <c r="J11" s="38"/>
      <c r="K11" s="38"/>
    </row>
    <row r="12" spans="1:12" s="5" customFormat="1" ht="15" customHeight="1" x14ac:dyDescent="0.25">
      <c r="B12" s="36" t="s">
        <v>1</v>
      </c>
      <c r="C12" s="35" t="s">
        <v>0</v>
      </c>
      <c r="D12" s="35"/>
      <c r="E12" s="33" t="s">
        <v>19</v>
      </c>
      <c r="F12" s="33" t="s">
        <v>14</v>
      </c>
      <c r="G12" s="33" t="s">
        <v>29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1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1:12" ht="20.100000000000001" customHeight="1" x14ac:dyDescent="0.25">
      <c r="B14" s="6" t="s">
        <v>3</v>
      </c>
      <c r="C14" s="8">
        <v>2633508537</v>
      </c>
      <c r="D14" s="8">
        <v>1417037518</v>
      </c>
      <c r="E14" s="19">
        <f>+D14*85/100</f>
        <v>1204481890.3</v>
      </c>
      <c r="F14" s="19">
        <v>974277483.69999957</v>
      </c>
      <c r="G14" s="8">
        <v>534697588.33999974</v>
      </c>
      <c r="H14" s="8"/>
      <c r="I14" s="13">
        <f>IF(ISERROR(+#REF!/E14)=TRUE,0,++#REF!/E14)</f>
        <v>0</v>
      </c>
      <c r="J14" s="13">
        <f>IF(ISERROR(+G14/E14)=TRUE,0,++G14/E14)</f>
        <v>0.44392331063343987</v>
      </c>
      <c r="K14" s="13">
        <f>IF(ISERROR(+H14/E14)=TRUE,0,++H14/E14)</f>
        <v>0</v>
      </c>
      <c r="L14" s="16">
        <f>+D14-G14</f>
        <v>882339929.66000032</v>
      </c>
    </row>
    <row r="15" spans="1:12" ht="20.100000000000001" customHeight="1" x14ac:dyDescent="0.25">
      <c r="B15" s="7" t="s">
        <v>4</v>
      </c>
      <c r="C15" s="9">
        <v>0</v>
      </c>
      <c r="D15" s="9">
        <v>70821986</v>
      </c>
      <c r="E15" s="20">
        <f t="shared" ref="E15:E17" si="0">+D15*85/100</f>
        <v>60198688.100000001</v>
      </c>
      <c r="F15" s="20">
        <v>32291302.319999982</v>
      </c>
      <c r="G15" s="9">
        <v>30600254.159999985</v>
      </c>
      <c r="H15" s="9"/>
      <c r="I15" s="14">
        <f>IF(ISERROR(+#REF!/E15)=TRUE,0,++#REF!/E15)</f>
        <v>0</v>
      </c>
      <c r="J15" s="14">
        <f>IF(ISERROR(+G15/E15)=TRUE,0,++G15/E15)</f>
        <v>0.50832094727991228</v>
      </c>
      <c r="K15" s="14">
        <f>IF(ISERROR(+H15/E15)=TRUE,0,++H15/E15)</f>
        <v>0</v>
      </c>
      <c r="L15" s="17">
        <f>+D15-G15</f>
        <v>40221731.840000018</v>
      </c>
    </row>
    <row r="16" spans="1:12" ht="20.100000000000001" customHeight="1" x14ac:dyDescent="0.25">
      <c r="B16" s="7" t="s">
        <v>5</v>
      </c>
      <c r="C16" s="9">
        <v>102765988</v>
      </c>
      <c r="D16" s="9">
        <v>116586796</v>
      </c>
      <c r="E16" s="20">
        <f t="shared" si="0"/>
        <v>99098776.599999994</v>
      </c>
      <c r="F16" s="23">
        <v>60178782.819999985</v>
      </c>
      <c r="G16" s="9">
        <v>43865887.68999999</v>
      </c>
      <c r="H16" s="9"/>
      <c r="I16" s="14">
        <f>IF(ISERROR(+#REF!/E16)=TRUE,0,++#REF!/E16)</f>
        <v>0</v>
      </c>
      <c r="J16" s="14">
        <f>IF(ISERROR(+G16/E16)=TRUE,0,++G16/E16)</f>
        <v>0.44264812538563664</v>
      </c>
      <c r="K16" s="14">
        <f>IF(ISERROR(+H16/E16)=TRUE,0,++H16/E16)</f>
        <v>0</v>
      </c>
      <c r="L16" s="17">
        <f>+D16-G16</f>
        <v>72720908.310000002</v>
      </c>
    </row>
    <row r="17" spans="2:12" ht="20.100000000000001" customHeight="1" x14ac:dyDescent="0.25">
      <c r="B17" s="7" t="s">
        <v>6</v>
      </c>
      <c r="C17" s="9">
        <v>436800000</v>
      </c>
      <c r="D17" s="9">
        <v>498053137</v>
      </c>
      <c r="E17" s="20">
        <f t="shared" si="0"/>
        <v>423345166.44999999</v>
      </c>
      <c r="F17" s="23">
        <v>373935869.54000044</v>
      </c>
      <c r="G17" s="9">
        <v>328780949.4199999</v>
      </c>
      <c r="H17" s="9"/>
      <c r="I17" s="14">
        <f>IF(ISERROR(+#REF!/E17)=TRUE,0,++#REF!/E17)</f>
        <v>0</v>
      </c>
      <c r="J17" s="14">
        <f>IF(ISERROR(+G17/E17)=TRUE,0,++G17/E17)</f>
        <v>0.77662620357053547</v>
      </c>
      <c r="K17" s="14">
        <f>IF(ISERROR(+H17/E17)=TRUE,0,++H17/E17)</f>
        <v>0</v>
      </c>
      <c r="L17" s="17">
        <f>+D17-G17</f>
        <v>169272187.5800001</v>
      </c>
    </row>
    <row r="18" spans="2:12" ht="23.25" customHeight="1" x14ac:dyDescent="0.25">
      <c r="B18" s="40" t="s">
        <v>9</v>
      </c>
      <c r="C18" s="11">
        <f t="shared" ref="C18:H18" si="1">SUM(C14:C17)</f>
        <v>3173074525</v>
      </c>
      <c r="D18" s="11">
        <f t="shared" si="1"/>
        <v>2102499437</v>
      </c>
      <c r="E18" s="11">
        <f t="shared" si="1"/>
        <v>1787124521.4499998</v>
      </c>
      <c r="F18" s="11">
        <f t="shared" si="1"/>
        <v>1440683438.3799999</v>
      </c>
      <c r="G18" s="11">
        <f t="shared" si="1"/>
        <v>937944679.60999966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0.52483454194282431</v>
      </c>
      <c r="K18" s="15">
        <f>IF(ISERROR(+H18/E18)=TRUE,0,++H18/E18)</f>
        <v>0</v>
      </c>
      <c r="L18" s="18">
        <f>SUM(L14:L17)</f>
        <v>1164554757.3900006</v>
      </c>
    </row>
    <row r="19" spans="2:12" x14ac:dyDescent="0.25">
      <c r="B19" s="1" t="s">
        <v>24</v>
      </c>
    </row>
    <row r="20" spans="2:12" x14ac:dyDescent="0.2">
      <c r="B20" s="12" t="s">
        <v>26</v>
      </c>
    </row>
    <row r="24" spans="2:12" ht="44.25" customHeight="1" x14ac:dyDescent="0.25">
      <c r="B24" s="49" t="s">
        <v>1</v>
      </c>
      <c r="C24" s="49" t="s">
        <v>8</v>
      </c>
      <c r="D24" s="49" t="s">
        <v>7</v>
      </c>
      <c r="E24" s="43" t="s">
        <v>27</v>
      </c>
      <c r="F24" s="43" t="s">
        <v>28</v>
      </c>
      <c r="G24" s="43" t="s">
        <v>30</v>
      </c>
      <c r="H24" s="46" t="s">
        <v>21</v>
      </c>
      <c r="I24" s="42"/>
      <c r="J24" s="42"/>
      <c r="K24" s="42"/>
      <c r="L24" s="43"/>
    </row>
    <row r="25" spans="2:12" x14ac:dyDescent="0.25">
      <c r="B25" s="50" t="s">
        <v>3</v>
      </c>
      <c r="C25" s="51">
        <f>C14/$A$10</f>
        <v>2633.5085370000002</v>
      </c>
      <c r="D25" s="52">
        <f>D14/$A$10</f>
        <v>1417.0375180000001</v>
      </c>
      <c r="E25" s="52">
        <f>E14/$A$10</f>
        <v>1204.4818903</v>
      </c>
      <c r="F25" s="52">
        <f>F14/$A$10</f>
        <v>974.27748369999961</v>
      </c>
      <c r="G25" s="52">
        <f>G14/$A$10</f>
        <v>534.6975883399997</v>
      </c>
      <c r="H25" s="47"/>
      <c r="I25" s="44"/>
      <c r="J25" s="44"/>
      <c r="K25" s="44"/>
      <c r="L25" s="45"/>
    </row>
    <row r="26" spans="2:12" x14ac:dyDescent="0.25">
      <c r="B26" s="50" t="s">
        <v>4</v>
      </c>
      <c r="C26" s="52">
        <f>C15/$A$10</f>
        <v>0</v>
      </c>
      <c r="D26" s="52">
        <f>D15/$A$10</f>
        <v>70.821985999999995</v>
      </c>
      <c r="E26" s="52">
        <f>E15/$A$10</f>
        <v>60.198688099999998</v>
      </c>
      <c r="F26" s="52">
        <f>F15/$A$10</f>
        <v>32.291302319999978</v>
      </c>
      <c r="G26" s="52">
        <f>G15/$A$10</f>
        <v>30.600254159999984</v>
      </c>
      <c r="H26" s="48"/>
      <c r="I26" s="44"/>
      <c r="J26" s="44"/>
      <c r="K26" s="44"/>
      <c r="L26" s="45"/>
    </row>
    <row r="27" spans="2:12" x14ac:dyDescent="0.25">
      <c r="B27" s="50" t="s">
        <v>5</v>
      </c>
      <c r="C27" s="52">
        <f>C16/$A$10</f>
        <v>102.76598799999999</v>
      </c>
      <c r="D27" s="52">
        <f>D16/$A$10</f>
        <v>116.58679600000001</v>
      </c>
      <c r="E27" s="52">
        <f>E16/$A$10</f>
        <v>99.098776599999994</v>
      </c>
      <c r="F27" s="52">
        <f>F16/$A$10</f>
        <v>60.178782819999988</v>
      </c>
      <c r="G27" s="52">
        <f>G16/$A$10</f>
        <v>43.865887689999987</v>
      </c>
      <c r="H27" s="48"/>
      <c r="I27" s="44"/>
      <c r="J27" s="44"/>
      <c r="K27" s="44"/>
      <c r="L27" s="45"/>
    </row>
    <row r="28" spans="2:12" x14ac:dyDescent="0.25">
      <c r="B28" s="50" t="s">
        <v>6</v>
      </c>
      <c r="C28" s="52">
        <f>C17/$A$10</f>
        <v>436.8</v>
      </c>
      <c r="D28" s="52">
        <f>D17/$A$10</f>
        <v>498.05313699999999</v>
      </c>
      <c r="E28" s="52">
        <f>E17/$A$10</f>
        <v>423.34516644999997</v>
      </c>
      <c r="F28" s="52">
        <f>F17/$A$10</f>
        <v>373.93586954000045</v>
      </c>
      <c r="G28" s="52">
        <f>G17/$A$10</f>
        <v>328.7809494199999</v>
      </c>
      <c r="H28" s="48"/>
      <c r="I28" s="44"/>
      <c r="J28" s="44"/>
      <c r="K28" s="44"/>
      <c r="L28" s="45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41">
        <v>1000000</v>
      </c>
    </row>
    <row r="2" spans="1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38"/>
      <c r="J11" s="38"/>
      <c r="K11" s="38"/>
    </row>
    <row r="12" spans="1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29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1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1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+D14*85/100</f>
        <v>67213149.900000006</v>
      </c>
      <c r="F14" s="19">
        <v>43761754.460000001</v>
      </c>
      <c r="G14" s="8">
        <v>33095769.180000007</v>
      </c>
      <c r="H14" s="8"/>
      <c r="I14" s="13">
        <f>IF(ISERROR(+#REF!/E14)=TRUE,0,++#REF!/E14)</f>
        <v>0</v>
      </c>
      <c r="J14" s="13">
        <f>IF(ISERROR(+G14/E14)=TRUE,0,++G14/E14)</f>
        <v>0.49240021081053376</v>
      </c>
      <c r="K14" s="13">
        <f>IF(ISERROR(+H14/E14)=TRUE,0,++H14/E14)</f>
        <v>0</v>
      </c>
      <c r="L14" s="16">
        <f>+D14-G14</f>
        <v>45978524.819999993</v>
      </c>
    </row>
    <row r="15" spans="1:12" ht="20.100000000000001" customHeight="1" x14ac:dyDescent="0.25">
      <c r="B15" s="7" t="s">
        <v>4</v>
      </c>
      <c r="C15" s="9">
        <v>0</v>
      </c>
      <c r="D15" s="9">
        <v>5044003</v>
      </c>
      <c r="E15" s="20">
        <f t="shared" ref="E15:E17" si="0">+D15*85/100</f>
        <v>4287402.55</v>
      </c>
      <c r="F15" s="23">
        <v>2535367.2600000002</v>
      </c>
      <c r="G15" s="9">
        <v>2078857.2499999998</v>
      </c>
      <c r="H15" s="9"/>
      <c r="I15" s="14">
        <f>IF(ISERROR(+#REF!/E15)=TRUE,0,++#REF!/E15)</f>
        <v>0</v>
      </c>
      <c r="J15" s="14">
        <f>IF(ISERROR(+G15/E15)=TRUE,0,++G15/E15)</f>
        <v>0.4848756853960447</v>
      </c>
      <c r="K15" s="14">
        <f>IF(ISERROR(+H15/E15)=TRUE,0,++H15/E15)</f>
        <v>0</v>
      </c>
      <c r="L15" s="17">
        <f>+D15-G15</f>
        <v>2965145.75</v>
      </c>
    </row>
    <row r="16" spans="1:12" ht="20.100000000000001" customHeight="1" x14ac:dyDescent="0.25">
      <c r="B16" s="7" t="s">
        <v>5</v>
      </c>
      <c r="C16" s="9">
        <v>136107</v>
      </c>
      <c r="D16" s="9">
        <v>836107</v>
      </c>
      <c r="E16" s="20">
        <f t="shared" si="0"/>
        <v>710690.95</v>
      </c>
      <c r="F16" s="23">
        <v>684936.9</v>
      </c>
      <c r="G16" s="9">
        <v>493291.12999999995</v>
      </c>
      <c r="H16" s="9"/>
      <c r="I16" s="14">
        <f>IF(ISERROR(+#REF!/E16)=TRUE,0,++#REF!/E16)</f>
        <v>0</v>
      </c>
      <c r="J16" s="14">
        <f>IF(ISERROR(+G16/E16)=TRUE,0,++G16/E16)</f>
        <v>0.69410076208230875</v>
      </c>
      <c r="K16" s="14">
        <f>IF(ISERROR(+H16/E16)=TRUE,0,++H16/E16)</f>
        <v>0</v>
      </c>
      <c r="L16" s="17">
        <f>+D16-G16</f>
        <v>342815.87000000005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 t="shared" si="0"/>
        <v>2265948.7000000002</v>
      </c>
      <c r="F17" s="23">
        <v>1259496.3900000001</v>
      </c>
      <c r="G17" s="9">
        <v>538078.01</v>
      </c>
      <c r="H17" s="9"/>
      <c r="I17" s="14">
        <f>IF(ISERROR(+#REF!/E17)=TRUE,0,++#REF!/E17)</f>
        <v>0</v>
      </c>
      <c r="J17" s="14">
        <f>IF(ISERROR(+G17/E17)=TRUE,0,++G17/E17)</f>
        <v>0.2374625736231363</v>
      </c>
      <c r="K17" s="14">
        <f>IF(ISERROR(+H17/E17)=TRUE,0,++H17/E17)</f>
        <v>0</v>
      </c>
      <c r="L17" s="17">
        <f>+D17-G17</f>
        <v>2127743.9900000002</v>
      </c>
    </row>
    <row r="18" spans="2:12" ht="23.25" customHeight="1" x14ac:dyDescent="0.25">
      <c r="B18" s="40" t="s">
        <v>9</v>
      </c>
      <c r="C18" s="11">
        <f t="shared" ref="C18:H18" si="1">SUM(C14:C17)</f>
        <v>49310401</v>
      </c>
      <c r="D18" s="11">
        <f t="shared" si="1"/>
        <v>87620226</v>
      </c>
      <c r="E18" s="11">
        <f t="shared" si="1"/>
        <v>74477192.100000009</v>
      </c>
      <c r="F18" s="11">
        <f t="shared" si="1"/>
        <v>48241555.009999998</v>
      </c>
      <c r="G18" s="11">
        <f t="shared" si="1"/>
        <v>36205995.570000008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0.486135346259919</v>
      </c>
      <c r="K18" s="15">
        <f>IF(ISERROR(+H18/E18)=TRUE,0,++H18/E18)</f>
        <v>0</v>
      </c>
      <c r="L18" s="18">
        <f>SUM(L14:L17)</f>
        <v>51414230.429999992</v>
      </c>
    </row>
    <row r="19" spans="2:12" x14ac:dyDescent="0.25">
      <c r="B19" s="1" t="s">
        <v>24</v>
      </c>
    </row>
    <row r="20" spans="2:12" x14ac:dyDescent="0.2">
      <c r="B20" s="12" t="s">
        <v>26</v>
      </c>
    </row>
    <row r="24" spans="2:12" ht="30" x14ac:dyDescent="0.25">
      <c r="B24" s="53" t="s">
        <v>1</v>
      </c>
      <c r="C24" s="53" t="s">
        <v>8</v>
      </c>
      <c r="D24" s="53" t="s">
        <v>7</v>
      </c>
      <c r="E24" s="54" t="s">
        <v>27</v>
      </c>
      <c r="F24" s="54" t="s">
        <v>28</v>
      </c>
      <c r="G24" s="54" t="s">
        <v>30</v>
      </c>
    </row>
    <row r="25" spans="2:12" x14ac:dyDescent="0.25">
      <c r="B25" s="1" t="s">
        <v>3</v>
      </c>
      <c r="C25" s="55">
        <f>C14/$A$1</f>
        <v>49.074294000000002</v>
      </c>
      <c r="D25" s="55">
        <f t="shared" ref="D25:G25" si="2">D14/$A$1</f>
        <v>79.074293999999995</v>
      </c>
      <c r="E25" s="55">
        <f t="shared" si="2"/>
        <v>67.213149900000005</v>
      </c>
      <c r="F25" s="55">
        <f t="shared" si="2"/>
        <v>43.761754459999999</v>
      </c>
      <c r="G25" s="55">
        <f t="shared" si="2"/>
        <v>33.095769180000005</v>
      </c>
    </row>
    <row r="26" spans="2:12" x14ac:dyDescent="0.25">
      <c r="B26" s="1" t="s">
        <v>4</v>
      </c>
      <c r="C26" s="55">
        <f t="shared" ref="C26:G26" si="3">C15/$A$1</f>
        <v>0</v>
      </c>
      <c r="D26" s="55">
        <f t="shared" si="3"/>
        <v>5.044003</v>
      </c>
      <c r="E26" s="55">
        <f t="shared" si="3"/>
        <v>4.2874025499999995</v>
      </c>
      <c r="F26" s="55">
        <f t="shared" si="3"/>
        <v>2.5353672600000001</v>
      </c>
      <c r="G26" s="55">
        <f t="shared" si="3"/>
        <v>2.0788572499999995</v>
      </c>
    </row>
    <row r="27" spans="2:12" x14ac:dyDescent="0.25">
      <c r="B27" s="1" t="s">
        <v>5</v>
      </c>
      <c r="C27" s="55">
        <f t="shared" ref="C27:G27" si="4">C16/$A$1</f>
        <v>0.13610700000000001</v>
      </c>
      <c r="D27" s="55">
        <f t="shared" si="4"/>
        <v>0.83610700000000004</v>
      </c>
      <c r="E27" s="55">
        <f t="shared" si="4"/>
        <v>0.71069094999999993</v>
      </c>
      <c r="F27" s="55">
        <f t="shared" si="4"/>
        <v>0.68493690000000007</v>
      </c>
      <c r="G27" s="55">
        <f t="shared" si="4"/>
        <v>0.49329112999999997</v>
      </c>
    </row>
    <row r="28" spans="2:12" x14ac:dyDescent="0.25">
      <c r="B28" s="1" t="s">
        <v>6</v>
      </c>
      <c r="C28" s="55">
        <f t="shared" ref="C28:G28" si="5">C17/$A$1</f>
        <v>0.1</v>
      </c>
      <c r="D28" s="55">
        <f t="shared" si="5"/>
        <v>2.6658219999999999</v>
      </c>
      <c r="E28" s="55">
        <f t="shared" si="5"/>
        <v>2.2659487</v>
      </c>
      <c r="F28" s="55">
        <f t="shared" si="5"/>
        <v>1.25949639</v>
      </c>
      <c r="G28" s="55">
        <f t="shared" si="5"/>
        <v>0.53807801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1">
        <v>1000000</v>
      </c>
    </row>
    <row r="2" spans="1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38"/>
      <c r="J11" s="38"/>
      <c r="K11" s="38"/>
    </row>
    <row r="12" spans="1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29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1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1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+D14*85/100</f>
        <v>1320798.8500000001</v>
      </c>
      <c r="F14" s="27">
        <v>331308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0.13620544869493184</v>
      </c>
      <c r="K14" s="13">
        <f>IF(ISERROR(+H14/E14)=TRUE,0,++H14/E14)</f>
        <v>0</v>
      </c>
      <c r="L14" s="16">
        <f>+D14-G14</f>
        <v>1373981</v>
      </c>
    </row>
    <row r="15" spans="1:12" ht="20.100000000000001" customHeight="1" x14ac:dyDescent="0.25">
      <c r="B15" s="24" t="s">
        <v>4</v>
      </c>
      <c r="C15" s="28">
        <v>0</v>
      </c>
      <c r="D15" s="28">
        <v>5072</v>
      </c>
      <c r="E15" s="23">
        <f t="shared" ref="E15:E17" si="0">+D15*85/100</f>
        <v>4311.2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1:12" ht="20.100000000000001" customHeight="1" x14ac:dyDescent="0.25">
      <c r="B16" s="24" t="s">
        <v>5</v>
      </c>
      <c r="C16" s="28">
        <v>0</v>
      </c>
      <c r="D16" s="29">
        <v>7071972</v>
      </c>
      <c r="E16" s="23">
        <f t="shared" si="0"/>
        <v>6011176.2000000002</v>
      </c>
      <c r="F16" s="23">
        <v>4953411.93</v>
      </c>
      <c r="G16" s="9">
        <v>3993257.0200000005</v>
      </c>
      <c r="H16" s="9"/>
      <c r="I16" s="14">
        <f>IF(ISERROR(+#REF!/E16)=TRUE,0,++#REF!/E16)</f>
        <v>0</v>
      </c>
      <c r="J16" s="14">
        <f>IF(ISERROR(+G16/E16)=TRUE,0,++G16/E16)</f>
        <v>0.66430543493301697</v>
      </c>
      <c r="K16" s="14">
        <f>IF(ISERROR(+H16/E16)=TRUE,0,++H16/E16)</f>
        <v>0</v>
      </c>
      <c r="L16" s="17">
        <f>+D16-G16</f>
        <v>3078714.9799999995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40" t="s">
        <v>9</v>
      </c>
      <c r="C18" s="11">
        <f t="shared" ref="C18:H18" si="1">SUM(C14:C17)</f>
        <v>0</v>
      </c>
      <c r="D18" s="11">
        <f t="shared" si="1"/>
        <v>8630925</v>
      </c>
      <c r="E18" s="11">
        <f t="shared" si="1"/>
        <v>7336286.25</v>
      </c>
      <c r="F18" s="11">
        <f t="shared" si="1"/>
        <v>5284719.93</v>
      </c>
      <c r="G18" s="11">
        <f t="shared" si="1"/>
        <v>4173157.0200000005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0.56883781218324192</v>
      </c>
      <c r="K18" s="15">
        <f>IF(ISERROR(+H18/E18)=TRUE,0,++H18/E18)</f>
        <v>0</v>
      </c>
      <c r="L18" s="18">
        <f>SUM(L14:L17)</f>
        <v>4457767.9799999995</v>
      </c>
    </row>
    <row r="19" spans="2:12" x14ac:dyDescent="0.25">
      <c r="B19" s="1" t="s">
        <v>24</v>
      </c>
    </row>
    <row r="20" spans="2:12" x14ac:dyDescent="0.2">
      <c r="B20" s="12" t="s">
        <v>26</v>
      </c>
    </row>
    <row r="24" spans="2:12" ht="30" x14ac:dyDescent="0.25">
      <c r="B24" s="53" t="s">
        <v>1</v>
      </c>
      <c r="C24" s="53" t="s">
        <v>8</v>
      </c>
      <c r="D24" s="53" t="s">
        <v>7</v>
      </c>
      <c r="E24" s="54" t="s">
        <v>27</v>
      </c>
      <c r="F24" s="54" t="s">
        <v>28</v>
      </c>
      <c r="G24" s="54" t="s">
        <v>30</v>
      </c>
    </row>
    <row r="25" spans="2:12" x14ac:dyDescent="0.25">
      <c r="B25" s="1" t="s">
        <v>3</v>
      </c>
      <c r="C25" s="56">
        <f>C14/$A$1</f>
        <v>0</v>
      </c>
      <c r="D25" s="56">
        <f t="shared" ref="D25:G25" si="2">D14/$A$1</f>
        <v>1.5538810000000001</v>
      </c>
      <c r="E25" s="56">
        <f t="shared" si="2"/>
        <v>1.3207988500000001</v>
      </c>
      <c r="F25" s="56">
        <f t="shared" si="2"/>
        <v>0.33130799999999999</v>
      </c>
      <c r="G25" s="56">
        <f t="shared" si="2"/>
        <v>0.1799</v>
      </c>
      <c r="H25" s="1">
        <v>1373981</v>
      </c>
    </row>
    <row r="26" spans="2:12" x14ac:dyDescent="0.25">
      <c r="B26" s="1" t="s">
        <v>4</v>
      </c>
      <c r="C26" s="56">
        <f t="shared" ref="C26:G26" si="3">C15/$A$1</f>
        <v>0</v>
      </c>
      <c r="D26" s="56">
        <f t="shared" si="3"/>
        <v>5.0720000000000001E-3</v>
      </c>
      <c r="E26" s="56">
        <f t="shared" si="3"/>
        <v>4.3111999999999994E-3</v>
      </c>
      <c r="F26" s="56">
        <f t="shared" si="3"/>
        <v>0</v>
      </c>
      <c r="G26" s="56">
        <f t="shared" si="3"/>
        <v>0</v>
      </c>
      <c r="H26" s="1">
        <v>5072</v>
      </c>
    </row>
    <row r="27" spans="2:12" x14ac:dyDescent="0.25">
      <c r="B27" s="1" t="s">
        <v>5</v>
      </c>
      <c r="C27" s="56">
        <f t="shared" ref="C27:G27" si="4">C16/$A$1</f>
        <v>0</v>
      </c>
      <c r="D27" s="56">
        <f t="shared" si="4"/>
        <v>7.0719719999999997</v>
      </c>
      <c r="E27" s="56">
        <f t="shared" si="4"/>
        <v>6.0111762000000004</v>
      </c>
      <c r="F27" s="56">
        <f t="shared" si="4"/>
        <v>4.9534119299999997</v>
      </c>
      <c r="G27" s="56">
        <f t="shared" si="4"/>
        <v>3.9932570200000006</v>
      </c>
      <c r="H27" s="1">
        <v>3078714.9799999995</v>
      </c>
    </row>
    <row r="28" spans="2:12" x14ac:dyDescent="0.25">
      <c r="B28" s="1" t="s">
        <v>6</v>
      </c>
      <c r="C28" s="56">
        <f t="shared" ref="C28:G28" si="5">C17/$A$1</f>
        <v>0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6">
        <f t="shared" si="5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41">
        <v>1000000</v>
      </c>
    </row>
    <row r="2" spans="1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38"/>
      <c r="J11" s="38"/>
      <c r="K11" s="38"/>
    </row>
    <row r="12" spans="1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29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1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1:12" ht="20.100000000000001" customHeight="1" x14ac:dyDescent="0.25">
      <c r="B14" s="6" t="s">
        <v>3</v>
      </c>
      <c r="C14" s="8">
        <v>0</v>
      </c>
      <c r="D14" s="8">
        <v>94549</v>
      </c>
      <c r="E14" s="19">
        <f>+D14*85/100</f>
        <v>80366.649999999994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 t="shared" si="0"/>
        <v>26274274.350000001</v>
      </c>
      <c r="F16" s="20">
        <v>18616637.82</v>
      </c>
      <c r="G16" s="9">
        <v>10361192.450000003</v>
      </c>
      <c r="H16" s="9"/>
      <c r="I16" s="14">
        <f>IF(ISERROR(+#REF!/E16)=TRUE,0,++#REF!/E16)</f>
        <v>0</v>
      </c>
      <c r="J16" s="14">
        <f>IF(ISERROR(+G16/E16)=TRUE,0,++G16/E16)</f>
        <v>0.39434742562167097</v>
      </c>
      <c r="K16" s="14">
        <f>IF(ISERROR(+H16/E16)=TRUE,0,++H16/E16)</f>
        <v>0</v>
      </c>
      <c r="L16" s="17">
        <f>+D16-G16</f>
        <v>20549718.549999997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40" t="s">
        <v>9</v>
      </c>
      <c r="C18" s="11">
        <f t="shared" ref="C18:H18" si="1">SUM(C14:C17)</f>
        <v>28656068</v>
      </c>
      <c r="D18" s="11">
        <f t="shared" si="1"/>
        <v>31005460</v>
      </c>
      <c r="E18" s="11">
        <f t="shared" si="1"/>
        <v>26354641</v>
      </c>
      <c r="F18" s="11">
        <f t="shared" si="1"/>
        <v>18616637.82</v>
      </c>
      <c r="G18" s="11">
        <f t="shared" si="1"/>
        <v>10361192.450000003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0.39314489049575757</v>
      </c>
      <c r="K18" s="15">
        <f>IF(ISERROR(+H18/E18)=TRUE,0,++H18/E18)</f>
        <v>0</v>
      </c>
      <c r="L18" s="18">
        <f>SUM(L14:L17)</f>
        <v>20644267.549999997</v>
      </c>
    </row>
    <row r="19" spans="2:12" x14ac:dyDescent="0.25">
      <c r="B19" s="1" t="s">
        <v>24</v>
      </c>
    </row>
    <row r="20" spans="2:12" x14ac:dyDescent="0.2">
      <c r="B20" s="12" t="s">
        <v>26</v>
      </c>
    </row>
    <row r="24" spans="2:12" ht="30" x14ac:dyDescent="0.25">
      <c r="B24" s="49" t="s">
        <v>1</v>
      </c>
      <c r="C24" s="49" t="s">
        <v>8</v>
      </c>
      <c r="D24" s="49" t="s">
        <v>7</v>
      </c>
      <c r="E24" s="43" t="s">
        <v>27</v>
      </c>
      <c r="F24" s="43" t="s">
        <v>28</v>
      </c>
      <c r="G24" s="43" t="s">
        <v>30</v>
      </c>
    </row>
    <row r="25" spans="2:12" x14ac:dyDescent="0.25">
      <c r="B25" s="41" t="s">
        <v>3</v>
      </c>
      <c r="C25" s="57">
        <f>C14/$A$1</f>
        <v>0</v>
      </c>
      <c r="D25" s="57">
        <f t="shared" ref="D25:G25" si="2">D14/$A$1</f>
        <v>9.4548999999999994E-2</v>
      </c>
      <c r="E25" s="57">
        <f t="shared" si="2"/>
        <v>8.0366649999999998E-2</v>
      </c>
      <c r="F25" s="57">
        <f t="shared" si="2"/>
        <v>0</v>
      </c>
      <c r="G25" s="57">
        <f t="shared" si="2"/>
        <v>0</v>
      </c>
    </row>
    <row r="26" spans="2:12" x14ac:dyDescent="0.25">
      <c r="B26" s="41" t="s">
        <v>4</v>
      </c>
      <c r="C26" s="57">
        <f t="shared" ref="C26:G26" si="3">C15/$A$1</f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</row>
    <row r="27" spans="2:12" x14ac:dyDescent="0.25">
      <c r="B27" s="41" t="s">
        <v>5</v>
      </c>
      <c r="C27" s="57">
        <f t="shared" ref="C27:G27" si="4">C16/$A$1</f>
        <v>28.656068000000001</v>
      </c>
      <c r="D27" s="57">
        <f t="shared" si="4"/>
        <v>30.910910999999999</v>
      </c>
      <c r="E27" s="57">
        <f t="shared" si="4"/>
        <v>26.274274350000002</v>
      </c>
      <c r="F27" s="57">
        <f t="shared" si="4"/>
        <v>18.616637820000001</v>
      </c>
      <c r="G27" s="57">
        <f t="shared" si="4"/>
        <v>10.361192450000003</v>
      </c>
    </row>
    <row r="28" spans="2:12" x14ac:dyDescent="0.25">
      <c r="B28" s="41" t="s">
        <v>6</v>
      </c>
      <c r="C28" s="57">
        <f t="shared" ref="C28:G28" si="5">C17/$A$1</f>
        <v>0</v>
      </c>
      <c r="D28" s="57">
        <f t="shared" si="5"/>
        <v>0</v>
      </c>
      <c r="E28" s="57">
        <f t="shared" si="5"/>
        <v>0</v>
      </c>
      <c r="F28" s="57">
        <f t="shared" si="5"/>
        <v>0</v>
      </c>
      <c r="G28" s="57">
        <f t="shared" si="5"/>
        <v>0</v>
      </c>
    </row>
    <row r="29" spans="2:12" x14ac:dyDescent="0.25">
      <c r="B29" s="41"/>
      <c r="C29" s="41"/>
      <c r="D29" s="41"/>
      <c r="E29" s="41"/>
      <c r="F29" s="41"/>
      <c r="G29" s="4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41">
        <v>1000000</v>
      </c>
    </row>
    <row r="2" spans="1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38"/>
      <c r="J11" s="38"/>
      <c r="K11" s="38"/>
    </row>
    <row r="12" spans="1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29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1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1:12" ht="20.100000000000001" customHeight="1" x14ac:dyDescent="0.25">
      <c r="B14" s="25" t="s">
        <v>3</v>
      </c>
      <c r="C14" s="26">
        <v>500000000</v>
      </c>
      <c r="D14" s="26">
        <v>207235568</v>
      </c>
      <c r="E14" s="27">
        <f>+D14*85/100</f>
        <v>176150232.80000001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207235568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40" t="s">
        <v>9</v>
      </c>
      <c r="C18" s="11">
        <f t="shared" ref="C18:H18" si="1">SUM(C14:C17)</f>
        <v>500000000</v>
      </c>
      <c r="D18" s="11">
        <f t="shared" si="1"/>
        <v>207235568</v>
      </c>
      <c r="E18" s="11">
        <f t="shared" si="1"/>
        <v>176150232.80000001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207235568</v>
      </c>
    </row>
    <row r="19" spans="2:12" x14ac:dyDescent="0.25">
      <c r="B19" s="1" t="s">
        <v>24</v>
      </c>
    </row>
    <row r="20" spans="2:12" x14ac:dyDescent="0.2">
      <c r="B20" s="12" t="s">
        <v>26</v>
      </c>
    </row>
    <row r="24" spans="2:12" ht="30" x14ac:dyDescent="0.25">
      <c r="B24" s="49" t="s">
        <v>1</v>
      </c>
      <c r="C24" s="49" t="s">
        <v>8</v>
      </c>
      <c r="D24" s="49" t="s">
        <v>7</v>
      </c>
      <c r="E24" s="43" t="s">
        <v>27</v>
      </c>
      <c r="F24" s="43" t="s">
        <v>28</v>
      </c>
      <c r="G24" s="43" t="s">
        <v>30</v>
      </c>
    </row>
    <row r="25" spans="2:12" x14ac:dyDescent="0.25">
      <c r="B25" s="41" t="s">
        <v>3</v>
      </c>
      <c r="C25" s="41">
        <f>+C14/$A$1</f>
        <v>500</v>
      </c>
      <c r="D25" s="41">
        <f t="shared" ref="D25:G25" si="2">+D14/$A$1</f>
        <v>207.235568</v>
      </c>
      <c r="E25" s="41">
        <f t="shared" si="2"/>
        <v>176.1502328</v>
      </c>
      <c r="F25" s="41">
        <f t="shared" si="2"/>
        <v>0</v>
      </c>
      <c r="G25" s="41">
        <f t="shared" si="2"/>
        <v>0</v>
      </c>
    </row>
    <row r="26" spans="2:12" x14ac:dyDescent="0.25">
      <c r="B26" s="41" t="s">
        <v>4</v>
      </c>
      <c r="C26" s="41">
        <f t="shared" ref="C26:G26" si="3">+C15/$A$1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</row>
    <row r="27" spans="2:12" x14ac:dyDescent="0.25">
      <c r="B27" s="41" t="s">
        <v>5</v>
      </c>
      <c r="C27" s="41">
        <f t="shared" ref="C27:G27" si="4">+C16/$A$1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</row>
    <row r="28" spans="2:12" x14ac:dyDescent="0.25">
      <c r="B28" s="41" t="s">
        <v>6</v>
      </c>
      <c r="C28" s="41">
        <f t="shared" ref="C28:G28" si="5">+C17/$A$1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2015-08-12T22:37:34Z</dcterms:modified>
</cp:coreProperties>
</file>