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25" windowWidth="17595" windowHeight="9855"/>
  </bookViews>
  <sheets>
    <sheet name="TODA FTE FTO" sheetId="8" r:id="rId1"/>
    <sheet name="RO" sheetId="1" r:id="rId2"/>
    <sheet name="RDR" sheetId="4" r:id="rId3"/>
    <sheet name="DYT" sheetId="6" r:id="rId4"/>
    <sheet name="ROOC" sheetId="5" r:id="rId5"/>
    <sheet name="RD" sheetId="7" r:id="rId6"/>
  </sheets>
  <definedNames>
    <definedName name="_xlnm._FilterDatabase" localSheetId="1" hidden="1">RO!$B$12:$L$17</definedName>
    <definedName name="_xlnm._FilterDatabase" localSheetId="0" hidden="1">'TODA FTE FTO'!$B$12:$L$17</definedName>
    <definedName name="_xlnm.Print_Area" localSheetId="3">DYT!$B$2:$L$20</definedName>
    <definedName name="_xlnm.Print_Area" localSheetId="5">RD!$B$2:$L$20</definedName>
    <definedName name="_xlnm.Print_Area" localSheetId="2">RDR!$B$2:$L$20</definedName>
    <definedName name="_xlnm.Print_Area" localSheetId="1">RO!$B$2:$L$20</definedName>
    <definedName name="_xlnm.Print_Area" localSheetId="4">ROOC!$B$2:$L$20</definedName>
    <definedName name="_xlnm.Print_Area" localSheetId="0">'TODA FTE FTO'!$B$2:$L$20</definedName>
  </definedNames>
  <calcPr calcId="145621"/>
</workbook>
</file>

<file path=xl/calcChain.xml><?xml version="1.0" encoding="utf-8"?>
<calcChain xmlns="http://schemas.openxmlformats.org/spreadsheetml/2006/main">
  <c r="E16" i="1" l="1"/>
  <c r="E16" i="4"/>
  <c r="E16" i="6"/>
  <c r="E16" i="5"/>
  <c r="E16" i="7"/>
  <c r="E16" i="8"/>
  <c r="K16" i="8" s="1"/>
  <c r="E17" i="1"/>
  <c r="E17" i="4"/>
  <c r="E17" i="6"/>
  <c r="E17" i="5"/>
  <c r="E17" i="7"/>
  <c r="E17" i="8"/>
  <c r="I17" i="8" s="1"/>
  <c r="E15" i="1"/>
  <c r="E15" i="4"/>
  <c r="E15" i="6"/>
  <c r="E15" i="5"/>
  <c r="E15" i="7"/>
  <c r="E15" i="8"/>
  <c r="E14" i="1"/>
  <c r="E14" i="4"/>
  <c r="E14" i="6"/>
  <c r="E14" i="5"/>
  <c r="E14" i="7"/>
  <c r="E14" i="8"/>
  <c r="E25" i="8" s="1"/>
  <c r="G28" i="8"/>
  <c r="F28" i="8"/>
  <c r="D28" i="8"/>
  <c r="C28" i="8"/>
  <c r="G27" i="8"/>
  <c r="F27" i="8"/>
  <c r="D27" i="8"/>
  <c r="C27" i="8"/>
  <c r="G26" i="8"/>
  <c r="F26" i="8"/>
  <c r="D26" i="8"/>
  <c r="C26" i="8"/>
  <c r="G25" i="8"/>
  <c r="F25" i="8"/>
  <c r="D25" i="8"/>
  <c r="C25" i="8"/>
  <c r="H18" i="8"/>
  <c r="G18" i="8"/>
  <c r="F18" i="8"/>
  <c r="D18" i="8"/>
  <c r="C18" i="8"/>
  <c r="L17" i="8"/>
  <c r="L16" i="8"/>
  <c r="L15" i="8"/>
  <c r="K15" i="8"/>
  <c r="L14" i="8"/>
  <c r="J17" i="8" l="1"/>
  <c r="J16" i="8"/>
  <c r="I16" i="8"/>
  <c r="I14" i="8"/>
  <c r="J14" i="8"/>
  <c r="L18" i="8"/>
  <c r="K14" i="8"/>
  <c r="E26" i="8"/>
  <c r="I15" i="8"/>
  <c r="K17" i="8"/>
  <c r="E18" i="8"/>
  <c r="K18" i="8" s="1"/>
  <c r="E27" i="8"/>
  <c r="J15" i="8"/>
  <c r="E28" i="8"/>
  <c r="G28" i="7"/>
  <c r="F28" i="7"/>
  <c r="D28" i="7"/>
  <c r="C28" i="7"/>
  <c r="G27" i="7"/>
  <c r="F27" i="7"/>
  <c r="D27" i="7"/>
  <c r="C27" i="7"/>
  <c r="G26" i="7"/>
  <c r="F26" i="7"/>
  <c r="D26" i="7"/>
  <c r="C26" i="7"/>
  <c r="G25" i="7"/>
  <c r="F25" i="7"/>
  <c r="D25" i="7"/>
  <c r="C25" i="7"/>
  <c r="G28" i="5"/>
  <c r="F28" i="5"/>
  <c r="D28" i="5"/>
  <c r="C28" i="5"/>
  <c r="G27" i="5"/>
  <c r="F27" i="5"/>
  <c r="D27" i="5"/>
  <c r="C27" i="5"/>
  <c r="G26" i="5"/>
  <c r="F26" i="5"/>
  <c r="D26" i="5"/>
  <c r="C26" i="5"/>
  <c r="G25" i="5"/>
  <c r="F25" i="5"/>
  <c r="D25" i="5"/>
  <c r="C25" i="5"/>
  <c r="G28" i="6"/>
  <c r="F28" i="6"/>
  <c r="D28" i="6"/>
  <c r="C28" i="6"/>
  <c r="G27" i="6"/>
  <c r="F27" i="6"/>
  <c r="D27" i="6"/>
  <c r="C27" i="6"/>
  <c r="G26" i="6"/>
  <c r="F26" i="6"/>
  <c r="D26" i="6"/>
  <c r="C26" i="6"/>
  <c r="G25" i="6"/>
  <c r="F25" i="6"/>
  <c r="D25" i="6"/>
  <c r="C25" i="6"/>
  <c r="G28" i="4"/>
  <c r="F28" i="4"/>
  <c r="D28" i="4"/>
  <c r="C28" i="4"/>
  <c r="G27" i="4"/>
  <c r="F27" i="4"/>
  <c r="D27" i="4"/>
  <c r="C27" i="4"/>
  <c r="G26" i="4"/>
  <c r="F26" i="4"/>
  <c r="D26" i="4"/>
  <c r="C26" i="4"/>
  <c r="G25" i="4"/>
  <c r="F25" i="4"/>
  <c r="D25" i="4"/>
  <c r="C25" i="4"/>
  <c r="G28" i="1"/>
  <c r="F28" i="1"/>
  <c r="D28" i="1"/>
  <c r="C28" i="1"/>
  <c r="G27" i="1"/>
  <c r="F27" i="1"/>
  <c r="D27" i="1"/>
  <c r="C27" i="1"/>
  <c r="G26" i="1"/>
  <c r="F26" i="1"/>
  <c r="D26" i="1"/>
  <c r="C26" i="1"/>
  <c r="G25" i="1"/>
  <c r="F25" i="1"/>
  <c r="D25" i="1"/>
  <c r="C25" i="1"/>
  <c r="J18" i="8" l="1"/>
  <c r="I18" i="8"/>
  <c r="E28" i="4"/>
  <c r="E27" i="4"/>
  <c r="E26" i="4"/>
  <c r="E28" i="6"/>
  <c r="E27" i="6"/>
  <c r="E26" i="6"/>
  <c r="E28" i="5"/>
  <c r="E27" i="5"/>
  <c r="E26" i="5"/>
  <c r="E28" i="7"/>
  <c r="E27" i="7"/>
  <c r="E26" i="7"/>
  <c r="E28" i="1"/>
  <c r="E27" i="1"/>
  <c r="E26" i="1"/>
  <c r="E25" i="4"/>
  <c r="E25" i="6"/>
  <c r="E25" i="5"/>
  <c r="E25" i="7"/>
  <c r="E25" i="1"/>
  <c r="G18" i="4" l="1"/>
  <c r="F18" i="4"/>
  <c r="D18" i="4"/>
  <c r="G18" i="6"/>
  <c r="F18" i="6"/>
  <c r="D18" i="6"/>
  <c r="G18" i="5"/>
  <c r="F18" i="5"/>
  <c r="D18" i="5"/>
  <c r="G18" i="7"/>
  <c r="F18" i="7"/>
  <c r="E18" i="7"/>
  <c r="D18" i="7"/>
  <c r="G18" i="1"/>
  <c r="F18" i="1"/>
  <c r="D18" i="1"/>
  <c r="C18" i="4"/>
  <c r="C18" i="6"/>
  <c r="C18" i="5"/>
  <c r="C18" i="7"/>
  <c r="C18" i="1"/>
  <c r="L17" i="4" l="1"/>
  <c r="L16" i="4"/>
  <c r="L15" i="4"/>
  <c r="L17" i="6"/>
  <c r="L16" i="6"/>
  <c r="L15" i="6"/>
  <c r="L17" i="5"/>
  <c r="L16" i="5"/>
  <c r="L15" i="5"/>
  <c r="L17" i="7"/>
  <c r="L16" i="7"/>
  <c r="L15" i="7"/>
  <c r="L17" i="1"/>
  <c r="L16" i="1"/>
  <c r="L15" i="1"/>
  <c r="L14" i="4"/>
  <c r="L14" i="6"/>
  <c r="L14" i="5"/>
  <c r="L14" i="7"/>
  <c r="L14" i="1"/>
  <c r="E18" i="5"/>
  <c r="E18" i="4"/>
  <c r="E18" i="1" l="1"/>
  <c r="E18" i="6"/>
  <c r="H18" i="7" l="1"/>
  <c r="K17" i="7"/>
  <c r="J17" i="7"/>
  <c r="I17" i="7"/>
  <c r="K16" i="7"/>
  <c r="J16" i="7"/>
  <c r="I16" i="7"/>
  <c r="K15" i="7"/>
  <c r="J15" i="7"/>
  <c r="I15" i="7"/>
  <c r="L18" i="7"/>
  <c r="K14" i="7"/>
  <c r="J14" i="7"/>
  <c r="I14" i="7"/>
  <c r="H18" i="1"/>
  <c r="I14" i="1"/>
  <c r="I15" i="1"/>
  <c r="I16" i="1"/>
  <c r="I17" i="1"/>
  <c r="H18" i="6"/>
  <c r="K17" i="6"/>
  <c r="J17" i="6"/>
  <c r="I17" i="6"/>
  <c r="K16" i="6"/>
  <c r="J16" i="6"/>
  <c r="I16" i="6"/>
  <c r="K15" i="6"/>
  <c r="J15" i="6"/>
  <c r="I15" i="6"/>
  <c r="K14" i="6"/>
  <c r="J14" i="6"/>
  <c r="I14" i="6"/>
  <c r="H18" i="5"/>
  <c r="K17" i="5"/>
  <c r="J17" i="5"/>
  <c r="I17" i="5"/>
  <c r="K16" i="5"/>
  <c r="J16" i="5"/>
  <c r="I16" i="5"/>
  <c r="K15" i="5"/>
  <c r="J15" i="5"/>
  <c r="I15" i="5"/>
  <c r="K14" i="5"/>
  <c r="J14" i="5"/>
  <c r="I14" i="5"/>
  <c r="H18" i="4"/>
  <c r="K17" i="4"/>
  <c r="J17" i="4"/>
  <c r="I17" i="4"/>
  <c r="K16" i="4"/>
  <c r="J16" i="4"/>
  <c r="I16" i="4"/>
  <c r="K15" i="4"/>
  <c r="J15" i="4"/>
  <c r="I15" i="4"/>
  <c r="K14" i="4"/>
  <c r="J14" i="4"/>
  <c r="I14" i="4"/>
  <c r="K17" i="1"/>
  <c r="J17" i="1"/>
  <c r="K16" i="1"/>
  <c r="J16" i="1"/>
  <c r="K15" i="1"/>
  <c r="J15" i="1"/>
  <c r="K14" i="1"/>
  <c r="J14" i="1"/>
  <c r="L18" i="5" l="1"/>
  <c r="L18" i="6"/>
  <c r="L18" i="4"/>
  <c r="L18" i="1"/>
  <c r="I18" i="7"/>
  <c r="K18" i="7"/>
  <c r="J18" i="7"/>
  <c r="J18" i="6"/>
  <c r="I18" i="6"/>
  <c r="K18" i="6"/>
  <c r="I18" i="5"/>
  <c r="K18" i="5"/>
  <c r="J18" i="5"/>
  <c r="I18" i="4"/>
  <c r="K18" i="4"/>
  <c r="J18" i="4"/>
  <c r="K18" i="1"/>
  <c r="I18" i="1" l="1"/>
  <c r="J18" i="1"/>
</calcChain>
</file>

<file path=xl/sharedStrings.xml><?xml version="1.0" encoding="utf-8"?>
<sst xmlns="http://schemas.openxmlformats.org/spreadsheetml/2006/main" count="200" uniqueCount="32">
  <si>
    <t>PRESUPUESTO</t>
  </si>
  <si>
    <t>UNIDAD EJECUTORA</t>
  </si>
  <si>
    <t>PLIEGO 011 MINISTERIO DE SALUD</t>
  </si>
  <si>
    <t>001 Administración Central</t>
  </si>
  <si>
    <t>022 Dirección de Salud II Lima Sur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</si>
  <si>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</si>
  <si>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</si>
  <si>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</si>
  <si>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</si>
  <si>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</si>
  <si>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</si>
  <si>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</si>
  <si>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</si>
  <si>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</si>
  <si>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</si>
  <si>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</si>
  <si>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</si>
  <si>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</si>
  <si>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</si>
  <si>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</si>
  <si>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</si>
  <si>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</si>
  <si>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</si>
  <si>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</si>
  <si>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*/ La Ejecución se encuentra en la Fase de Devengados, la cual para el 2015 solo se tiene a cargo (04) Unidades Ejecutoras en el Pliego</t>
  </si>
  <si>
    <t>PCA</t>
  </si>
  <si>
    <t>COMP. ANUAL</t>
  </si>
  <si>
    <t>DEVENG
AL MES DE JULIO</t>
  </si>
  <si>
    <t>SEGÚN FUENTE DE FINANCIAMIENTO : TODA FUENTE</t>
  </si>
  <si>
    <t>EJECUCION PRESUPUESTAL MENSUALIZADA DE GASTOS 
MINISTERIO DE SALUD 2015
AL MES DE SETIEMBRE</t>
  </si>
  <si>
    <t>Fuente: Consulta Amigable y Base de Datos al 30 de Setiembre del 2015</t>
  </si>
  <si>
    <t>DEVENGADO
AL MES DE SET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</si>
</sst>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#,##0.0"/>
    <numFmt numFmtId="166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5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0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3" fontId="19" fillId="35" borderId="20" xfId="0" applyNumberFormat="1" applyFont="1" applyFill="1" applyBorder="1" applyAlignment="1">
      <alignment horizontal="center" vertical="center" wrapText="1"/>
    </xf>
    <xf numFmtId="41" fontId="0" fillId="0" borderId="21" xfId="0" applyNumberFormat="1" applyBorder="1" applyAlignment="1">
      <alignment vertical="center"/>
    </xf>
    <xf numFmtId="41" fontId="0" fillId="0" borderId="22" xfId="0" applyNumberFormat="1" applyBorder="1" applyAlignment="1">
      <alignment vertical="center"/>
    </xf>
    <xf numFmtId="3" fontId="19" fillId="0" borderId="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vertical="center"/>
    </xf>
    <xf numFmtId="43" fontId="22" fillId="0" borderId="0" xfId="0" applyNumberFormat="1" applyFont="1" applyFill="1" applyBorder="1" applyAlignment="1">
      <alignment vertical="center"/>
    </xf>
    <xf numFmtId="41" fontId="22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165" fontId="22" fillId="0" borderId="0" xfId="0" applyNumberFormat="1" applyFont="1" applyAlignment="1">
      <alignment vertical="center"/>
    </xf>
    <xf numFmtId="164" fontId="19" fillId="0" borderId="0" xfId="1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" fillId="0" borderId="4" xfId="0" applyNumberFormat="1" applyFont="1" applyBorder="1" applyAlignment="1">
      <alignment horizontal="right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164" fontId="19" fillId="35" borderId="15" xfId="1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'TODA FTE FTO'!$B$25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'TODA FTE FTO'!$C$24:$G$24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'TODA FTE FTO'!$C$25:$G$25</c:f>
              <c:numCache>
                <c:formatCode>_(* #,##0_);_(* \(#,##0\);_(* "-"_);_(@_)</c:formatCode>
                <c:ptCount val="5"/>
                <c:pt idx="0" formatCode="_(* #,##0.00_);_(* \(#,##0.00\);_(* &quot;-&quot;??_);_(@_)">
                  <c:v>3182.5828310000002</c:v>
                </c:pt>
                <c:pt idx="1">
                  <c:v>1735.9958099999999</c:v>
                </c:pt>
                <c:pt idx="2">
                  <c:v>1562.3962289999999</c:v>
                </c:pt>
                <c:pt idx="3">
                  <c:v>1066.6419241299998</c:v>
                </c:pt>
                <c:pt idx="4">
                  <c:v>656.59257398999978</c:v>
                </c:pt>
              </c:numCache>
            </c:numRef>
          </c:val>
        </c:ser>
        <c:ser>
          <c:idx val="1"/>
          <c:order val="1"/>
          <c:tx>
            <c:strRef>
              <c:f>'TODA FTE FTO'!$B$26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1.9540416241387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37578115922186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5939452898054855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8315234057277135E-3"/>
                  <c:y val="-1.4655167937262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187890579611136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'TODA FTE FTO'!$C$24:$G$24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'TODA FTE FTO'!$C$26:$G$26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75.871060999999997</c:v>
                </c:pt>
                <c:pt idx="2">
                  <c:v>68.283954900000012</c:v>
                </c:pt>
                <c:pt idx="3">
                  <c:v>45.603296019999995</c:v>
                </c:pt>
                <c:pt idx="4">
                  <c:v>31.712971100000001</c:v>
                </c:pt>
              </c:numCache>
            </c:numRef>
          </c:val>
        </c:ser>
        <c:ser>
          <c:idx val="2"/>
          <c:order val="2"/>
          <c:tx>
            <c:strRef>
              <c:f>'TODA FTE FTO'!$B$27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0510895785668701E-17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1021791571337402E-17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375781159221452E-3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375781159220628E-3"/>
                  <c:y val="-1.4655167937262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'TODA FTE FTO'!$C$24:$G$24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'TODA FTE FTO'!$C$27:$G$27</c:f>
              <c:numCache>
                <c:formatCode>_(* #,##0_);_(* \(#,##0\);_(* "-"_);_(@_)</c:formatCode>
                <c:ptCount val="5"/>
                <c:pt idx="0">
                  <c:v>131.55816300000001</c:v>
                </c:pt>
                <c:pt idx="1">
                  <c:v>124.40578600000001</c:v>
                </c:pt>
                <c:pt idx="2">
                  <c:v>118.1854967</c:v>
                </c:pt>
                <c:pt idx="3">
                  <c:v>104.79685089000002</c:v>
                </c:pt>
                <c:pt idx="4">
                  <c:v>67.329857499999989</c:v>
                </c:pt>
              </c:numCache>
            </c:numRef>
          </c:val>
        </c:ser>
        <c:ser>
          <c:idx val="3"/>
          <c:order val="3"/>
          <c:tx>
            <c:strRef>
              <c:f>'TODA FTE FTO'!$B$28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7127343477665991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9503124636888254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8315234057278766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'TODA FTE FTO'!$C$24:$G$24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'TODA FTE FTO'!$C$28:$G$28</c:f>
              <c:numCache>
                <c:formatCode>_(* #,##0_);_(* \(#,##0\);_(* "-"_);_(@_)</c:formatCode>
                <c:ptCount val="5"/>
                <c:pt idx="0">
                  <c:v>436.9</c:v>
                </c:pt>
                <c:pt idx="1">
                  <c:v>500.71895899999998</c:v>
                </c:pt>
                <c:pt idx="2">
                  <c:v>450.64706310000003</c:v>
                </c:pt>
                <c:pt idx="3">
                  <c:v>435.07800894999951</c:v>
                </c:pt>
                <c:pt idx="4">
                  <c:v>393.02590961999925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04783360"/>
        <c:axId val="80802304"/>
        <c:axId val="0"/>
      </c:bar3DChart>
      <c:catAx>
        <c:axId val="104783360"/>
        <c:scaling>
          <c:orientation val="minMax"/>
        </c:scaling>
        <c:delete val="0"/>
        <c:axPos val="b"/>
        <c:majorTickMark val="none"/>
        <c:minorTickMark val="none"/>
        <c:tickLblPos val="nextTo"/>
        <c:crossAx val="80802304"/>
        <c:crosses val="autoZero"/>
        <c:auto val="1"/>
        <c:lblAlgn val="ctr"/>
        <c:lblOffset val="100"/>
        <c:noMultiLvlLbl val="0"/>
      </c:catAx>
      <c:valAx>
        <c:axId val="8080230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crossAx val="1047833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RO!$C$25:$G$25</c:f>
              <c:numCache>
                <c:formatCode>_(* #,##0_);_(* \(#,##0\);_(* "-"_);_(@_)</c:formatCode>
                <c:ptCount val="5"/>
                <c:pt idx="0" formatCode="_(* #,##0.00_);_(* \(#,##0.00\);_(* &quot;-&quot;??_);_(@_)">
                  <c:v>2633.5085370000002</c:v>
                </c:pt>
                <c:pt idx="1">
                  <c:v>1448.0375180000001</c:v>
                </c:pt>
                <c:pt idx="2">
                  <c:v>1303.2337662</c:v>
                </c:pt>
                <c:pt idx="3">
                  <c:v>1000.5146274699995</c:v>
                </c:pt>
                <c:pt idx="4">
                  <c:v>616.33153093999977</c:v>
                </c:pt>
              </c:numCache>
            </c:numRef>
          </c:val>
        </c:ser>
        <c:ser>
          <c:idx val="1"/>
          <c:order val="1"/>
          <c:tx>
            <c:strRef>
              <c:f>RO!$B$26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1.9540416241387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37578115922186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5939452898054855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8315234057277135E-3"/>
                  <c:y val="-1.4655167937262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187890579611136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RO!$C$26:$G$26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70.821985999999995</c:v>
                </c:pt>
                <c:pt idx="2">
                  <c:v>63.739787399999997</c:v>
                </c:pt>
                <c:pt idx="3">
                  <c:v>42.463695649999998</c:v>
                </c:pt>
                <c:pt idx="4">
                  <c:v>29.194378369999992</c:v>
                </c:pt>
              </c:numCache>
            </c:numRef>
          </c:val>
        </c:ser>
        <c:ser>
          <c:idx val="2"/>
          <c:order val="2"/>
          <c:tx>
            <c:strRef>
              <c:f>RO!$B$27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0510895785668701E-17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1021791571337402E-17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375781159221452E-3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375781159220628E-3"/>
                  <c:y val="-1.4655167937262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RO!$C$27:$G$27</c:f>
              <c:numCache>
                <c:formatCode>_(* #,##0_);_(* \(#,##0\);_(* "-"_);_(@_)</c:formatCode>
                <c:ptCount val="5"/>
                <c:pt idx="0">
                  <c:v>102.76598799999999</c:v>
                </c:pt>
                <c:pt idx="1">
                  <c:v>85.586796000000007</c:v>
                </c:pt>
                <c:pt idx="2">
                  <c:v>81.307456200000004</c:v>
                </c:pt>
                <c:pt idx="3">
                  <c:v>73.989429929999943</c:v>
                </c:pt>
                <c:pt idx="4">
                  <c:v>47.795889149999994</c:v>
                </c:pt>
              </c:numCache>
            </c:numRef>
          </c:val>
        </c:ser>
        <c:ser>
          <c:idx val="3"/>
          <c:order val="3"/>
          <c:tx>
            <c:strRef>
              <c:f>RO!$B$28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7127343477665991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9503124636888254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8315234057278766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RO!$C$28:$G$28</c:f>
              <c:numCache>
                <c:formatCode>_(* #,##0_);_(* \(#,##0\);_(* "-"_);_(@_)</c:formatCode>
                <c:ptCount val="5"/>
                <c:pt idx="0">
                  <c:v>436.8</c:v>
                </c:pt>
                <c:pt idx="1">
                  <c:v>498.05313699999999</c:v>
                </c:pt>
                <c:pt idx="2">
                  <c:v>448.24782329999999</c:v>
                </c:pt>
                <c:pt idx="3">
                  <c:v>432.91809928000026</c:v>
                </c:pt>
                <c:pt idx="4">
                  <c:v>392.30719342999998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07199488"/>
        <c:axId val="127762432"/>
        <c:axId val="0"/>
      </c:bar3DChart>
      <c:catAx>
        <c:axId val="1071994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27762432"/>
        <c:crosses val="autoZero"/>
        <c:auto val="1"/>
        <c:lblAlgn val="ctr"/>
        <c:lblOffset val="100"/>
        <c:noMultiLvlLbl val="0"/>
      </c:catAx>
      <c:valAx>
        <c:axId val="127762432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crossAx val="1071994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RDR!$C$25:$G$25</c:f>
              <c:numCache>
                <c:formatCode>#,##0.0</c:formatCode>
                <c:ptCount val="5"/>
                <c:pt idx="0">
                  <c:v>49.074294000000002</c:v>
                </c:pt>
                <c:pt idx="1">
                  <c:v>79.074293999999995</c:v>
                </c:pt>
                <c:pt idx="2">
                  <c:v>71.166864599999997</c:v>
                </c:pt>
                <c:pt idx="3">
                  <c:v>65.795988660000006</c:v>
                </c:pt>
                <c:pt idx="4">
                  <c:v>40.081143050000023</c:v>
                </c:pt>
              </c:numCache>
            </c:numRef>
          </c:val>
        </c:ser>
        <c:ser>
          <c:idx val="1"/>
          <c:order val="1"/>
          <c:tx>
            <c:strRef>
              <c:f>RDR!$B$26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591567387717116E-3"/>
                  <c:y val="-8.1750411487799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839262146425165E-3"/>
                  <c:y val="-8.1750411487800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079051331118177E-2"/>
                  <c:y val="-8.1750411487800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392621464252483E-3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RDR!$C$26:$G$26</c:f>
              <c:numCache>
                <c:formatCode>#,##0.0</c:formatCode>
                <c:ptCount val="5"/>
                <c:pt idx="0">
                  <c:v>0</c:v>
                </c:pt>
                <c:pt idx="1">
                  <c:v>5.044003</c:v>
                </c:pt>
                <c:pt idx="2">
                  <c:v>4.5396027000000005</c:v>
                </c:pt>
                <c:pt idx="3">
                  <c:v>3.1345303699999998</c:v>
                </c:pt>
                <c:pt idx="4">
                  <c:v>2.5185927299999991</c:v>
                </c:pt>
              </c:numCache>
            </c:numRef>
          </c:val>
        </c:ser>
        <c:ser>
          <c:idx val="2"/>
          <c:order val="2"/>
          <c:tx>
            <c:strRef>
              <c:f>RDR!$B$27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8.9591567387717116E-3"/>
                  <c:y val="-8.17504114877985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8392621464252483E-3"/>
                  <c:y val="-1.090005486503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7193675540786193E-3"/>
                  <c:y val="-5.4500274325200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RDR!$C$27:$G$27</c:f>
              <c:numCache>
                <c:formatCode>#,##0.0</c:formatCode>
                <c:ptCount val="5"/>
                <c:pt idx="0">
                  <c:v>0.13610700000000001</c:v>
                </c:pt>
                <c:pt idx="1">
                  <c:v>0.83610700000000004</c:v>
                </c:pt>
                <c:pt idx="2">
                  <c:v>0.79430164999999997</c:v>
                </c:pt>
                <c:pt idx="3">
                  <c:v>0.70069977999999999</c:v>
                </c:pt>
                <c:pt idx="4">
                  <c:v>0.52046877000000003</c:v>
                </c:pt>
              </c:numCache>
            </c:numRef>
          </c:val>
        </c:ser>
        <c:ser>
          <c:idx val="3"/>
          <c:order val="3"/>
          <c:tx>
            <c:strRef>
              <c:f>RDR!$B$28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591567387717116E-3"/>
                  <c:y val="-5.4500274325200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19894592346464E-2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5994729617322376E-3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599472961732156E-3"/>
                  <c:y val="-8.1750411487799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RDR!$C$28:$G$28</c:f>
              <c:numCache>
                <c:formatCode>#,##0.0</c:formatCode>
                <c:ptCount val="5"/>
                <c:pt idx="0">
                  <c:v>0.1</c:v>
                </c:pt>
                <c:pt idx="1">
                  <c:v>2.6658219999999999</c:v>
                </c:pt>
                <c:pt idx="2">
                  <c:v>2.3992397999999997</c:v>
                </c:pt>
                <c:pt idx="3">
                  <c:v>2.1599096699999998</c:v>
                </c:pt>
                <c:pt idx="4">
                  <c:v>0.71871619000000009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27632384"/>
        <c:axId val="127765888"/>
        <c:axId val="0"/>
      </c:bar3DChart>
      <c:catAx>
        <c:axId val="1276323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27765888"/>
        <c:crosses val="autoZero"/>
        <c:auto val="1"/>
        <c:lblAlgn val="ctr"/>
        <c:lblOffset val="100"/>
        <c:noMultiLvlLbl val="0"/>
      </c:catAx>
      <c:valAx>
        <c:axId val="12776588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276323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DYT!$C$25:$G$25</c:f>
              <c:numCache>
                <c:formatCode>0.0</c:formatCode>
                <c:ptCount val="5"/>
                <c:pt idx="0">
                  <c:v>0</c:v>
                </c:pt>
                <c:pt idx="1">
                  <c:v>1.5538810000000001</c:v>
                </c:pt>
                <c:pt idx="2">
                  <c:v>1.3984928999999999</c:v>
                </c:pt>
                <c:pt idx="3">
                  <c:v>0.33130799999999999</c:v>
                </c:pt>
                <c:pt idx="4">
                  <c:v>0.1799</c:v>
                </c:pt>
              </c:numCache>
            </c:numRef>
          </c:val>
        </c:ser>
        <c:ser>
          <c:idx val="1"/>
          <c:order val="1"/>
          <c:tx>
            <c:strRef>
              <c:f>DYT!$B$26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4.4884489148688386E-3"/>
                  <c:y val="-8.720183723513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3663366861516595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732673372303319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DYT!$C$26:$G$26</c:f>
              <c:numCache>
                <c:formatCode>0.0</c:formatCode>
                <c:ptCount val="5"/>
                <c:pt idx="0">
                  <c:v>0</c:v>
                </c:pt>
                <c:pt idx="1">
                  <c:v>5.0720000000000001E-3</c:v>
                </c:pt>
                <c:pt idx="2">
                  <c:v>4.5647999999999999E-3</c:v>
                </c:pt>
                <c:pt idx="3">
                  <c:v>5.0699999999999999E-3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DYT!$B$27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7.8547856010205384E-3"/>
                  <c:y val="-8.72018372351388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099010058454979E-2"/>
                  <c:y val="-1.7440367447027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7326733723034014E-3"/>
                  <c:y val="-5.8134558156759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547856010205384E-3"/>
                  <c:y val="-1.4533639539189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DYT!$C$27:$G$27</c:f>
              <c:numCache>
                <c:formatCode>0.0</c:formatCode>
                <c:ptCount val="5"/>
                <c:pt idx="0">
                  <c:v>0</c:v>
                </c:pt>
                <c:pt idx="1">
                  <c:v>7.0719719999999997</c:v>
                </c:pt>
                <c:pt idx="2">
                  <c:v>6.7183733999999999</c:v>
                </c:pt>
                <c:pt idx="3">
                  <c:v>5.4112252599999993</c:v>
                </c:pt>
                <c:pt idx="4">
                  <c:v>4.6422503000000006</c:v>
                </c:pt>
              </c:numCache>
            </c:numRef>
          </c:val>
        </c:ser>
        <c:ser>
          <c:idx val="3"/>
          <c:order val="3"/>
          <c:tx>
            <c:strRef>
              <c:f>DYT!$B$28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768978297377587E-3"/>
                  <c:y val="-8.7201837235138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9768978297377587E-3"/>
                  <c:y val="-1.7440367447027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9768978297377587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547856010203736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DYT!$C$28:$G$28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27634432"/>
        <c:axId val="128263872"/>
        <c:axId val="0"/>
      </c:bar3DChart>
      <c:catAx>
        <c:axId val="127634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28263872"/>
        <c:crosses val="autoZero"/>
        <c:auto val="1"/>
        <c:lblAlgn val="ctr"/>
        <c:lblOffset val="100"/>
        <c:noMultiLvlLbl val="0"/>
      </c:catAx>
      <c:valAx>
        <c:axId val="12826387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1276344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ROOC!$B$25</c:f>
              <c:strCache>
                <c:ptCount val="1"/>
                <c:pt idx="0">
                  <c:v>001 Administración Central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ROOC!$C$25:$G$25</c:f>
              <c:numCache>
                <c:formatCode>#,##0.0</c:formatCode>
                <c:ptCount val="5"/>
                <c:pt idx="0">
                  <c:v>0</c:v>
                </c:pt>
                <c:pt idx="1">
                  <c:v>9.4548999999999994E-2</c:v>
                </c:pt>
                <c:pt idx="2">
                  <c:v>8.5094100000000006E-2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ROOC!$B$26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ROOC!$C$26:$G$26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ROOC!$B$27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6553560140124581E-3"/>
                  <c:y val="-1.751673744952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0179640825222425E-2"/>
                  <c:y val="-1.7516737449523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9174984196173585E-3"/>
                  <c:y val="-1.751673744952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179640825222342E-2"/>
                  <c:y val="-1.00095642568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0179640825222425E-2"/>
                  <c:y val="-1.501434638530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ROOC!$C$27:$G$27</c:f>
              <c:numCache>
                <c:formatCode>#,##0.0</c:formatCode>
                <c:ptCount val="5"/>
                <c:pt idx="0">
                  <c:v>28.656068000000001</c:v>
                </c:pt>
                <c:pt idx="1">
                  <c:v>30.910910999999999</c:v>
                </c:pt>
                <c:pt idx="2">
                  <c:v>29.365365449999999</c:v>
                </c:pt>
                <c:pt idx="3">
                  <c:v>24.695495919999995</c:v>
                </c:pt>
                <c:pt idx="4">
                  <c:v>14.371249279999997</c:v>
                </c:pt>
              </c:numCache>
            </c:numRef>
          </c:val>
        </c:ser>
        <c:ser>
          <c:idx val="3"/>
          <c:order val="3"/>
          <c:tx>
            <c:strRef>
              <c:f>ROOC!$B$28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ROOC!$C$28:$G$28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30329600"/>
        <c:axId val="108523456"/>
        <c:axId val="0"/>
      </c:bar3DChart>
      <c:catAx>
        <c:axId val="1303296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08523456"/>
        <c:crosses val="autoZero"/>
        <c:auto val="1"/>
        <c:lblAlgn val="ctr"/>
        <c:lblOffset val="100"/>
        <c:noMultiLvlLbl val="0"/>
      </c:catAx>
      <c:valAx>
        <c:axId val="10852345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303296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7127343477666815E-3"/>
                  <c:y val="-1.237533554699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8315234057277534E-3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187890579611053E-2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RD!$C$25:$G$25</c:f>
              <c:numCache>
                <c:formatCode>#,##0</c:formatCode>
                <c:ptCount val="5"/>
                <c:pt idx="0">
                  <c:v>500</c:v>
                </c:pt>
                <c:pt idx="1">
                  <c:v>207.235568</c:v>
                </c:pt>
                <c:pt idx="2">
                  <c:v>186.51201119999999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RD!$B$26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RD!$C$26:$G$26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RD!$B$27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RD!$C$27:$G$27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RD!$B$28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RD!$C$28:$G$28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713695232"/>
        <c:axId val="1177814720"/>
        <c:axId val="0"/>
      </c:bar3DChart>
      <c:catAx>
        <c:axId val="7136952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77814720"/>
        <c:crosses val="autoZero"/>
        <c:auto val="1"/>
        <c:lblAlgn val="ctr"/>
        <c:lblOffset val="100"/>
        <c:noMultiLvlLbl val="0"/>
      </c:catAx>
      <c:valAx>
        <c:axId val="117781472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7136952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>
    <xdr:from>
      <xdr:col>0</xdr:col>
      <xdr:colOff>369793</xdr:colOff>
      <xdr:row>21</xdr:row>
      <xdr:rowOff>0</xdr:rowOff>
    </xdr:from>
    <xdr:to>
      <xdr:col>12</xdr:col>
      <xdr:colOff>11205</xdr:colOff>
      <xdr:row>46</xdr:row>
      <xdr:rowOff>156883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>
    <xdr:from>
      <xdr:col>0</xdr:col>
      <xdr:colOff>369793</xdr:colOff>
      <xdr:row>21</xdr:row>
      <xdr:rowOff>0</xdr:rowOff>
    </xdr:from>
    <xdr:to>
      <xdr:col>12</xdr:col>
      <xdr:colOff>11205</xdr:colOff>
      <xdr:row>46</xdr:row>
      <xdr:rowOff>156883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>
    <xdr:from>
      <xdr:col>0</xdr:col>
      <xdr:colOff>358587</xdr:colOff>
      <xdr:row>20</xdr:row>
      <xdr:rowOff>179294</xdr:rowOff>
    </xdr:from>
    <xdr:to>
      <xdr:col>11</xdr:col>
      <xdr:colOff>1008528</xdr:colOff>
      <xdr:row>47</xdr:row>
      <xdr:rowOff>11206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3" name="1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>
    <xdr:from>
      <xdr:col>0</xdr:col>
      <xdr:colOff>369793</xdr:colOff>
      <xdr:row>20</xdr:row>
      <xdr:rowOff>179293</xdr:rowOff>
    </xdr:from>
    <xdr:to>
      <xdr:col>11</xdr:col>
      <xdr:colOff>997322</xdr:colOff>
      <xdr:row>47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21</xdr:row>
      <xdr:rowOff>12326</xdr:rowOff>
    </xdr:from>
    <xdr:to>
      <xdr:col>11</xdr:col>
      <xdr:colOff>918882</xdr:colOff>
      <xdr:row>46</xdr:row>
      <xdr:rowOff>134472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>
    <xdr:from>
      <xdr:col>0</xdr:col>
      <xdr:colOff>380999</xdr:colOff>
      <xdr:row>21</xdr:row>
      <xdr:rowOff>34738</xdr:rowOff>
    </xdr:from>
    <xdr:to>
      <xdr:col>12</xdr:col>
      <xdr:colOff>22411</xdr:colOff>
      <xdr:row>47</xdr:row>
      <xdr:rowOff>22412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28"/>
  <sheetViews>
    <sheetView showGridLines="0" tabSelected="1" zoomScale="85" zoomScaleNormal="85" workbookViewId="0">
      <selection activeCell="F15" sqref="F15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48" t="s">
        <v>29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5.75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5" customHeight="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15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5" customHeight="1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8" spans="1:12" ht="15.75" x14ac:dyDescent="0.25">
      <c r="B8" s="2" t="s">
        <v>28</v>
      </c>
    </row>
    <row r="9" spans="1:12" x14ac:dyDescent="0.2">
      <c r="B9" s="3" t="s">
        <v>2</v>
      </c>
    </row>
    <row r="10" spans="1:12" x14ac:dyDescent="0.25">
      <c r="A10" s="31">
        <v>1000000</v>
      </c>
    </row>
    <row r="11" spans="1:12" x14ac:dyDescent="0.25">
      <c r="B11" s="4"/>
      <c r="I11" s="49"/>
      <c r="J11" s="49"/>
      <c r="K11" s="49"/>
    </row>
    <row r="12" spans="1:12" s="5" customFormat="1" ht="15" customHeight="1" x14ac:dyDescent="0.25">
      <c r="B12" s="50" t="s">
        <v>1</v>
      </c>
      <c r="C12" s="52" t="s">
        <v>0</v>
      </c>
      <c r="D12" s="52"/>
      <c r="E12" s="53" t="s">
        <v>19</v>
      </c>
      <c r="F12" s="53" t="s">
        <v>14</v>
      </c>
      <c r="G12" s="53" t="s">
        <v>31</v>
      </c>
      <c r="H12" s="53" t="s">
        <v>21</v>
      </c>
      <c r="I12" s="55" t="s">
        <v>23</v>
      </c>
      <c r="J12" s="55"/>
      <c r="K12" s="55"/>
      <c r="L12" s="56" t="s">
        <v>22</v>
      </c>
    </row>
    <row r="13" spans="1:12" s="5" customFormat="1" ht="40.5" customHeight="1" x14ac:dyDescent="0.25">
      <c r="B13" s="51"/>
      <c r="C13" s="21" t="s">
        <v>8</v>
      </c>
      <c r="D13" s="21" t="s">
        <v>7</v>
      </c>
      <c r="E13" s="54"/>
      <c r="F13" s="54"/>
      <c r="G13" s="54"/>
      <c r="H13" s="54"/>
      <c r="I13" s="21" t="s">
        <v>15</v>
      </c>
      <c r="J13" s="21" t="s">
        <v>16</v>
      </c>
      <c r="K13" s="22" t="s">
        <v>17</v>
      </c>
      <c r="L13" s="57"/>
    </row>
    <row r="14" spans="1:12" ht="20.100000000000001" customHeight="1" x14ac:dyDescent="0.25">
      <c r="B14" s="6" t="s">
        <v>3</v>
      </c>
      <c r="C14" s="8">
        <v>3182582831</v>
      </c>
      <c r="D14" s="8">
        <v>1735995810</v>
      </c>
      <c r="E14" s="19">
        <f>+D14*90/100</f>
        <v>1562396229</v>
      </c>
      <c r="F14" s="19">
        <v>1066641924.1299998</v>
      </c>
      <c r="G14" s="8">
        <v>656592573.98999977</v>
      </c>
      <c r="H14" s="8"/>
      <c r="I14" s="13">
        <f>IF(ISERROR(+#REF!/E14)=TRUE,0,++#REF!/E14)</f>
        <v>0</v>
      </c>
      <c r="J14" s="13">
        <f>IF(ISERROR(+G14/E14)=TRUE,0,++G14/E14)</f>
        <v>0.42024715741297386</v>
      </c>
      <c r="K14" s="13">
        <f>IF(ISERROR(+H14/E14)=TRUE,0,++H14/E14)</f>
        <v>0</v>
      </c>
      <c r="L14" s="16">
        <f>+D14-G14</f>
        <v>1079403236.0100002</v>
      </c>
    </row>
    <row r="15" spans="1:12" ht="20.100000000000001" customHeight="1" x14ac:dyDescent="0.25">
      <c r="B15" s="7" t="s">
        <v>4</v>
      </c>
      <c r="C15" s="9">
        <v>0</v>
      </c>
      <c r="D15" s="9">
        <v>75871061</v>
      </c>
      <c r="E15" s="20">
        <f>+D15*90/100</f>
        <v>68283954.900000006</v>
      </c>
      <c r="F15" s="20">
        <v>45603296.019999996</v>
      </c>
      <c r="G15" s="9">
        <v>31712971.100000001</v>
      </c>
      <c r="H15" s="9"/>
      <c r="I15" s="14">
        <f>IF(ISERROR(+#REF!/E15)=TRUE,0,++#REF!/E15)</f>
        <v>0</v>
      </c>
      <c r="J15" s="14">
        <f>IF(ISERROR(+G15/E15)=TRUE,0,++G15/E15)</f>
        <v>0.46442786078285569</v>
      </c>
      <c r="K15" s="14">
        <f>IF(ISERROR(+H15/E15)=TRUE,0,++H15/E15)</f>
        <v>0</v>
      </c>
      <c r="L15" s="17">
        <f>+D15-G15</f>
        <v>44158089.899999999</v>
      </c>
    </row>
    <row r="16" spans="1:12" ht="20.100000000000001" customHeight="1" x14ac:dyDescent="0.25">
      <c r="B16" s="7" t="s">
        <v>5</v>
      </c>
      <c r="C16" s="9">
        <v>131558163</v>
      </c>
      <c r="D16" s="9">
        <v>124405786</v>
      </c>
      <c r="E16" s="20">
        <f>+D16*95/100</f>
        <v>118185496.7</v>
      </c>
      <c r="F16" s="23">
        <v>104796850.89000002</v>
      </c>
      <c r="G16" s="9">
        <v>67329857.499999985</v>
      </c>
      <c r="H16" s="9"/>
      <c r="I16" s="14">
        <f>IF(ISERROR(+#REF!/E16)=TRUE,0,++#REF!/E16)</f>
        <v>0</v>
      </c>
      <c r="J16" s="14">
        <f>IF(ISERROR(+G16/E16)=TRUE,0,++G16/E16)</f>
        <v>0.56969644651838214</v>
      </c>
      <c r="K16" s="14">
        <f>IF(ISERROR(+H16/E16)=TRUE,0,++H16/E16)</f>
        <v>0</v>
      </c>
      <c r="L16" s="17">
        <f>+D16-G16</f>
        <v>57075928.500000015</v>
      </c>
    </row>
    <row r="17" spans="2:12" ht="20.100000000000001" customHeight="1" x14ac:dyDescent="0.25">
      <c r="B17" s="7" t="s">
        <v>6</v>
      </c>
      <c r="C17" s="9">
        <v>436900000</v>
      </c>
      <c r="D17" s="9">
        <v>500718959</v>
      </c>
      <c r="E17" s="20">
        <f>+D17*90/100</f>
        <v>450647063.10000002</v>
      </c>
      <c r="F17" s="23">
        <v>435078008.94999951</v>
      </c>
      <c r="G17" s="9">
        <v>393025909.61999923</v>
      </c>
      <c r="H17" s="9"/>
      <c r="I17" s="14">
        <f>IF(ISERROR(+#REF!/E17)=TRUE,0,++#REF!/E17)</f>
        <v>0</v>
      </c>
      <c r="J17" s="14">
        <f>IF(ISERROR(+G17/E17)=TRUE,0,++G17/E17)</f>
        <v>0.87213684899303456</v>
      </c>
      <c r="K17" s="14">
        <f>IF(ISERROR(+H17/E17)=TRUE,0,++H17/E17)</f>
        <v>0</v>
      </c>
      <c r="L17" s="17">
        <f>+D17-G17</f>
        <v>107693049.38000077</v>
      </c>
    </row>
    <row r="18" spans="2:12" ht="23.25" customHeight="1" x14ac:dyDescent="0.25">
      <c r="B18" s="30" t="s">
        <v>9</v>
      </c>
      <c r="C18" s="11">
        <f t="shared" ref="C18:H18" si="0">SUM(C14:C17)</f>
        <v>3751040994</v>
      </c>
      <c r="D18" s="11">
        <f t="shared" si="0"/>
        <v>2436991616</v>
      </c>
      <c r="E18" s="11">
        <f t="shared" si="0"/>
        <v>2199512743.7000003</v>
      </c>
      <c r="F18" s="11">
        <f t="shared" si="0"/>
        <v>1652120079.9899995</v>
      </c>
      <c r="G18" s="11">
        <f t="shared" si="0"/>
        <v>1148661312.2099991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0.52223444283288467</v>
      </c>
      <c r="K18" s="15">
        <f>IF(ISERROR(+H18/E18)=TRUE,0,++H18/E18)</f>
        <v>0</v>
      </c>
      <c r="L18" s="18">
        <f>SUM(L14:L17)</f>
        <v>1288330303.7900012</v>
      </c>
    </row>
    <row r="19" spans="2:12" x14ac:dyDescent="0.25">
      <c r="B19" s="1" t="s">
        <v>24</v>
      </c>
    </row>
    <row r="20" spans="2:12" x14ac:dyDescent="0.2">
      <c r="B20" s="12" t="s">
        <v>30</v>
      </c>
    </row>
    <row r="24" spans="2:12" ht="44.25" customHeight="1" x14ac:dyDescent="0.25">
      <c r="B24" s="38" t="s">
        <v>1</v>
      </c>
      <c r="C24" s="38" t="s">
        <v>8</v>
      </c>
      <c r="D24" s="38" t="s">
        <v>7</v>
      </c>
      <c r="E24" s="32" t="s">
        <v>25</v>
      </c>
      <c r="F24" s="32" t="s">
        <v>26</v>
      </c>
      <c r="G24" s="32" t="s">
        <v>27</v>
      </c>
      <c r="H24" s="35" t="s">
        <v>21</v>
      </c>
      <c r="I24" s="47"/>
      <c r="J24" s="47"/>
      <c r="K24" s="47"/>
      <c r="L24" s="32"/>
    </row>
    <row r="25" spans="2:12" x14ac:dyDescent="0.25">
      <c r="B25" s="39" t="s">
        <v>3</v>
      </c>
      <c r="C25" s="40">
        <f t="shared" ref="C25:G28" si="1">C14/$A$10</f>
        <v>3182.5828310000002</v>
      </c>
      <c r="D25" s="41">
        <f t="shared" si="1"/>
        <v>1735.9958099999999</v>
      </c>
      <c r="E25" s="41">
        <f t="shared" si="1"/>
        <v>1562.3962289999999</v>
      </c>
      <c r="F25" s="41">
        <f t="shared" si="1"/>
        <v>1066.6419241299998</v>
      </c>
      <c r="G25" s="41">
        <f t="shared" si="1"/>
        <v>656.59257398999978</v>
      </c>
      <c r="H25" s="36"/>
      <c r="I25" s="33"/>
      <c r="J25" s="33"/>
      <c r="K25" s="33"/>
      <c r="L25" s="34"/>
    </row>
    <row r="26" spans="2:12" x14ac:dyDescent="0.25">
      <c r="B26" s="39" t="s">
        <v>4</v>
      </c>
      <c r="C26" s="41">
        <f t="shared" si="1"/>
        <v>0</v>
      </c>
      <c r="D26" s="41">
        <f t="shared" si="1"/>
        <v>75.871060999999997</v>
      </c>
      <c r="E26" s="41">
        <f t="shared" si="1"/>
        <v>68.283954900000012</v>
      </c>
      <c r="F26" s="41">
        <f t="shared" si="1"/>
        <v>45.603296019999995</v>
      </c>
      <c r="G26" s="41">
        <f t="shared" si="1"/>
        <v>31.712971100000001</v>
      </c>
      <c r="H26" s="37"/>
      <c r="I26" s="33"/>
      <c r="J26" s="33"/>
      <c r="K26" s="33"/>
      <c r="L26" s="34"/>
    </row>
    <row r="27" spans="2:12" x14ac:dyDescent="0.25">
      <c r="B27" s="39" t="s">
        <v>5</v>
      </c>
      <c r="C27" s="41">
        <f t="shared" si="1"/>
        <v>131.55816300000001</v>
      </c>
      <c r="D27" s="41">
        <f t="shared" si="1"/>
        <v>124.40578600000001</v>
      </c>
      <c r="E27" s="41">
        <f t="shared" si="1"/>
        <v>118.1854967</v>
      </c>
      <c r="F27" s="41">
        <f t="shared" si="1"/>
        <v>104.79685089000002</v>
      </c>
      <c r="G27" s="41">
        <f t="shared" si="1"/>
        <v>67.329857499999989</v>
      </c>
      <c r="H27" s="37"/>
      <c r="I27" s="33"/>
      <c r="J27" s="33"/>
      <c r="K27" s="33"/>
      <c r="L27" s="34"/>
    </row>
    <row r="28" spans="2:12" x14ac:dyDescent="0.25">
      <c r="B28" s="39" t="s">
        <v>6</v>
      </c>
      <c r="C28" s="41">
        <f t="shared" si="1"/>
        <v>436.9</v>
      </c>
      <c r="D28" s="41">
        <f t="shared" si="1"/>
        <v>500.71895899999998</v>
      </c>
      <c r="E28" s="41">
        <f t="shared" si="1"/>
        <v>450.64706310000003</v>
      </c>
      <c r="F28" s="41">
        <f t="shared" si="1"/>
        <v>435.07800894999951</v>
      </c>
      <c r="G28" s="41">
        <f t="shared" si="1"/>
        <v>393.02590961999925</v>
      </c>
      <c r="H28" s="37"/>
      <c r="I28" s="33"/>
      <c r="J28" s="33"/>
      <c r="K28" s="33"/>
      <c r="L28" s="34"/>
    </row>
  </sheetData>
  <mergeCells count="11">
    <mergeCell ref="I24:K24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28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48" t="s">
        <v>29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5.75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5" customHeight="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15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5" customHeight="1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8" spans="1:12" ht="15.75" x14ac:dyDescent="0.25">
      <c r="B8" s="2" t="s">
        <v>10</v>
      </c>
    </row>
    <row r="9" spans="1:12" x14ac:dyDescent="0.2">
      <c r="B9" s="3" t="s">
        <v>2</v>
      </c>
    </row>
    <row r="10" spans="1:12" x14ac:dyDescent="0.25">
      <c r="A10" s="31">
        <v>1000000</v>
      </c>
    </row>
    <row r="11" spans="1:12" x14ac:dyDescent="0.25">
      <c r="B11" s="4"/>
      <c r="I11" s="49"/>
      <c r="J11" s="49"/>
      <c r="K11" s="49"/>
    </row>
    <row r="12" spans="1:12" s="5" customFormat="1" ht="15" customHeight="1" x14ac:dyDescent="0.25">
      <c r="B12" s="50" t="s">
        <v>1</v>
      </c>
      <c r="C12" s="52" t="s">
        <v>0</v>
      </c>
      <c r="D12" s="52"/>
      <c r="E12" s="53" t="s">
        <v>19</v>
      </c>
      <c r="F12" s="53" t="s">
        <v>14</v>
      </c>
      <c r="G12" s="53" t="s">
        <v>31</v>
      </c>
      <c r="H12" s="53" t="s">
        <v>21</v>
      </c>
      <c r="I12" s="55" t="s">
        <v>23</v>
      </c>
      <c r="J12" s="55"/>
      <c r="K12" s="55"/>
      <c r="L12" s="56" t="s">
        <v>22</v>
      </c>
    </row>
    <row r="13" spans="1:12" s="5" customFormat="1" ht="40.5" customHeight="1" x14ac:dyDescent="0.25">
      <c r="B13" s="51"/>
      <c r="C13" s="21" t="s">
        <v>8</v>
      </c>
      <c r="D13" s="21" t="s">
        <v>7</v>
      </c>
      <c r="E13" s="54"/>
      <c r="F13" s="54"/>
      <c r="G13" s="54"/>
      <c r="H13" s="54"/>
      <c r="I13" s="21" t="s">
        <v>15</v>
      </c>
      <c r="J13" s="21" t="s">
        <v>16</v>
      </c>
      <c r="K13" s="22" t="s">
        <v>17</v>
      </c>
      <c r="L13" s="57"/>
    </row>
    <row r="14" spans="1:12" ht="20.100000000000001" customHeight="1" x14ac:dyDescent="0.25">
      <c r="B14" s="6" t="s">
        <v>3</v>
      </c>
      <c r="C14" s="8">
        <v>2633508537</v>
      </c>
      <c r="D14" s="8">
        <v>1448037518</v>
      </c>
      <c r="E14" s="19">
        <f>+D14*90/100</f>
        <v>1303233766.2</v>
      </c>
      <c r="F14" s="19">
        <v>1000514627.4699994</v>
      </c>
      <c r="G14" s="8">
        <v>616331530.93999982</v>
      </c>
      <c r="H14" s="8"/>
      <c r="I14" s="13">
        <f>IF(ISERROR(+#REF!/E14)=TRUE,0,++#REF!/E14)</f>
        <v>0</v>
      </c>
      <c r="J14" s="13">
        <f>IF(ISERROR(+G14/E14)=TRUE,0,++G14/E14)</f>
        <v>0.47292477138396583</v>
      </c>
      <c r="K14" s="13">
        <f>IF(ISERROR(+H14/E14)=TRUE,0,++H14/E14)</f>
        <v>0</v>
      </c>
      <c r="L14" s="16">
        <f>+D14-G14</f>
        <v>831705987.06000018</v>
      </c>
    </row>
    <row r="15" spans="1:12" ht="20.100000000000001" customHeight="1" x14ac:dyDescent="0.25">
      <c r="B15" s="7" t="s">
        <v>4</v>
      </c>
      <c r="C15" s="9">
        <v>0</v>
      </c>
      <c r="D15" s="9">
        <v>70821986</v>
      </c>
      <c r="E15" s="20">
        <f>+D15*90/100</f>
        <v>63739787.399999999</v>
      </c>
      <c r="F15" s="20">
        <v>42463695.649999999</v>
      </c>
      <c r="G15" s="9">
        <v>29194378.369999994</v>
      </c>
      <c r="H15" s="9"/>
      <c r="I15" s="14">
        <f>IF(ISERROR(+#REF!/E15)=TRUE,0,++#REF!/E15)</f>
        <v>0</v>
      </c>
      <c r="J15" s="14">
        <f>IF(ISERROR(+G15/E15)=TRUE,0,++G15/E15)</f>
        <v>0.4580244076873089</v>
      </c>
      <c r="K15" s="14">
        <f>IF(ISERROR(+H15/E15)=TRUE,0,++H15/E15)</f>
        <v>0</v>
      </c>
      <c r="L15" s="17">
        <f>+D15-G15</f>
        <v>41627607.63000001</v>
      </c>
    </row>
    <row r="16" spans="1:12" ht="20.100000000000001" customHeight="1" x14ac:dyDescent="0.25">
      <c r="B16" s="7" t="s">
        <v>5</v>
      </c>
      <c r="C16" s="9">
        <v>102765988</v>
      </c>
      <c r="D16" s="9">
        <v>85586796</v>
      </c>
      <c r="E16" s="20">
        <f>+D16*95/100</f>
        <v>81307456.200000003</v>
      </c>
      <c r="F16" s="23">
        <v>73989429.929999948</v>
      </c>
      <c r="G16" s="9">
        <v>47795889.149999991</v>
      </c>
      <c r="H16" s="9"/>
      <c r="I16" s="14">
        <f>IF(ISERROR(+#REF!/E16)=TRUE,0,++#REF!/E16)</f>
        <v>0</v>
      </c>
      <c r="J16" s="14">
        <f>IF(ISERROR(+G16/E16)=TRUE,0,++G16/E16)</f>
        <v>0.5878414032832574</v>
      </c>
      <c r="K16" s="14">
        <f>IF(ISERROR(+H16/E16)=TRUE,0,++H16/E16)</f>
        <v>0</v>
      </c>
      <c r="L16" s="17">
        <f>+D16-G16</f>
        <v>37790906.850000009</v>
      </c>
    </row>
    <row r="17" spans="2:12" ht="20.100000000000001" customHeight="1" x14ac:dyDescent="0.25">
      <c r="B17" s="7" t="s">
        <v>6</v>
      </c>
      <c r="C17" s="9">
        <v>436800000</v>
      </c>
      <c r="D17" s="9">
        <v>498053137</v>
      </c>
      <c r="E17" s="20">
        <f>+D17*90/100</f>
        <v>448247823.30000001</v>
      </c>
      <c r="F17" s="23">
        <v>432918099.28000027</v>
      </c>
      <c r="G17" s="9">
        <v>392307193.43000001</v>
      </c>
      <c r="H17" s="9"/>
      <c r="I17" s="14">
        <f>IF(ISERROR(+#REF!/E17)=TRUE,0,++#REF!/E17)</f>
        <v>0</v>
      </c>
      <c r="J17" s="14">
        <f>IF(ISERROR(+G17/E17)=TRUE,0,++G17/E17)</f>
        <v>0.87520155824033874</v>
      </c>
      <c r="K17" s="14">
        <f>IF(ISERROR(+H17/E17)=TRUE,0,++H17/E17)</f>
        <v>0</v>
      </c>
      <c r="L17" s="17">
        <f>+D17-G17</f>
        <v>105745943.56999999</v>
      </c>
    </row>
    <row r="18" spans="2:12" ht="23.25" customHeight="1" x14ac:dyDescent="0.25">
      <c r="B18" s="30" t="s">
        <v>9</v>
      </c>
      <c r="C18" s="11">
        <f t="shared" ref="C18:H18" si="0">SUM(C14:C17)</f>
        <v>3173074525</v>
      </c>
      <c r="D18" s="11">
        <f t="shared" si="0"/>
        <v>2102499437</v>
      </c>
      <c r="E18" s="11">
        <f t="shared" si="0"/>
        <v>1896528833.1000001</v>
      </c>
      <c r="F18" s="11">
        <f t="shared" si="0"/>
        <v>1549885852.3299994</v>
      </c>
      <c r="G18" s="11">
        <f t="shared" si="0"/>
        <v>1085628991.8899999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0.57242946848082898</v>
      </c>
      <c r="K18" s="15">
        <f>IF(ISERROR(+H18/E18)=TRUE,0,++H18/E18)</f>
        <v>0</v>
      </c>
      <c r="L18" s="18">
        <f>SUM(L14:L17)</f>
        <v>1016870445.1100001</v>
      </c>
    </row>
    <row r="19" spans="2:12" x14ac:dyDescent="0.25">
      <c r="B19" s="1" t="s">
        <v>24</v>
      </c>
    </row>
    <row r="20" spans="2:12" x14ac:dyDescent="0.2">
      <c r="B20" s="12" t="s">
        <v>30</v>
      </c>
    </row>
    <row r="24" spans="2:12" ht="44.25" customHeight="1" x14ac:dyDescent="0.25">
      <c r="B24" s="38" t="s">
        <v>1</v>
      </c>
      <c r="C24" s="38" t="s">
        <v>8</v>
      </c>
      <c r="D24" s="38" t="s">
        <v>7</v>
      </c>
      <c r="E24" s="32" t="s">
        <v>25</v>
      </c>
      <c r="F24" s="32" t="s">
        <v>26</v>
      </c>
      <c r="G24" s="32" t="s">
        <v>27</v>
      </c>
      <c r="H24" s="35" t="s">
        <v>21</v>
      </c>
      <c r="I24" s="47"/>
      <c r="J24" s="47"/>
      <c r="K24" s="47"/>
      <c r="L24" s="32"/>
    </row>
    <row r="25" spans="2:12" x14ac:dyDescent="0.25">
      <c r="B25" s="39" t="s">
        <v>3</v>
      </c>
      <c r="C25" s="40">
        <f t="shared" ref="C25:G28" si="1">C14/$A$10</f>
        <v>2633.5085370000002</v>
      </c>
      <c r="D25" s="41">
        <f t="shared" si="1"/>
        <v>1448.0375180000001</v>
      </c>
      <c r="E25" s="41">
        <f t="shared" si="1"/>
        <v>1303.2337662</v>
      </c>
      <c r="F25" s="41">
        <f t="shared" si="1"/>
        <v>1000.5146274699995</v>
      </c>
      <c r="G25" s="41">
        <f t="shared" si="1"/>
        <v>616.33153093999977</v>
      </c>
      <c r="H25" s="36"/>
      <c r="I25" s="33"/>
      <c r="J25" s="33"/>
      <c r="K25" s="33"/>
      <c r="L25" s="34"/>
    </row>
    <row r="26" spans="2:12" x14ac:dyDescent="0.25">
      <c r="B26" s="39" t="s">
        <v>4</v>
      </c>
      <c r="C26" s="41">
        <f t="shared" si="1"/>
        <v>0</v>
      </c>
      <c r="D26" s="41">
        <f t="shared" si="1"/>
        <v>70.821985999999995</v>
      </c>
      <c r="E26" s="41">
        <f t="shared" si="1"/>
        <v>63.739787399999997</v>
      </c>
      <c r="F26" s="41">
        <f t="shared" si="1"/>
        <v>42.463695649999998</v>
      </c>
      <c r="G26" s="41">
        <f t="shared" si="1"/>
        <v>29.194378369999992</v>
      </c>
      <c r="H26" s="37"/>
      <c r="I26" s="33"/>
      <c r="J26" s="33"/>
      <c r="K26" s="33"/>
      <c r="L26" s="34"/>
    </row>
    <row r="27" spans="2:12" x14ac:dyDescent="0.25">
      <c r="B27" s="39" t="s">
        <v>5</v>
      </c>
      <c r="C27" s="41">
        <f t="shared" si="1"/>
        <v>102.76598799999999</v>
      </c>
      <c r="D27" s="41">
        <f t="shared" si="1"/>
        <v>85.586796000000007</v>
      </c>
      <c r="E27" s="41">
        <f t="shared" si="1"/>
        <v>81.307456200000004</v>
      </c>
      <c r="F27" s="41">
        <f t="shared" si="1"/>
        <v>73.989429929999943</v>
      </c>
      <c r="G27" s="41">
        <f t="shared" si="1"/>
        <v>47.795889149999994</v>
      </c>
      <c r="H27" s="37"/>
      <c r="I27" s="33"/>
      <c r="J27" s="33"/>
      <c r="K27" s="33"/>
      <c r="L27" s="34"/>
    </row>
    <row r="28" spans="2:12" x14ac:dyDescent="0.25">
      <c r="B28" s="39" t="s">
        <v>6</v>
      </c>
      <c r="C28" s="41">
        <f t="shared" si="1"/>
        <v>436.8</v>
      </c>
      <c r="D28" s="41">
        <f t="shared" si="1"/>
        <v>498.05313699999999</v>
      </c>
      <c r="E28" s="41">
        <f t="shared" si="1"/>
        <v>448.24782329999999</v>
      </c>
      <c r="F28" s="41">
        <f t="shared" si="1"/>
        <v>432.91809928000026</v>
      </c>
      <c r="G28" s="41">
        <f t="shared" si="1"/>
        <v>392.30719342999998</v>
      </c>
      <c r="H28" s="37"/>
      <c r="I28" s="33"/>
      <c r="J28" s="33"/>
      <c r="K28" s="33"/>
      <c r="L28" s="34"/>
    </row>
  </sheetData>
  <mergeCells count="11">
    <mergeCell ref="I24:K24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48" t="s">
        <v>29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5.75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5" customHeight="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15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5" customHeight="1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8" spans="1:12" ht="15.75" x14ac:dyDescent="0.25">
      <c r="B8" s="2" t="s">
        <v>11</v>
      </c>
    </row>
    <row r="9" spans="1:12" x14ac:dyDescent="0.2">
      <c r="B9" s="3" t="s">
        <v>2</v>
      </c>
    </row>
    <row r="11" spans="1:12" x14ac:dyDescent="0.25">
      <c r="B11" s="4"/>
      <c r="I11" s="49"/>
      <c r="J11" s="49"/>
      <c r="K11" s="49"/>
    </row>
    <row r="12" spans="1:12" s="5" customFormat="1" ht="15" customHeight="1" x14ac:dyDescent="0.25">
      <c r="B12" s="50" t="s">
        <v>1</v>
      </c>
      <c r="C12" s="52" t="s">
        <v>0</v>
      </c>
      <c r="D12" s="52"/>
      <c r="E12" s="53" t="s">
        <v>13</v>
      </c>
      <c r="F12" s="53" t="s">
        <v>14</v>
      </c>
      <c r="G12" s="53" t="s">
        <v>31</v>
      </c>
      <c r="H12" s="53" t="s">
        <v>21</v>
      </c>
      <c r="I12" s="55" t="s">
        <v>23</v>
      </c>
      <c r="J12" s="55"/>
      <c r="K12" s="55"/>
      <c r="L12" s="56" t="s">
        <v>22</v>
      </c>
    </row>
    <row r="13" spans="1:12" s="5" customFormat="1" ht="40.5" customHeight="1" x14ac:dyDescent="0.25">
      <c r="B13" s="51"/>
      <c r="C13" s="21" t="s">
        <v>8</v>
      </c>
      <c r="D13" s="21" t="s">
        <v>7</v>
      </c>
      <c r="E13" s="54"/>
      <c r="F13" s="54"/>
      <c r="G13" s="54"/>
      <c r="H13" s="54"/>
      <c r="I13" s="21" t="s">
        <v>15</v>
      </c>
      <c r="J13" s="21" t="s">
        <v>16</v>
      </c>
      <c r="K13" s="22" t="s">
        <v>17</v>
      </c>
      <c r="L13" s="57"/>
    </row>
    <row r="14" spans="1:12" ht="20.100000000000001" customHeight="1" x14ac:dyDescent="0.25">
      <c r="B14" s="6" t="s">
        <v>3</v>
      </c>
      <c r="C14" s="8">
        <v>49074294</v>
      </c>
      <c r="D14" s="8">
        <v>79074294</v>
      </c>
      <c r="E14" s="19">
        <f>+D14*90/100</f>
        <v>71166864.599999994</v>
      </c>
      <c r="F14" s="19">
        <v>65795988.660000011</v>
      </c>
      <c r="G14" s="8">
        <v>40081143.050000019</v>
      </c>
      <c r="H14" s="8"/>
      <c r="I14" s="13">
        <f>IF(ISERROR(+#REF!/E14)=TRUE,0,++#REF!/E14)</f>
        <v>0</v>
      </c>
      <c r="J14" s="13">
        <f>IF(ISERROR(+G14/E14)=TRUE,0,++G14/E14)</f>
        <v>0.5631995068952359</v>
      </c>
      <c r="K14" s="13">
        <f>IF(ISERROR(+H14/E14)=TRUE,0,++H14/E14)</f>
        <v>0</v>
      </c>
      <c r="L14" s="16">
        <f>+D14-G14</f>
        <v>38993150.949999981</v>
      </c>
    </row>
    <row r="15" spans="1:12" ht="20.100000000000001" customHeight="1" x14ac:dyDescent="0.25">
      <c r="B15" s="7" t="s">
        <v>4</v>
      </c>
      <c r="C15" s="9">
        <v>0</v>
      </c>
      <c r="D15" s="9">
        <v>5044003</v>
      </c>
      <c r="E15" s="20">
        <f>+D15*90/100</f>
        <v>4539602.7</v>
      </c>
      <c r="F15" s="23">
        <v>3134530.3699999996</v>
      </c>
      <c r="G15" s="9">
        <v>2518592.7299999991</v>
      </c>
      <c r="H15" s="9"/>
      <c r="I15" s="14">
        <f>IF(ISERROR(+#REF!/E15)=TRUE,0,++#REF!/E15)</f>
        <v>0</v>
      </c>
      <c r="J15" s="14">
        <f>IF(ISERROR(+G15/E15)=TRUE,0,++G15/E15)</f>
        <v>0.55480465944740032</v>
      </c>
      <c r="K15" s="14">
        <f>IF(ISERROR(+H15/E15)=TRUE,0,++H15/E15)</f>
        <v>0</v>
      </c>
      <c r="L15" s="17">
        <f>+D15-G15</f>
        <v>2525410.2700000009</v>
      </c>
    </row>
    <row r="16" spans="1:12" ht="20.100000000000001" customHeight="1" x14ac:dyDescent="0.25">
      <c r="B16" s="7" t="s">
        <v>5</v>
      </c>
      <c r="C16" s="9">
        <v>136107</v>
      </c>
      <c r="D16" s="9">
        <v>836107</v>
      </c>
      <c r="E16" s="20">
        <f>+D16*95/100</f>
        <v>794301.65</v>
      </c>
      <c r="F16" s="23">
        <v>700699.78</v>
      </c>
      <c r="G16" s="9">
        <v>520468.77</v>
      </c>
      <c r="H16" s="9"/>
      <c r="I16" s="14">
        <f>IF(ISERROR(+#REF!/E16)=TRUE,0,++#REF!/E16)</f>
        <v>0</v>
      </c>
      <c r="J16" s="14">
        <f>IF(ISERROR(+G16/E16)=TRUE,0,++G16/E16)</f>
        <v>0.655253290736586</v>
      </c>
      <c r="K16" s="14">
        <f>IF(ISERROR(+H16/E16)=TRUE,0,++H16/E16)</f>
        <v>0</v>
      </c>
      <c r="L16" s="17">
        <f>+D16-G16</f>
        <v>315638.23</v>
      </c>
    </row>
    <row r="17" spans="2:12" ht="20.100000000000001" customHeight="1" x14ac:dyDescent="0.25">
      <c r="B17" s="7" t="s">
        <v>6</v>
      </c>
      <c r="C17" s="9">
        <v>100000</v>
      </c>
      <c r="D17" s="9">
        <v>2665822</v>
      </c>
      <c r="E17" s="20">
        <f>+D17*90/100</f>
        <v>2399239.7999999998</v>
      </c>
      <c r="F17" s="23">
        <v>2159909.67</v>
      </c>
      <c r="G17" s="9">
        <v>718716.19000000006</v>
      </c>
      <c r="H17" s="9"/>
      <c r="I17" s="14">
        <f>IF(ISERROR(+#REF!/E17)=TRUE,0,++#REF!/E17)</f>
        <v>0</v>
      </c>
      <c r="J17" s="14">
        <f>IF(ISERROR(+G17/E17)=TRUE,0,++G17/E17)</f>
        <v>0.2995599647855125</v>
      </c>
      <c r="K17" s="14">
        <f>IF(ISERROR(+H17/E17)=TRUE,0,++H17/E17)</f>
        <v>0</v>
      </c>
      <c r="L17" s="17">
        <f>+D17-G17</f>
        <v>1947105.81</v>
      </c>
    </row>
    <row r="18" spans="2:12" ht="23.25" customHeight="1" x14ac:dyDescent="0.25">
      <c r="B18" s="30" t="s">
        <v>9</v>
      </c>
      <c r="C18" s="11">
        <f t="shared" ref="C18:H18" si="0">SUM(C14:C17)</f>
        <v>49310401</v>
      </c>
      <c r="D18" s="11">
        <f t="shared" si="0"/>
        <v>87620226</v>
      </c>
      <c r="E18" s="11">
        <f t="shared" si="0"/>
        <v>78900008.75</v>
      </c>
      <c r="F18" s="11">
        <f t="shared" si="0"/>
        <v>71791128.480000019</v>
      </c>
      <c r="G18" s="11">
        <f t="shared" si="0"/>
        <v>43838920.740000017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0.5556263102442307</v>
      </c>
      <c r="K18" s="15">
        <f>IF(ISERROR(+H18/E18)=TRUE,0,++H18/E18)</f>
        <v>0</v>
      </c>
      <c r="L18" s="18">
        <f>SUM(L14:L17)</f>
        <v>43781305.259999983</v>
      </c>
    </row>
    <row r="19" spans="2:12" x14ac:dyDescent="0.25">
      <c r="B19" s="1" t="s">
        <v>24</v>
      </c>
    </row>
    <row r="20" spans="2:12" x14ac:dyDescent="0.2">
      <c r="B20" s="12" t="s">
        <v>30</v>
      </c>
    </row>
    <row r="24" spans="2:12" ht="30" x14ac:dyDescent="0.25">
      <c r="B24" s="42" t="s">
        <v>1</v>
      </c>
      <c r="C24" s="42" t="s">
        <v>8</v>
      </c>
      <c r="D24" s="42" t="s">
        <v>7</v>
      </c>
      <c r="E24" s="43" t="s">
        <v>25</v>
      </c>
      <c r="F24" s="43" t="s">
        <v>26</v>
      </c>
      <c r="G24" s="43" t="s">
        <v>27</v>
      </c>
    </row>
    <row r="25" spans="2:12" x14ac:dyDescent="0.25">
      <c r="B25" s="1" t="s">
        <v>3</v>
      </c>
      <c r="C25" s="44">
        <f>C14/$A$1</f>
        <v>49.074294000000002</v>
      </c>
      <c r="D25" s="44">
        <f t="shared" ref="D25:G25" si="1">D14/$A$1</f>
        <v>79.074293999999995</v>
      </c>
      <c r="E25" s="44">
        <f t="shared" si="1"/>
        <v>71.166864599999997</v>
      </c>
      <c r="F25" s="44">
        <f t="shared" si="1"/>
        <v>65.795988660000006</v>
      </c>
      <c r="G25" s="44">
        <f t="shared" si="1"/>
        <v>40.081143050000023</v>
      </c>
    </row>
    <row r="26" spans="2:12" x14ac:dyDescent="0.25">
      <c r="B26" s="1" t="s">
        <v>4</v>
      </c>
      <c r="C26" s="44">
        <f t="shared" ref="C26:G26" si="2">C15/$A$1</f>
        <v>0</v>
      </c>
      <c r="D26" s="44">
        <f t="shared" si="2"/>
        <v>5.044003</v>
      </c>
      <c r="E26" s="44">
        <f t="shared" si="2"/>
        <v>4.5396027000000005</v>
      </c>
      <c r="F26" s="44">
        <f t="shared" si="2"/>
        <v>3.1345303699999998</v>
      </c>
      <c r="G26" s="44">
        <f t="shared" si="2"/>
        <v>2.5185927299999991</v>
      </c>
    </row>
    <row r="27" spans="2:12" x14ac:dyDescent="0.25">
      <c r="B27" s="1" t="s">
        <v>5</v>
      </c>
      <c r="C27" s="44">
        <f t="shared" ref="C27:G27" si="3">C16/$A$1</f>
        <v>0.13610700000000001</v>
      </c>
      <c r="D27" s="44">
        <f t="shared" si="3"/>
        <v>0.83610700000000004</v>
      </c>
      <c r="E27" s="44">
        <f t="shared" si="3"/>
        <v>0.79430164999999997</v>
      </c>
      <c r="F27" s="44">
        <f t="shared" si="3"/>
        <v>0.70069977999999999</v>
      </c>
      <c r="G27" s="44">
        <f t="shared" si="3"/>
        <v>0.52046877000000003</v>
      </c>
    </row>
    <row r="28" spans="2:12" x14ac:dyDescent="0.25">
      <c r="B28" s="1" t="s">
        <v>6</v>
      </c>
      <c r="C28" s="44">
        <f t="shared" ref="C28:G28" si="4">C17/$A$1</f>
        <v>0.1</v>
      </c>
      <c r="D28" s="44">
        <f t="shared" si="4"/>
        <v>2.6658219999999999</v>
      </c>
      <c r="E28" s="44">
        <f t="shared" si="4"/>
        <v>2.3992397999999997</v>
      </c>
      <c r="F28" s="44">
        <f t="shared" si="4"/>
        <v>2.1599096699999998</v>
      </c>
      <c r="G28" s="44">
        <f t="shared" si="4"/>
        <v>0.71871619000000009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1">
        <v>1000000</v>
      </c>
    </row>
    <row r="2" spans="1:12" ht="15" customHeight="1" x14ac:dyDescent="0.25">
      <c r="B2" s="48" t="s">
        <v>29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5.75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5" customHeight="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15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5" customHeight="1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8" spans="1:12" ht="15.75" x14ac:dyDescent="0.25">
      <c r="B8" s="2" t="s">
        <v>12</v>
      </c>
    </row>
    <row r="9" spans="1:12" x14ac:dyDescent="0.2">
      <c r="B9" s="3" t="s">
        <v>2</v>
      </c>
    </row>
    <row r="11" spans="1:12" x14ac:dyDescent="0.25">
      <c r="B11" s="4"/>
      <c r="I11" s="49"/>
      <c r="J11" s="49"/>
      <c r="K11" s="49"/>
    </row>
    <row r="12" spans="1:12" s="5" customFormat="1" ht="15" customHeight="1" x14ac:dyDescent="0.25">
      <c r="B12" s="50" t="s">
        <v>1</v>
      </c>
      <c r="C12" s="52" t="s">
        <v>0</v>
      </c>
      <c r="D12" s="52"/>
      <c r="E12" s="53" t="s">
        <v>13</v>
      </c>
      <c r="F12" s="53" t="s">
        <v>14</v>
      </c>
      <c r="G12" s="53" t="s">
        <v>31</v>
      </c>
      <c r="H12" s="53" t="s">
        <v>21</v>
      </c>
      <c r="I12" s="55" t="s">
        <v>23</v>
      </c>
      <c r="J12" s="55"/>
      <c r="K12" s="55"/>
      <c r="L12" s="56" t="s">
        <v>22</v>
      </c>
    </row>
    <row r="13" spans="1:12" s="5" customFormat="1" ht="40.5" customHeight="1" x14ac:dyDescent="0.25">
      <c r="B13" s="51"/>
      <c r="C13" s="21" t="s">
        <v>8</v>
      </c>
      <c r="D13" s="21" t="s">
        <v>7</v>
      </c>
      <c r="E13" s="54"/>
      <c r="F13" s="54"/>
      <c r="G13" s="54"/>
      <c r="H13" s="54"/>
      <c r="I13" s="21" t="s">
        <v>15</v>
      </c>
      <c r="J13" s="21" t="s">
        <v>16</v>
      </c>
      <c r="K13" s="22" t="s">
        <v>17</v>
      </c>
      <c r="L13" s="57"/>
    </row>
    <row r="14" spans="1:12" ht="20.100000000000001" customHeight="1" x14ac:dyDescent="0.25">
      <c r="B14" s="25" t="s">
        <v>3</v>
      </c>
      <c r="C14" s="26">
        <v>0</v>
      </c>
      <c r="D14" s="26">
        <v>1553881</v>
      </c>
      <c r="E14" s="27">
        <f>+D14*90/100</f>
        <v>1398492.9</v>
      </c>
      <c r="F14" s="27">
        <v>331308</v>
      </c>
      <c r="G14" s="8">
        <v>179900</v>
      </c>
      <c r="H14" s="8"/>
      <c r="I14" s="13">
        <f>IF(ISERROR(+#REF!/E14)=TRUE,0,++#REF!/E14)</f>
        <v>0</v>
      </c>
      <c r="J14" s="13">
        <f>IF(ISERROR(+G14/E14)=TRUE,0,++G14/E14)</f>
        <v>0.12863847932299122</v>
      </c>
      <c r="K14" s="13">
        <f>IF(ISERROR(+H14/E14)=TRUE,0,++H14/E14)</f>
        <v>0</v>
      </c>
      <c r="L14" s="16">
        <f>+D14-G14</f>
        <v>1373981</v>
      </c>
    </row>
    <row r="15" spans="1:12" ht="20.100000000000001" customHeight="1" x14ac:dyDescent="0.25">
      <c r="B15" s="24" t="s">
        <v>4</v>
      </c>
      <c r="C15" s="28">
        <v>0</v>
      </c>
      <c r="D15" s="28">
        <v>5072</v>
      </c>
      <c r="E15" s="23">
        <f>+D15*90/100</f>
        <v>4564.8</v>
      </c>
      <c r="F15" s="23">
        <v>5070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5072</v>
      </c>
    </row>
    <row r="16" spans="1:12" ht="20.100000000000001" customHeight="1" x14ac:dyDescent="0.25">
      <c r="B16" s="24" t="s">
        <v>5</v>
      </c>
      <c r="C16" s="28">
        <v>0</v>
      </c>
      <c r="D16" s="29">
        <v>7071972</v>
      </c>
      <c r="E16" s="23">
        <f>+D16*95/100</f>
        <v>6718373.4000000004</v>
      </c>
      <c r="F16" s="23">
        <v>5411225.2599999988</v>
      </c>
      <c r="G16" s="9">
        <v>4642250.3000000007</v>
      </c>
      <c r="H16" s="9"/>
      <c r="I16" s="14">
        <f>IF(ISERROR(+#REF!/E16)=TRUE,0,++#REF!/E16)</f>
        <v>0</v>
      </c>
      <c r="J16" s="14">
        <f>IF(ISERROR(+G16/E16)=TRUE,0,++G16/E16)</f>
        <v>0.69097831031541068</v>
      </c>
      <c r="K16" s="14">
        <f>IF(ISERROR(+H16/E16)=TRUE,0,++H16/E16)</f>
        <v>0</v>
      </c>
      <c r="L16" s="17">
        <f>+D16-G16</f>
        <v>2429721.6999999993</v>
      </c>
    </row>
    <row r="17" spans="2:12" ht="20.100000000000001" customHeight="1" x14ac:dyDescent="0.25">
      <c r="B17" s="24" t="s">
        <v>6</v>
      </c>
      <c r="C17" s="28">
        <v>0</v>
      </c>
      <c r="D17" s="28">
        <v>0</v>
      </c>
      <c r="E17" s="23">
        <f>+D17*90/100</f>
        <v>0</v>
      </c>
      <c r="F17" s="23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0">SUM(C14:C17)</f>
        <v>0</v>
      </c>
      <c r="D18" s="11">
        <f t="shared" si="0"/>
        <v>8630925</v>
      </c>
      <c r="E18" s="11">
        <f t="shared" si="0"/>
        <v>8121431.1000000006</v>
      </c>
      <c r="F18" s="11">
        <f t="shared" si="0"/>
        <v>5747603.2599999988</v>
      </c>
      <c r="G18" s="11">
        <f t="shared" si="0"/>
        <v>4822150.3000000007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0.59375622850509691</v>
      </c>
      <c r="K18" s="15">
        <f>IF(ISERROR(+H18/E18)=TRUE,0,++H18/E18)</f>
        <v>0</v>
      </c>
      <c r="L18" s="18">
        <f>SUM(L14:L17)</f>
        <v>3808774.6999999993</v>
      </c>
    </row>
    <row r="19" spans="2:12" x14ac:dyDescent="0.25">
      <c r="B19" s="1" t="s">
        <v>24</v>
      </c>
    </row>
    <row r="20" spans="2:12" x14ac:dyDescent="0.2">
      <c r="B20" s="12" t="s">
        <v>30</v>
      </c>
    </row>
    <row r="24" spans="2:12" ht="30" x14ac:dyDescent="0.25">
      <c r="B24" s="42" t="s">
        <v>1</v>
      </c>
      <c r="C24" s="42" t="s">
        <v>8</v>
      </c>
      <c r="D24" s="42" t="s">
        <v>7</v>
      </c>
      <c r="E24" s="43" t="s">
        <v>25</v>
      </c>
      <c r="F24" s="43" t="s">
        <v>26</v>
      </c>
      <c r="G24" s="43" t="s">
        <v>27</v>
      </c>
    </row>
    <row r="25" spans="2:12" x14ac:dyDescent="0.25">
      <c r="B25" s="1" t="s">
        <v>3</v>
      </c>
      <c r="C25" s="45">
        <f>C14/$A$1</f>
        <v>0</v>
      </c>
      <c r="D25" s="45">
        <f t="shared" ref="D25:G25" si="1">D14/$A$1</f>
        <v>1.5538810000000001</v>
      </c>
      <c r="E25" s="45">
        <f t="shared" si="1"/>
        <v>1.3984928999999999</v>
      </c>
      <c r="F25" s="45">
        <f t="shared" si="1"/>
        <v>0.33130799999999999</v>
      </c>
      <c r="G25" s="45">
        <f t="shared" si="1"/>
        <v>0.1799</v>
      </c>
      <c r="H25" s="1">
        <v>1373981</v>
      </c>
    </row>
    <row r="26" spans="2:12" x14ac:dyDescent="0.25">
      <c r="B26" s="1" t="s">
        <v>4</v>
      </c>
      <c r="C26" s="45">
        <f t="shared" ref="C26:G26" si="2">C15/$A$1</f>
        <v>0</v>
      </c>
      <c r="D26" s="45">
        <f t="shared" si="2"/>
        <v>5.0720000000000001E-3</v>
      </c>
      <c r="E26" s="45">
        <f t="shared" si="2"/>
        <v>4.5647999999999999E-3</v>
      </c>
      <c r="F26" s="45">
        <f t="shared" si="2"/>
        <v>5.0699999999999999E-3</v>
      </c>
      <c r="G26" s="45">
        <f t="shared" si="2"/>
        <v>0</v>
      </c>
      <c r="H26" s="1">
        <v>5072</v>
      </c>
    </row>
    <row r="27" spans="2:12" x14ac:dyDescent="0.25">
      <c r="B27" s="1" t="s">
        <v>5</v>
      </c>
      <c r="C27" s="45">
        <f t="shared" ref="C27:G27" si="3">C16/$A$1</f>
        <v>0</v>
      </c>
      <c r="D27" s="45">
        <f t="shared" si="3"/>
        <v>7.0719719999999997</v>
      </c>
      <c r="E27" s="45">
        <f t="shared" si="3"/>
        <v>6.7183733999999999</v>
      </c>
      <c r="F27" s="45">
        <f t="shared" si="3"/>
        <v>5.4112252599999993</v>
      </c>
      <c r="G27" s="45">
        <f t="shared" si="3"/>
        <v>4.6422503000000006</v>
      </c>
      <c r="H27" s="1">
        <v>3078714.9799999995</v>
      </c>
    </row>
    <row r="28" spans="2:12" x14ac:dyDescent="0.25">
      <c r="B28" s="1" t="s">
        <v>6</v>
      </c>
      <c r="C28" s="45">
        <f t="shared" ref="C28:G28" si="4">C17/$A$1</f>
        <v>0</v>
      </c>
      <c r="D28" s="45">
        <f t="shared" si="4"/>
        <v>0</v>
      </c>
      <c r="E28" s="45">
        <f t="shared" si="4"/>
        <v>0</v>
      </c>
      <c r="F28" s="45">
        <f t="shared" si="4"/>
        <v>0</v>
      </c>
      <c r="G28" s="45">
        <f t="shared" si="4"/>
        <v>0</v>
      </c>
      <c r="H28" s="1">
        <v>0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9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48" t="s">
        <v>29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5.75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5" customHeight="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15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5" customHeight="1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8" spans="1:12" ht="15.75" x14ac:dyDescent="0.25">
      <c r="B8" s="2" t="s">
        <v>18</v>
      </c>
    </row>
    <row r="9" spans="1:12" x14ac:dyDescent="0.2">
      <c r="B9" s="3" t="s">
        <v>2</v>
      </c>
    </row>
    <row r="11" spans="1:12" x14ac:dyDescent="0.25">
      <c r="B11" s="4"/>
      <c r="I11" s="49"/>
      <c r="J11" s="49"/>
      <c r="K11" s="49"/>
    </row>
    <row r="12" spans="1:12" s="5" customFormat="1" ht="15" customHeight="1" x14ac:dyDescent="0.25">
      <c r="B12" s="50" t="s">
        <v>1</v>
      </c>
      <c r="C12" s="52" t="s">
        <v>0</v>
      </c>
      <c r="D12" s="52"/>
      <c r="E12" s="53" t="s">
        <v>13</v>
      </c>
      <c r="F12" s="53" t="s">
        <v>14</v>
      </c>
      <c r="G12" s="53" t="s">
        <v>31</v>
      </c>
      <c r="H12" s="53" t="s">
        <v>21</v>
      </c>
      <c r="I12" s="55" t="s">
        <v>23</v>
      </c>
      <c r="J12" s="55"/>
      <c r="K12" s="55"/>
      <c r="L12" s="56" t="s">
        <v>22</v>
      </c>
    </row>
    <row r="13" spans="1:12" s="5" customFormat="1" ht="40.5" customHeight="1" x14ac:dyDescent="0.25">
      <c r="B13" s="51"/>
      <c r="C13" s="21" t="s">
        <v>8</v>
      </c>
      <c r="D13" s="21" t="s">
        <v>7</v>
      </c>
      <c r="E13" s="54"/>
      <c r="F13" s="54"/>
      <c r="G13" s="54"/>
      <c r="H13" s="54"/>
      <c r="I13" s="21" t="s">
        <v>15</v>
      </c>
      <c r="J13" s="21" t="s">
        <v>16</v>
      </c>
      <c r="K13" s="22" t="s">
        <v>17</v>
      </c>
      <c r="L13" s="57"/>
    </row>
    <row r="14" spans="1:12" ht="20.100000000000001" customHeight="1" x14ac:dyDescent="0.25">
      <c r="B14" s="6" t="s">
        <v>3</v>
      </c>
      <c r="C14" s="8">
        <v>0</v>
      </c>
      <c r="D14" s="8">
        <v>94549</v>
      </c>
      <c r="E14" s="19">
        <f>+D14*90/100</f>
        <v>85094.1</v>
      </c>
      <c r="F14" s="19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94549</v>
      </c>
    </row>
    <row r="15" spans="1:12" ht="20.100000000000001" customHeight="1" x14ac:dyDescent="0.25">
      <c r="B15" s="7" t="s">
        <v>4</v>
      </c>
      <c r="C15" s="9">
        <v>0</v>
      </c>
      <c r="D15" s="9">
        <v>0</v>
      </c>
      <c r="E15" s="20">
        <f>+D15*90/100</f>
        <v>0</v>
      </c>
      <c r="F15" s="20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7" t="s">
        <v>5</v>
      </c>
      <c r="C16" s="7">
        <v>28656068</v>
      </c>
      <c r="D16" s="7">
        <v>30910911</v>
      </c>
      <c r="E16" s="20">
        <f>+D16*95/100</f>
        <v>29365365.449999999</v>
      </c>
      <c r="F16" s="20">
        <v>24695495.919999994</v>
      </c>
      <c r="G16" s="9">
        <v>14371249.279999997</v>
      </c>
      <c r="H16" s="9"/>
      <c r="I16" s="14">
        <f>IF(ISERROR(+#REF!/E16)=TRUE,0,++#REF!/E16)</f>
        <v>0</v>
      </c>
      <c r="J16" s="14">
        <f>IF(ISERROR(+G16/E16)=TRUE,0,++G16/E16)</f>
        <v>0.48939453195192562</v>
      </c>
      <c r="K16" s="14">
        <f>IF(ISERROR(+H16/E16)=TRUE,0,++H16/E16)</f>
        <v>0</v>
      </c>
      <c r="L16" s="17">
        <f>+D16-G16</f>
        <v>16539661.720000003</v>
      </c>
    </row>
    <row r="17" spans="2:12" ht="20.100000000000001" customHeight="1" x14ac:dyDescent="0.25">
      <c r="B17" s="7" t="s">
        <v>6</v>
      </c>
      <c r="C17" s="9">
        <v>0</v>
      </c>
      <c r="D17" s="9">
        <v>0</v>
      </c>
      <c r="E17" s="20">
        <f>+D17*90/100</f>
        <v>0</v>
      </c>
      <c r="F17" s="20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0">SUM(C14:C17)</f>
        <v>28656068</v>
      </c>
      <c r="D18" s="11">
        <f t="shared" si="0"/>
        <v>31005460</v>
      </c>
      <c r="E18" s="11">
        <f t="shared" si="0"/>
        <v>29450459.550000001</v>
      </c>
      <c r="F18" s="11">
        <f t="shared" si="0"/>
        <v>24695495.919999994</v>
      </c>
      <c r="G18" s="11">
        <f t="shared" si="0"/>
        <v>14371249.279999997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0.48798047635219322</v>
      </c>
      <c r="K18" s="15">
        <f>IF(ISERROR(+H18/E18)=TRUE,0,++H18/E18)</f>
        <v>0</v>
      </c>
      <c r="L18" s="18">
        <f>SUM(L14:L17)</f>
        <v>16634210.720000003</v>
      </c>
    </row>
    <row r="19" spans="2:12" x14ac:dyDescent="0.25">
      <c r="B19" s="1" t="s">
        <v>24</v>
      </c>
    </row>
    <row r="20" spans="2:12" x14ac:dyDescent="0.2">
      <c r="B20" s="12" t="s">
        <v>30</v>
      </c>
    </row>
    <row r="24" spans="2:12" ht="30" x14ac:dyDescent="0.25">
      <c r="B24" s="38" t="s">
        <v>1</v>
      </c>
      <c r="C24" s="38" t="s">
        <v>8</v>
      </c>
      <c r="D24" s="38" t="s">
        <v>7</v>
      </c>
      <c r="E24" s="32" t="s">
        <v>25</v>
      </c>
      <c r="F24" s="32" t="s">
        <v>26</v>
      </c>
      <c r="G24" s="32" t="s">
        <v>27</v>
      </c>
    </row>
    <row r="25" spans="2:12" x14ac:dyDescent="0.25">
      <c r="B25" s="31" t="s">
        <v>3</v>
      </c>
      <c r="C25" s="46">
        <f>C14/$A$1</f>
        <v>0</v>
      </c>
      <c r="D25" s="46">
        <f t="shared" ref="D25:G25" si="1">D14/$A$1</f>
        <v>9.4548999999999994E-2</v>
      </c>
      <c r="E25" s="46">
        <f t="shared" si="1"/>
        <v>8.5094100000000006E-2</v>
      </c>
      <c r="F25" s="46">
        <f t="shared" si="1"/>
        <v>0</v>
      </c>
      <c r="G25" s="46">
        <f t="shared" si="1"/>
        <v>0</v>
      </c>
    </row>
    <row r="26" spans="2:12" x14ac:dyDescent="0.25">
      <c r="B26" s="31" t="s">
        <v>4</v>
      </c>
      <c r="C26" s="46">
        <f t="shared" ref="C26:G26" si="2">C15/$A$1</f>
        <v>0</v>
      </c>
      <c r="D26" s="46">
        <f t="shared" si="2"/>
        <v>0</v>
      </c>
      <c r="E26" s="46">
        <f t="shared" si="2"/>
        <v>0</v>
      </c>
      <c r="F26" s="46">
        <f t="shared" si="2"/>
        <v>0</v>
      </c>
      <c r="G26" s="46">
        <f t="shared" si="2"/>
        <v>0</v>
      </c>
    </row>
    <row r="27" spans="2:12" x14ac:dyDescent="0.25">
      <c r="B27" s="31" t="s">
        <v>5</v>
      </c>
      <c r="C27" s="46">
        <f t="shared" ref="C27:G27" si="3">C16/$A$1</f>
        <v>28.656068000000001</v>
      </c>
      <c r="D27" s="46">
        <f t="shared" si="3"/>
        <v>30.910910999999999</v>
      </c>
      <c r="E27" s="46">
        <f t="shared" si="3"/>
        <v>29.365365449999999</v>
      </c>
      <c r="F27" s="46">
        <f t="shared" si="3"/>
        <v>24.695495919999995</v>
      </c>
      <c r="G27" s="46">
        <f t="shared" si="3"/>
        <v>14.371249279999997</v>
      </c>
    </row>
    <row r="28" spans="2:12" x14ac:dyDescent="0.25">
      <c r="B28" s="31" t="s">
        <v>6</v>
      </c>
      <c r="C28" s="46">
        <f t="shared" ref="C28:G28" si="4">C17/$A$1</f>
        <v>0</v>
      </c>
      <c r="D28" s="46">
        <f t="shared" si="4"/>
        <v>0</v>
      </c>
      <c r="E28" s="46">
        <f t="shared" si="4"/>
        <v>0</v>
      </c>
      <c r="F28" s="46">
        <f t="shared" si="4"/>
        <v>0</v>
      </c>
      <c r="G28" s="46">
        <f t="shared" si="4"/>
        <v>0</v>
      </c>
    </row>
    <row r="29" spans="2:12" x14ac:dyDescent="0.25">
      <c r="B29" s="31"/>
      <c r="C29" s="31"/>
      <c r="D29" s="31"/>
      <c r="E29" s="31"/>
      <c r="F29" s="31"/>
      <c r="G29" s="31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48" t="s">
        <v>29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5.75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5" customHeight="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15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5" customHeight="1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8" spans="1:12" ht="15.75" x14ac:dyDescent="0.25">
      <c r="B8" s="2" t="s">
        <v>20</v>
      </c>
    </row>
    <row r="9" spans="1:12" x14ac:dyDescent="0.2">
      <c r="B9" s="3" t="s">
        <v>2</v>
      </c>
    </row>
    <row r="11" spans="1:12" x14ac:dyDescent="0.25">
      <c r="B11" s="4"/>
      <c r="I11" s="49"/>
      <c r="J11" s="49"/>
      <c r="K11" s="49"/>
    </row>
    <row r="12" spans="1:12" s="5" customFormat="1" ht="15" customHeight="1" x14ac:dyDescent="0.25">
      <c r="B12" s="50" t="s">
        <v>1</v>
      </c>
      <c r="C12" s="52" t="s">
        <v>0</v>
      </c>
      <c r="D12" s="52"/>
      <c r="E12" s="53" t="s">
        <v>13</v>
      </c>
      <c r="F12" s="53" t="s">
        <v>14</v>
      </c>
      <c r="G12" s="53" t="s">
        <v>31</v>
      </c>
      <c r="H12" s="53" t="s">
        <v>21</v>
      </c>
      <c r="I12" s="55" t="s">
        <v>23</v>
      </c>
      <c r="J12" s="55"/>
      <c r="K12" s="55"/>
      <c r="L12" s="56" t="s">
        <v>22</v>
      </c>
    </row>
    <row r="13" spans="1:12" s="5" customFormat="1" ht="40.5" customHeight="1" x14ac:dyDescent="0.25">
      <c r="B13" s="51"/>
      <c r="C13" s="21" t="s">
        <v>8</v>
      </c>
      <c r="D13" s="21" t="s">
        <v>7</v>
      </c>
      <c r="E13" s="54"/>
      <c r="F13" s="54"/>
      <c r="G13" s="54"/>
      <c r="H13" s="54"/>
      <c r="I13" s="21" t="s">
        <v>15</v>
      </c>
      <c r="J13" s="21" t="s">
        <v>16</v>
      </c>
      <c r="K13" s="22" t="s">
        <v>17</v>
      </c>
      <c r="L13" s="57"/>
    </row>
    <row r="14" spans="1:12" ht="20.100000000000001" customHeight="1" x14ac:dyDescent="0.25">
      <c r="B14" s="25" t="s">
        <v>3</v>
      </c>
      <c r="C14" s="26">
        <v>500000000</v>
      </c>
      <c r="D14" s="26">
        <v>207235568</v>
      </c>
      <c r="E14" s="27">
        <f>+D14*90/100</f>
        <v>186512011.19999999</v>
      </c>
      <c r="F14" s="27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207235568</v>
      </c>
    </row>
    <row r="15" spans="1:12" ht="20.100000000000001" customHeight="1" x14ac:dyDescent="0.25">
      <c r="B15" s="24" t="s">
        <v>4</v>
      </c>
      <c r="C15" s="28">
        <v>0</v>
      </c>
      <c r="D15" s="28">
        <v>0</v>
      </c>
      <c r="E15" s="23">
        <f>+D15*90/100</f>
        <v>0</v>
      </c>
      <c r="F15" s="23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24" t="s">
        <v>5</v>
      </c>
      <c r="C16" s="28">
        <v>0</v>
      </c>
      <c r="D16" s="28">
        <v>0</v>
      </c>
      <c r="E16" s="23">
        <f>+D16*95/100</f>
        <v>0</v>
      </c>
      <c r="F16" s="23">
        <v>0</v>
      </c>
      <c r="G16" s="9">
        <v>0</v>
      </c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24" t="s">
        <v>6</v>
      </c>
      <c r="C17" s="28">
        <v>0</v>
      </c>
      <c r="D17" s="28">
        <v>0</v>
      </c>
      <c r="E17" s="23">
        <f>+D17*90/100</f>
        <v>0</v>
      </c>
      <c r="F17" s="23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0">SUM(C14:C17)</f>
        <v>500000000</v>
      </c>
      <c r="D18" s="11">
        <f t="shared" si="0"/>
        <v>207235568</v>
      </c>
      <c r="E18" s="11">
        <f t="shared" si="0"/>
        <v>186512011.19999999</v>
      </c>
      <c r="F18" s="11">
        <f t="shared" si="0"/>
        <v>0</v>
      </c>
      <c r="G18" s="11">
        <f t="shared" si="0"/>
        <v>0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207235568</v>
      </c>
    </row>
    <row r="19" spans="2:12" x14ac:dyDescent="0.25">
      <c r="B19" s="1" t="s">
        <v>24</v>
      </c>
    </row>
    <row r="20" spans="2:12" x14ac:dyDescent="0.2">
      <c r="B20" s="12" t="s">
        <v>30</v>
      </c>
    </row>
    <row r="24" spans="2:12" ht="30" x14ac:dyDescent="0.25">
      <c r="B24" s="38" t="s">
        <v>1</v>
      </c>
      <c r="C24" s="38" t="s">
        <v>8</v>
      </c>
      <c r="D24" s="38" t="s">
        <v>7</v>
      </c>
      <c r="E24" s="32" t="s">
        <v>25</v>
      </c>
      <c r="F24" s="32" t="s">
        <v>26</v>
      </c>
      <c r="G24" s="32" t="s">
        <v>27</v>
      </c>
    </row>
    <row r="25" spans="2:12" x14ac:dyDescent="0.25">
      <c r="B25" s="31" t="s">
        <v>3</v>
      </c>
      <c r="C25" s="31">
        <f>+C14/$A$1</f>
        <v>500</v>
      </c>
      <c r="D25" s="31">
        <f t="shared" ref="D25:G25" si="1">+D14/$A$1</f>
        <v>207.235568</v>
      </c>
      <c r="E25" s="31">
        <f t="shared" si="1"/>
        <v>186.51201119999999</v>
      </c>
      <c r="F25" s="31">
        <f t="shared" si="1"/>
        <v>0</v>
      </c>
      <c r="G25" s="31">
        <f t="shared" si="1"/>
        <v>0</v>
      </c>
    </row>
    <row r="26" spans="2:12" x14ac:dyDescent="0.25">
      <c r="B26" s="31" t="s">
        <v>4</v>
      </c>
      <c r="C26" s="31">
        <f t="shared" ref="C26:G26" si="2">+C15/$A$1</f>
        <v>0</v>
      </c>
      <c r="D26" s="31">
        <f t="shared" si="2"/>
        <v>0</v>
      </c>
      <c r="E26" s="31">
        <f t="shared" si="2"/>
        <v>0</v>
      </c>
      <c r="F26" s="31">
        <f t="shared" si="2"/>
        <v>0</v>
      </c>
      <c r="G26" s="31">
        <f t="shared" si="2"/>
        <v>0</v>
      </c>
    </row>
    <row r="27" spans="2:12" x14ac:dyDescent="0.25">
      <c r="B27" s="31" t="s">
        <v>5</v>
      </c>
      <c r="C27" s="31">
        <f t="shared" ref="C27:G27" si="3">+C16/$A$1</f>
        <v>0</v>
      </c>
      <c r="D27" s="31">
        <f t="shared" si="3"/>
        <v>0</v>
      </c>
      <c r="E27" s="31">
        <f t="shared" si="3"/>
        <v>0</v>
      </c>
      <c r="F27" s="31">
        <f t="shared" si="3"/>
        <v>0</v>
      </c>
      <c r="G27" s="31">
        <f t="shared" si="3"/>
        <v>0</v>
      </c>
    </row>
    <row r="28" spans="2:12" x14ac:dyDescent="0.25">
      <c r="B28" s="31" t="s">
        <v>6</v>
      </c>
      <c r="C28" s="31">
        <f t="shared" ref="C28:G28" si="4">+C17/$A$1</f>
        <v>0</v>
      </c>
      <c r="D28" s="31">
        <f t="shared" si="4"/>
        <v>0</v>
      </c>
      <c r="E28" s="31">
        <f t="shared" si="4"/>
        <v>0</v>
      </c>
      <c r="F28" s="31">
        <f t="shared" si="4"/>
        <v>0</v>
      </c>
      <c r="G28" s="31">
        <f t="shared" si="4"/>
        <v>0</v>
      </c>
    </row>
  </sheetData>
  <mergeCells count="10">
    <mergeCell ref="L12:L13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TODA FTE FTO</vt:lpstr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  <vt:lpstr>'TODA FTE FTO'!Área_de_impresión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2015-11-04T15:06:40Z</dcterms:modified>
</cp:coreProperties>
</file>