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7595" windowHeight="9855"/>
  </bookViews>
  <sheets>
    <sheet name="TODA FTE FTO" sheetId="8" r:id="rId1"/>
    <sheet name="RO" sheetId="1" r:id="rId2"/>
    <sheet name="RDR" sheetId="4" r:id="rId3"/>
    <sheet name="DYT" sheetId="6" r:id="rId4"/>
    <sheet name="ROOC" sheetId="5" r:id="rId5"/>
    <sheet name="RD" sheetId="7" r:id="rId6"/>
  </sheets>
  <definedNames>
    <definedName name="_xlnm._FilterDatabase" localSheetId="1" hidden="1">RO!$B$12:$L$17</definedName>
    <definedName name="_xlnm._FilterDatabase" localSheetId="0" hidden="1">'TODA FTE FTO'!$B$12:$L$17</definedName>
    <definedName name="_xlnm.Print_Area" localSheetId="3">DYT!$B$2:$L$20</definedName>
    <definedName name="_xlnm.Print_Area" localSheetId="5">RD!$B$2:$L$20</definedName>
    <definedName name="_xlnm.Print_Area" localSheetId="2">RDR!$B$2:$L$20</definedName>
    <definedName name="_xlnm.Print_Area" localSheetId="1">RO!$B$2:$L$20</definedName>
    <definedName name="_xlnm.Print_Area" localSheetId="4">ROOC!$B$2:$L$20</definedName>
    <definedName name="_xlnm.Print_Area" localSheetId="0">'TODA FTE FTO'!$B$2:$L$20</definedName>
  </definedNames>
  <calcPr calcId="145621"/>
</workbook>
</file>

<file path=xl/calcChain.xml><?xml version="1.0" encoding="utf-8"?>
<calcChain xmlns="http://schemas.openxmlformats.org/spreadsheetml/2006/main">
  <c r="E17" i="1" l="1"/>
  <c r="E17" i="4"/>
  <c r="E17" i="6"/>
  <c r="E17" i="5"/>
  <c r="E17" i="7"/>
  <c r="E17" i="8"/>
  <c r="E15" i="1"/>
  <c r="E15" i="4"/>
  <c r="E15" i="6"/>
  <c r="E15" i="5"/>
  <c r="E15" i="7"/>
  <c r="E15" i="8"/>
  <c r="E14" i="1"/>
  <c r="E14" i="4"/>
  <c r="E14" i="6"/>
  <c r="E14" i="5"/>
  <c r="E14" i="7"/>
  <c r="E14" i="8"/>
  <c r="E16" i="1" l="1"/>
  <c r="E16" i="4"/>
  <c r="E16" i="6"/>
  <c r="E16" i="5"/>
  <c r="E16" i="7"/>
  <c r="E16" i="8"/>
  <c r="K16" i="8" s="1"/>
  <c r="I17" i="8"/>
  <c r="K15" i="8"/>
  <c r="E25" i="8"/>
  <c r="G28" i="8"/>
  <c r="F28" i="8"/>
  <c r="D28" i="8"/>
  <c r="C28" i="8"/>
  <c r="G27" i="8"/>
  <c r="F27" i="8"/>
  <c r="D27" i="8"/>
  <c r="C27" i="8"/>
  <c r="G26" i="8"/>
  <c r="F26" i="8"/>
  <c r="D26" i="8"/>
  <c r="C26" i="8"/>
  <c r="G25" i="8"/>
  <c r="F25" i="8"/>
  <c r="D25" i="8"/>
  <c r="C25" i="8"/>
  <c r="H18" i="8"/>
  <c r="G18" i="8"/>
  <c r="F18" i="8"/>
  <c r="D18" i="8"/>
  <c r="C18" i="8"/>
  <c r="L17" i="8"/>
  <c r="L16" i="8"/>
  <c r="L15" i="8"/>
  <c r="L14" i="8"/>
  <c r="J17" i="8" l="1"/>
  <c r="J16" i="8"/>
  <c r="I16" i="8"/>
  <c r="I14" i="8"/>
  <c r="J14" i="8"/>
  <c r="L18" i="8"/>
  <c r="K14" i="8"/>
  <c r="E26" i="8"/>
  <c r="I15" i="8"/>
  <c r="K17" i="8"/>
  <c r="E18" i="8"/>
  <c r="K18" i="8" s="1"/>
  <c r="E27" i="8"/>
  <c r="J15" i="8"/>
  <c r="E28" i="8"/>
  <c r="G28" i="7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G28" i="6"/>
  <c r="F28" i="6"/>
  <c r="D28" i="6"/>
  <c r="C28" i="6"/>
  <c r="G27" i="6"/>
  <c r="F27" i="6"/>
  <c r="D27" i="6"/>
  <c r="C27" i="6"/>
  <c r="G26" i="6"/>
  <c r="F26" i="6"/>
  <c r="D26" i="6"/>
  <c r="C26" i="6"/>
  <c r="G25" i="6"/>
  <c r="F25" i="6"/>
  <c r="D25" i="6"/>
  <c r="C25" i="6"/>
  <c r="G28" i="4"/>
  <c r="F28" i="4"/>
  <c r="D28" i="4"/>
  <c r="C28" i="4"/>
  <c r="G27" i="4"/>
  <c r="F27" i="4"/>
  <c r="D27" i="4"/>
  <c r="C27" i="4"/>
  <c r="G26" i="4"/>
  <c r="F26" i="4"/>
  <c r="D26" i="4"/>
  <c r="C26" i="4"/>
  <c r="G25" i="4"/>
  <c r="F25" i="4"/>
  <c r="D25" i="4"/>
  <c r="C25" i="4"/>
  <c r="G28" i="1"/>
  <c r="F28" i="1"/>
  <c r="D28" i="1"/>
  <c r="C28" i="1"/>
  <c r="G27" i="1"/>
  <c r="F27" i="1"/>
  <c r="D27" i="1"/>
  <c r="C27" i="1"/>
  <c r="G26" i="1"/>
  <c r="F26" i="1"/>
  <c r="D26" i="1"/>
  <c r="C26" i="1"/>
  <c r="G25" i="1"/>
  <c r="F25" i="1"/>
  <c r="D25" i="1"/>
  <c r="C25" i="1"/>
  <c r="J18" i="8" l="1"/>
  <c r="I18" i="8"/>
  <c r="E28" i="4"/>
  <c r="E27" i="4"/>
  <c r="E26" i="4"/>
  <c r="E28" i="6"/>
  <c r="E27" i="6"/>
  <c r="E26" i="6"/>
  <c r="E28" i="5"/>
  <c r="E27" i="5"/>
  <c r="E26" i="5"/>
  <c r="E28" i="7"/>
  <c r="E27" i="7"/>
  <c r="E26" i="7"/>
  <c r="E28" i="1"/>
  <c r="E27" i="1"/>
  <c r="E26" i="1"/>
  <c r="E25" i="4"/>
  <c r="E25" i="6"/>
  <c r="E25" i="5"/>
  <c r="E25" i="7"/>
  <c r="E25" i="1"/>
  <c r="G18" i="4" l="1"/>
  <c r="F18" i="4"/>
  <c r="D18" i="4"/>
  <c r="G18" i="6"/>
  <c r="F18" i="6"/>
  <c r="D18" i="6"/>
  <c r="G18" i="5"/>
  <c r="F18" i="5"/>
  <c r="D18" i="5"/>
  <c r="G18" i="7"/>
  <c r="F18" i="7"/>
  <c r="E18" i="7"/>
  <c r="D18" i="7"/>
  <c r="G18" i="1"/>
  <c r="F18" i="1"/>
  <c r="D18" i="1"/>
  <c r="C18" i="4"/>
  <c r="C18" i="6"/>
  <c r="C18" i="5"/>
  <c r="C18" i="7"/>
  <c r="C18" i="1"/>
  <c r="L17" i="4" l="1"/>
  <c r="L16" i="4"/>
  <c r="L15" i="4"/>
  <c r="L17" i="6"/>
  <c r="L16" i="6"/>
  <c r="L15" i="6"/>
  <c r="L17" i="5"/>
  <c r="L16" i="5"/>
  <c r="L15" i="5"/>
  <c r="L17" i="7"/>
  <c r="L16" i="7"/>
  <c r="L15" i="7"/>
  <c r="L17" i="1"/>
  <c r="L16" i="1"/>
  <c r="L15" i="1"/>
  <c r="L14" i="4"/>
  <c r="L14" i="6"/>
  <c r="L14" i="5"/>
  <c r="L14" i="7"/>
  <c r="L14" i="1"/>
  <c r="E18" i="5"/>
  <c r="E18" i="4"/>
  <c r="E18" i="1" l="1"/>
  <c r="E18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18" i="1"/>
  <c r="I14" i="1"/>
  <c r="I15" i="1"/>
  <c r="I16" i="1"/>
  <c r="I17" i="1"/>
  <c r="H18" i="6"/>
  <c r="K17" i="6"/>
  <c r="J17" i="6"/>
  <c r="I17" i="6"/>
  <c r="K16" i="6"/>
  <c r="J16" i="6"/>
  <c r="I16" i="6"/>
  <c r="K15" i="6"/>
  <c r="J15" i="6"/>
  <c r="I15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18" i="4"/>
  <c r="K17" i="4"/>
  <c r="J17" i="4"/>
  <c r="I17" i="4"/>
  <c r="K16" i="4"/>
  <c r="J16" i="4"/>
  <c r="I16" i="4"/>
  <c r="K15" i="4"/>
  <c r="J15" i="4"/>
  <c r="I15" i="4"/>
  <c r="K14" i="4"/>
  <c r="J14" i="4"/>
  <c r="I14" i="4"/>
  <c r="K17" i="1"/>
  <c r="J17" i="1"/>
  <c r="K16" i="1"/>
  <c r="J16" i="1"/>
  <c r="K15" i="1"/>
  <c r="J15" i="1"/>
  <c r="K14" i="1"/>
  <c r="J14" i="1"/>
  <c r="L18" i="5" l="1"/>
  <c r="L18" i="6"/>
  <c r="L18" i="4"/>
  <c r="L18" i="1"/>
  <c r="I18" i="7"/>
  <c r="K18" i="7"/>
  <c r="J18" i="7"/>
  <c r="J18" i="6"/>
  <c r="I18" i="6"/>
  <c r="K18" i="6"/>
  <c r="I18" i="5"/>
  <c r="K18" i="5"/>
  <c r="J18" i="5"/>
  <c r="I18" i="4"/>
  <c r="K18" i="4"/>
  <c r="J18" i="4"/>
  <c r="K18" i="1"/>
  <c r="I18" i="1" l="1"/>
  <c r="J18" i="1"/>
</calcChain>
</file>

<file path=xl/sharedStrings.xml><?xml version="1.0" encoding="utf-8"?>
<sst xmlns="http://schemas.openxmlformats.org/spreadsheetml/2006/main" count="200" uniqueCount="32">
  <si>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</si>
  <si>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</si>
  <si>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</si>
  <si>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</si>
  <si>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</si>
  <si>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</si>
  <si>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</si>
  <si>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</si>
  <si>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</si>
  <si>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</si>
  <si>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</si>
  <si>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</si>
  <si>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</si>
  <si>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</si>
  <si>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</si>
  <si>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</si>
  <si>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</si>
  <si>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</si>
  <si>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</si>
  <si>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</si>
  <si>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</si>
  <si>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</si>
  <si>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</si>
  <si>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</si>
  <si>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*/ La Ejecución se encuentra en la Fase de Devengados, la cual para el 2015 solo se tiene a cargo (04) Unidades Ejecutoras en el Pliego</t>
  </si>
  <si>
    <t>PCA</t>
  </si>
  <si>
    <t>COMP. ANUAL</t>
  </si>
  <si>
    <t>DEVENG
AL MES DE JULIO</t>
  </si>
  <si>
    <t>SEGÚN FUENTE DE FINANCIAMIENTO : TODA FUENTE</t>
  </si>
  <si>
    <t>EJECUCION PRESUPUESTAL MENSUALIZADA DE GASTOS 
MINISTERIO DE SALUD 2015
AL MES DE NOVIEMBRE</t>
  </si>
  <si>
    <t>Fuente: Consulta Amigable y Base de Datos al 30 de Noviembre del 2015</t>
  </si>
  <si>
    <t>DEVENGADO
AL MES DE NOV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</si>
</sst>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5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0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9" fillId="35" borderId="20" xfId="0" applyNumberFormat="1" applyFont="1" applyFill="1" applyBorder="1" applyAlignment="1">
      <alignment horizontal="center" vertical="center" wrapText="1"/>
    </xf>
    <xf numFmtId="41" fontId="0" fillId="0" borderId="21" xfId="0" applyNumberFormat="1" applyBorder="1" applyAlignment="1">
      <alignment vertical="center"/>
    </xf>
    <xf numFmtId="41" fontId="0" fillId="0" borderId="22" xfId="0" applyNumberForma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vertical="center"/>
    </xf>
    <xf numFmtId="43" fontId="22" fillId="0" borderId="0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5" fontId="22" fillId="0" borderId="0" xfId="0" applyNumberFormat="1" applyFont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" fillId="0" borderId="4" xfId="0" applyNumberFormat="1" applyFont="1" applyBorder="1" applyAlignment="1">
      <alignment horizontal="right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164" fontId="19" fillId="35" borderId="15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'TODA FTE FTO'!$B$25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3182.5828310000002</c:v>
                </c:pt>
                <c:pt idx="1">
                  <c:v>1365.3742890000001</c:v>
                </c:pt>
                <c:pt idx="2">
                  <c:v>1297.10557455</c:v>
                </c:pt>
                <c:pt idx="3">
                  <c:v>1159.17946897</c:v>
                </c:pt>
                <c:pt idx="4">
                  <c:v>926.06293208999921</c:v>
                </c:pt>
              </c:numCache>
            </c:numRef>
          </c:val>
        </c:ser>
        <c:ser>
          <c:idx val="1"/>
          <c:order val="1"/>
          <c:tx>
            <c:strRef>
              <c:f>'TODA FTE FTO'!$B$26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FTO'!$C$26:$G$26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87.322614000000002</c:v>
                </c:pt>
                <c:pt idx="2">
                  <c:v>82.956483300000002</c:v>
                </c:pt>
                <c:pt idx="3">
                  <c:v>60.500114409999981</c:v>
                </c:pt>
                <c:pt idx="4">
                  <c:v>46.843848099999995</c:v>
                </c:pt>
              </c:numCache>
            </c:numRef>
          </c:val>
        </c:ser>
        <c:ser>
          <c:idx val="2"/>
          <c:order val="2"/>
          <c:tx>
            <c:strRef>
              <c:f>'TODA FTE FTO'!$B$27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FTO'!$C$27:$G$27</c:f>
              <c:numCache>
                <c:formatCode>_(* #,##0_);_(* \(#,##0\);_(* "-"_);_(@_)</c:formatCode>
                <c:ptCount val="5"/>
                <c:pt idx="0">
                  <c:v>131.55816300000001</c:v>
                </c:pt>
                <c:pt idx="1">
                  <c:v>122.668038</c:v>
                </c:pt>
                <c:pt idx="2">
                  <c:v>116.5346361</c:v>
                </c:pt>
                <c:pt idx="3">
                  <c:v>107.98124684000001</c:v>
                </c:pt>
                <c:pt idx="4">
                  <c:v>86.19387097000002</c:v>
                </c:pt>
              </c:numCache>
            </c:numRef>
          </c:val>
        </c:ser>
        <c:ser>
          <c:idx val="3"/>
          <c:order val="3"/>
          <c:tx>
            <c:strRef>
              <c:f>'TODA FTE FTO'!$B$28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'TODA FTE FTO'!$C$24:$G$24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'TODA FTE FTO'!$C$28:$G$28</c:f>
              <c:numCache>
                <c:formatCode>_(* #,##0_);_(* \(#,##0\);_(* "-"_);_(@_)</c:formatCode>
                <c:ptCount val="5"/>
                <c:pt idx="0">
                  <c:v>436.9</c:v>
                </c:pt>
                <c:pt idx="1">
                  <c:v>567.26505399999996</c:v>
                </c:pt>
                <c:pt idx="2">
                  <c:v>538.90180129999999</c:v>
                </c:pt>
                <c:pt idx="3">
                  <c:v>517.26993273000005</c:v>
                </c:pt>
                <c:pt idx="4">
                  <c:v>477.42525212999948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259489152"/>
        <c:axId val="259508480"/>
        <c:axId val="0"/>
      </c:bar3DChart>
      <c:catAx>
        <c:axId val="259489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259508480"/>
        <c:crosses val="autoZero"/>
        <c:auto val="1"/>
        <c:lblAlgn val="ctr"/>
        <c:lblOffset val="100"/>
        <c:noMultiLvlLbl val="0"/>
      </c:catAx>
      <c:valAx>
        <c:axId val="25950848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259489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RO!$C$25:$G$25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2633.5085370000002</c:v>
                </c:pt>
                <c:pt idx="1">
                  <c:v>1286.7170759999999</c:v>
                </c:pt>
                <c:pt idx="2">
                  <c:v>1222.3812222000001</c:v>
                </c:pt>
                <c:pt idx="3">
                  <c:v>1091.34966869</c:v>
                </c:pt>
                <c:pt idx="4">
                  <c:v>872.02259567999943</c:v>
                </c:pt>
              </c:numCache>
            </c:numRef>
          </c:val>
        </c:ser>
        <c:ser>
          <c:idx val="1"/>
          <c:order val="1"/>
          <c:tx>
            <c:strRef>
              <c:f>RO!$B$26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1.9540416241387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37578115922186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5939452898054855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7135E-3"/>
                  <c:y val="-1.4655167937262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187890579611136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RO!$C$26:$G$26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82.273539</c:v>
                </c:pt>
                <c:pt idx="2">
                  <c:v>78.159862050000001</c:v>
                </c:pt>
                <c:pt idx="3">
                  <c:v>56.638808889999979</c:v>
                </c:pt>
                <c:pt idx="4">
                  <c:v>43.3654206</c:v>
                </c:pt>
              </c:numCache>
            </c:numRef>
          </c:val>
        </c:ser>
        <c:ser>
          <c:idx val="2"/>
          <c:order val="2"/>
          <c:tx>
            <c:strRef>
              <c:f>RO!$B$27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0510895785668701E-17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021791571337402E-17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375781159221452E-3"/>
                  <c:y val="-9.7701119581748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375781159220628E-3"/>
                  <c:y val="-1.4655167937262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RO!$C$27:$G$27</c:f>
              <c:numCache>
                <c:formatCode>_(* #,##0_);_(* \(#,##0\);_(* "-"_);_(@_)</c:formatCode>
                <c:ptCount val="5"/>
                <c:pt idx="0">
                  <c:v>102.76598799999999</c:v>
                </c:pt>
                <c:pt idx="1">
                  <c:v>83.586796000000007</c:v>
                </c:pt>
                <c:pt idx="2">
                  <c:v>79.407456199999999</c:v>
                </c:pt>
                <c:pt idx="3">
                  <c:v>74.85898313999995</c:v>
                </c:pt>
                <c:pt idx="4">
                  <c:v>60.326425829999998</c:v>
                </c:pt>
              </c:numCache>
            </c:numRef>
          </c:val>
        </c:ser>
        <c:ser>
          <c:idx val="3"/>
          <c:order val="3"/>
          <c:tx>
            <c:strRef>
              <c:f>RO!$B$28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7.8315234057277951E-3"/>
                  <c:y val="-9.7701119581747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7127343477665991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503124636888254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15234057278766E-3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3563671738831764E-3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RO!$C$28:$G$28</c:f>
              <c:numCache>
                <c:formatCode>_(* #,##0_);_(* \(#,##0\);_(* "-"_);_(@_)</c:formatCode>
                <c:ptCount val="5"/>
                <c:pt idx="0">
                  <c:v>436.8</c:v>
                </c:pt>
                <c:pt idx="1">
                  <c:v>562.29815299999996</c:v>
                </c:pt>
                <c:pt idx="2">
                  <c:v>534.18324534999999</c:v>
                </c:pt>
                <c:pt idx="3">
                  <c:v>513.32429664000017</c:v>
                </c:pt>
                <c:pt idx="4">
                  <c:v>476.39279267000018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92146560"/>
        <c:axId val="692148480"/>
        <c:axId val="0"/>
      </c:bar3DChart>
      <c:catAx>
        <c:axId val="692146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692148480"/>
        <c:crosses val="autoZero"/>
        <c:auto val="1"/>
        <c:lblAlgn val="ctr"/>
        <c:lblOffset val="100"/>
        <c:noMultiLvlLbl val="0"/>
      </c:catAx>
      <c:valAx>
        <c:axId val="69214848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692146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RDR!$C$25:$G$25</c:f>
              <c:numCache>
                <c:formatCode>#,##0.0</c:formatCode>
                <c:ptCount val="5"/>
                <c:pt idx="0">
                  <c:v>49.074294000000002</c:v>
                </c:pt>
                <c:pt idx="1">
                  <c:v>76.773214999999993</c:v>
                </c:pt>
                <c:pt idx="2">
                  <c:v>72.934554250000005</c:v>
                </c:pt>
                <c:pt idx="3">
                  <c:v>67.498492280000008</c:v>
                </c:pt>
                <c:pt idx="4">
                  <c:v>53.860436410000005</c:v>
                </c:pt>
              </c:numCache>
            </c:numRef>
          </c:val>
        </c:ser>
        <c:ser>
          <c:idx val="1"/>
          <c:order val="1"/>
          <c:tx>
            <c:strRef>
              <c:f>RDR!$B$26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39262146425165E-3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079051331118177E-2"/>
                  <c:y val="-8.17504114878005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392621464252483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RDR!$C$26:$G$26</c:f>
              <c:numCache>
                <c:formatCode>#,##0.0</c:formatCode>
                <c:ptCount val="5"/>
                <c:pt idx="0">
                  <c:v>0</c:v>
                </c:pt>
                <c:pt idx="1">
                  <c:v>5.044003</c:v>
                </c:pt>
                <c:pt idx="2">
                  <c:v>4.7918028499999998</c:v>
                </c:pt>
                <c:pt idx="3">
                  <c:v>3.8562355199999994</c:v>
                </c:pt>
                <c:pt idx="4">
                  <c:v>3.4784274999999996</c:v>
                </c:pt>
              </c:numCache>
            </c:numRef>
          </c:val>
        </c:ser>
        <c:ser>
          <c:idx val="2"/>
          <c:order val="2"/>
          <c:tx>
            <c:strRef>
              <c:f>RDR!$B$27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8.9591567387717116E-3"/>
                  <c:y val="-8.1750411487798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8392621464252483E-3"/>
                  <c:y val="-1.090005486503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193675540786193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RDR!$C$27:$G$27</c:f>
              <c:numCache>
                <c:formatCode>#,##0.0</c:formatCode>
                <c:ptCount val="5"/>
                <c:pt idx="0">
                  <c:v>0.13610700000000001</c:v>
                </c:pt>
                <c:pt idx="1">
                  <c:v>0.83610700000000004</c:v>
                </c:pt>
                <c:pt idx="2">
                  <c:v>0.79430164999999997</c:v>
                </c:pt>
                <c:pt idx="3">
                  <c:v>0.70732254999999999</c:v>
                </c:pt>
                <c:pt idx="4">
                  <c:v>0.58906685000000014</c:v>
                </c:pt>
              </c:numCache>
            </c:numRef>
          </c:val>
        </c:ser>
        <c:ser>
          <c:idx val="3"/>
          <c:order val="3"/>
          <c:tx>
            <c:strRef>
              <c:f>RDR!$B$28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591567387717116E-3"/>
                  <c:y val="-5.45002743252007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9894592346464E-2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5994729617322376E-3"/>
                  <c:y val="-2.7250137162599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599472961732156E-3"/>
                  <c:y val="-8.17504114877995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RDR!$C$24:$G$24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RDR!$C$28:$G$28</c:f>
              <c:numCache>
                <c:formatCode>#,##0.0</c:formatCode>
                <c:ptCount val="5"/>
                <c:pt idx="0">
                  <c:v>0.1</c:v>
                </c:pt>
                <c:pt idx="1">
                  <c:v>4.966901</c:v>
                </c:pt>
                <c:pt idx="2">
                  <c:v>4.7185559499999998</c:v>
                </c:pt>
                <c:pt idx="3">
                  <c:v>3.9456360900000003</c:v>
                </c:pt>
                <c:pt idx="4">
                  <c:v>1.0324594599999999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710068096"/>
        <c:axId val="710173056"/>
        <c:axId val="0"/>
      </c:bar3DChart>
      <c:catAx>
        <c:axId val="710068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710173056"/>
        <c:crosses val="autoZero"/>
        <c:auto val="1"/>
        <c:lblAlgn val="ctr"/>
        <c:lblOffset val="100"/>
        <c:noMultiLvlLbl val="0"/>
      </c:catAx>
      <c:valAx>
        <c:axId val="71017305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710068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DYT!$C$25:$G$25</c:f>
              <c:numCache>
                <c:formatCode>0.0</c:formatCode>
                <c:ptCount val="5"/>
                <c:pt idx="0">
                  <c:v>0</c:v>
                </c:pt>
                <c:pt idx="1">
                  <c:v>1.5538810000000001</c:v>
                </c:pt>
                <c:pt idx="2">
                  <c:v>1.47618695</c:v>
                </c:pt>
                <c:pt idx="3">
                  <c:v>0.33130799999999999</c:v>
                </c:pt>
                <c:pt idx="4">
                  <c:v>0.1799</c:v>
                </c:pt>
              </c:numCache>
            </c:numRef>
          </c:val>
        </c:ser>
        <c:ser>
          <c:idx val="1"/>
          <c:order val="1"/>
          <c:tx>
            <c:strRef>
              <c:f>DYT!$B$26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4.4884489148688386E-3"/>
                  <c:y val="-8.7201837235139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663366861516595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732673372303319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DYT!$C$26:$G$26</c:f>
              <c:numCache>
                <c:formatCode>0.0</c:formatCode>
                <c:ptCount val="5"/>
                <c:pt idx="0">
                  <c:v>0</c:v>
                </c:pt>
                <c:pt idx="1">
                  <c:v>5.0720000000000001E-3</c:v>
                </c:pt>
                <c:pt idx="2">
                  <c:v>4.8183999999999996E-3</c:v>
                </c:pt>
                <c:pt idx="3">
                  <c:v>5.0699999999999999E-3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DYT!$B$27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7.8547856010205384E-3"/>
                  <c:y val="-8.72018372351388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099010058454979E-2"/>
                  <c:y val="-1.7440367447027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7326733723034014E-3"/>
                  <c:y val="-5.81345581567591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5384E-3"/>
                  <c:y val="-1.4533639539189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DYT!$C$27:$G$27</c:f>
              <c:numCache>
                <c:formatCode>0.0</c:formatCode>
                <c:ptCount val="5"/>
                <c:pt idx="0">
                  <c:v>0</c:v>
                </c:pt>
                <c:pt idx="1">
                  <c:v>7.3342239999999999</c:v>
                </c:pt>
                <c:pt idx="2">
                  <c:v>6.9675127999999997</c:v>
                </c:pt>
                <c:pt idx="3">
                  <c:v>6.0580832499999984</c:v>
                </c:pt>
                <c:pt idx="4">
                  <c:v>5.9490860299999992</c:v>
                </c:pt>
              </c:numCache>
            </c:numRef>
          </c:val>
        </c:ser>
        <c:ser>
          <c:idx val="3"/>
          <c:order val="3"/>
          <c:tx>
            <c:strRef>
              <c:f>DYT!$B$28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8.9768978297377587E-3"/>
                  <c:y val="-8.7201837235138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768978297377587E-3"/>
                  <c:y val="-1.7440367447027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9768978297377587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547856010203736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DYT!$C$24:$G$24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DYT!$C$28:$G$28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341440"/>
        <c:axId val="55342976"/>
        <c:axId val="0"/>
      </c:bar3DChart>
      <c:catAx>
        <c:axId val="55341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55342976"/>
        <c:crosses val="autoZero"/>
        <c:auto val="1"/>
        <c:lblAlgn val="ctr"/>
        <c:lblOffset val="100"/>
        <c:noMultiLvlLbl val="0"/>
      </c:catAx>
      <c:valAx>
        <c:axId val="5534297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553414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0</c:v>
                </c:pt>
                <c:pt idx="1">
                  <c:v>9.4548999999999994E-2</c:v>
                </c:pt>
                <c:pt idx="2">
                  <c:v>8.982155E-2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28.656068000000001</c:v>
                </c:pt>
                <c:pt idx="1">
                  <c:v>30.910910999999999</c:v>
                </c:pt>
                <c:pt idx="2">
                  <c:v>29.365365449999999</c:v>
                </c:pt>
                <c:pt idx="3">
                  <c:v>26.356857899999994</c:v>
                </c:pt>
                <c:pt idx="4">
                  <c:v>19.329292260000003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367936"/>
        <c:axId val="55373824"/>
        <c:axId val="0"/>
      </c:bar3DChart>
      <c:catAx>
        <c:axId val="55367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55373824"/>
        <c:crosses val="autoZero"/>
        <c:auto val="1"/>
        <c:lblAlgn val="ctr"/>
        <c:lblOffset val="100"/>
        <c:noMultiLvlLbl val="0"/>
      </c:catAx>
      <c:valAx>
        <c:axId val="5537382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53679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500</c:v>
                </c:pt>
                <c:pt idx="1">
                  <c:v>0.235568</c:v>
                </c:pt>
                <c:pt idx="2">
                  <c:v>0.22378960000000001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5792768"/>
        <c:axId val="55794304"/>
        <c:axId val="0"/>
      </c:bar3DChart>
      <c:catAx>
        <c:axId val="55792768"/>
        <c:scaling>
          <c:orientation val="minMax"/>
        </c:scaling>
        <c:delete val="0"/>
        <c:axPos val="b"/>
        <c:majorTickMark val="none"/>
        <c:minorTickMark val="none"/>
        <c:tickLblPos val="nextTo"/>
        <c:crossAx val="55794304"/>
        <c:crosses val="autoZero"/>
        <c:auto val="1"/>
        <c:lblAlgn val="ctr"/>
        <c:lblOffset val="100"/>
        <c:noMultiLvlLbl val="0"/>
      </c:catAx>
      <c:valAx>
        <c:axId val="5579430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55792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1</xdr:row>
      <xdr:rowOff>76200</xdr:rowOff>
    </xdr:from>
    <xdr:to>
      <xdr:col>1</xdr:col>
      <xdr:colOff>1028700</xdr:colOff>
      <xdr:row>6</xdr:row>
      <xdr:rowOff>29701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21</xdr:row>
      <xdr:rowOff>0</xdr:rowOff>
    </xdr:from>
    <xdr:to>
      <xdr:col>12</xdr:col>
      <xdr:colOff>11205</xdr:colOff>
      <xdr:row>46</xdr:row>
      <xdr:rowOff>156883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358587</xdr:colOff>
      <xdr:row>20</xdr:row>
      <xdr:rowOff>179294</xdr:rowOff>
    </xdr:from>
    <xdr:to>
      <xdr:col>11</xdr:col>
      <xdr:colOff>1008528</xdr:colOff>
      <xdr:row>47</xdr:row>
      <xdr:rowOff>11206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3" name="1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369793</xdr:colOff>
      <xdr:row>20</xdr:row>
      <xdr:rowOff>179293</xdr:rowOff>
    </xdr:from>
    <xdr:to>
      <xdr:col>11</xdr:col>
      <xdr:colOff>997322</xdr:colOff>
      <xdr:row>47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266700"/>
          <a:ext cx="942974" cy="915526"/>
        </a:xfrm>
        <a:prstGeom prst="rect">
          <a:avLst/>
        </a:prstGeom>
      </xdr:spPr>
    </xdr:pic>
    <xdr:clientData/>
  </xdr:twoCellAnchor>
  <xdr:twoCellAnchor>
    <xdr:from>
      <xdr:col>0</xdr:col>
      <xdr:colOff>381000</xdr:colOff>
      <xdr:row>21</xdr:row>
      <xdr:rowOff>12326</xdr:rowOff>
    </xdr:from>
    <xdr:to>
      <xdr:col>11</xdr:col>
      <xdr:colOff>918882</xdr:colOff>
      <xdr:row>46</xdr:row>
      <xdr:rowOff>134472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2" name="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3" name="2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4" name="3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5" name="4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6" name="5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7" name="6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1</xdr:col>
      <xdr:colOff>1028699</xdr:colOff>
      <xdr:row>4</xdr:row>
      <xdr:rowOff>153526</xdr:rowOff>
    </xdr:to>
    <xdr:pic>
      <xdr:nvPicPr>
        <xdr:cNvPr id="8" name="7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9" name="8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0" name="9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1" name="10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1028700</xdr:colOff>
      <xdr:row>4</xdr:row>
      <xdr:rowOff>153526</xdr:rowOff>
    </xdr:to>
    <xdr:pic>
      <xdr:nvPicPr>
        <xdr:cNvPr id="12" name="11 Imagen" descr="Logo MINSA O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1" y="0"/>
          <a:ext cx="942974" cy="925051"/>
        </a:xfrm>
        <a:prstGeom prst="rect">
          <a:avLst/>
        </a:prstGeom>
      </xdr:spPr>
    </xdr:pic>
    <xdr:clientData/>
  </xdr:twoCellAnchor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tabSelected="1" zoomScale="85" zoomScaleNormal="85" workbookViewId="0">
      <selection activeCell="C14" sqref="C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28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19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3182582831</v>
      </c>
      <c r="D14" s="8">
        <v>1365374289</v>
      </c>
      <c r="E14" s="19">
        <f>+D14*95/100</f>
        <v>1297105574.55</v>
      </c>
      <c r="F14" s="19">
        <v>1159179468.97</v>
      </c>
      <c r="G14" s="8">
        <v>926062932.0899992</v>
      </c>
      <c r="H14" s="8"/>
      <c r="I14" s="13">
        <f>IF(ISERROR(+#REF!/E14)=TRUE,0,++#REF!/E14)</f>
        <v>0</v>
      </c>
      <c r="J14" s="13">
        <f>IF(ISERROR(+G14/E14)=TRUE,0,++G14/E14)</f>
        <v>0.71394568819987902</v>
      </c>
      <c r="K14" s="13">
        <f>IF(ISERROR(+H14/E14)=TRUE,0,++H14/E14)</f>
        <v>0</v>
      </c>
      <c r="L14" s="16">
        <f>+D14-G14</f>
        <v>439311356.9100008</v>
      </c>
    </row>
    <row r="15" spans="1:12" ht="20.100000000000001" customHeight="1" x14ac:dyDescent="0.25">
      <c r="B15" s="7" t="s">
        <v>4</v>
      </c>
      <c r="C15" s="9">
        <v>0</v>
      </c>
      <c r="D15" s="9">
        <v>87322614</v>
      </c>
      <c r="E15" s="20">
        <f>+D15*95/100</f>
        <v>82956483.299999997</v>
      </c>
      <c r="F15" s="20">
        <v>60500114.409999982</v>
      </c>
      <c r="G15" s="9">
        <v>46843848.099999994</v>
      </c>
      <c r="H15" s="9"/>
      <c r="I15" s="14">
        <f>IF(ISERROR(+#REF!/E15)=TRUE,0,++#REF!/E15)</f>
        <v>0</v>
      </c>
      <c r="J15" s="14">
        <f>IF(ISERROR(+G15/E15)=TRUE,0,++G15/E15)</f>
        <v>0.56467977229213129</v>
      </c>
      <c r="K15" s="14">
        <f>IF(ISERROR(+H15/E15)=TRUE,0,++H15/E15)</f>
        <v>0</v>
      </c>
      <c r="L15" s="17">
        <f>+D15-G15</f>
        <v>40478765.900000006</v>
      </c>
    </row>
    <row r="16" spans="1:12" ht="20.100000000000001" customHeight="1" x14ac:dyDescent="0.25">
      <c r="B16" s="7" t="s">
        <v>5</v>
      </c>
      <c r="C16" s="9">
        <v>131558163</v>
      </c>
      <c r="D16" s="9">
        <v>122668038</v>
      </c>
      <c r="E16" s="20">
        <f>+D16*95/100</f>
        <v>116534636.09999999</v>
      </c>
      <c r="F16" s="23">
        <v>107981246.84000002</v>
      </c>
      <c r="G16" s="9">
        <v>86193870.970000014</v>
      </c>
      <c r="H16" s="9"/>
      <c r="I16" s="14">
        <f>IF(ISERROR(+#REF!/E16)=TRUE,0,++#REF!/E16)</f>
        <v>0</v>
      </c>
      <c r="J16" s="14">
        <f>IF(ISERROR(+G16/E16)=TRUE,0,++G16/E16)</f>
        <v>0.73964165380012736</v>
      </c>
      <c r="K16" s="14">
        <f>IF(ISERROR(+H16/E16)=TRUE,0,++H16/E16)</f>
        <v>0</v>
      </c>
      <c r="L16" s="17">
        <f>+D16-G16</f>
        <v>36474167.029999986</v>
      </c>
    </row>
    <row r="17" spans="2:12" ht="20.100000000000001" customHeight="1" x14ac:dyDescent="0.25">
      <c r="B17" s="7" t="s">
        <v>6</v>
      </c>
      <c r="C17" s="9">
        <v>436900000</v>
      </c>
      <c r="D17" s="9">
        <v>567265054</v>
      </c>
      <c r="E17" s="20">
        <f>+D17*95/100</f>
        <v>538901801.29999995</v>
      </c>
      <c r="F17" s="23">
        <v>517269932.73000002</v>
      </c>
      <c r="G17" s="9">
        <v>477425252.12999946</v>
      </c>
      <c r="H17" s="9"/>
      <c r="I17" s="14">
        <f>IF(ISERROR(+#REF!/E17)=TRUE,0,++#REF!/E17)</f>
        <v>0</v>
      </c>
      <c r="J17" s="14">
        <f>IF(ISERROR(+G17/E17)=TRUE,0,++G17/E17)</f>
        <v>0.88592253909395036</v>
      </c>
      <c r="K17" s="14">
        <f>IF(ISERROR(+H17/E17)=TRUE,0,++H17/E17)</f>
        <v>0</v>
      </c>
      <c r="L17" s="17">
        <f>+D17-G17</f>
        <v>89839801.870000541</v>
      </c>
    </row>
    <row r="18" spans="2:12" ht="23.25" customHeight="1" x14ac:dyDescent="0.25">
      <c r="B18" s="30" t="s">
        <v>9</v>
      </c>
      <c r="C18" s="11">
        <f t="shared" ref="C18:H18" si="0">SUM(C14:C17)</f>
        <v>3751040994</v>
      </c>
      <c r="D18" s="11">
        <f t="shared" si="0"/>
        <v>2142629995</v>
      </c>
      <c r="E18" s="11">
        <f t="shared" si="0"/>
        <v>2035498495.2499998</v>
      </c>
      <c r="F18" s="11">
        <f t="shared" si="0"/>
        <v>1844930762.95</v>
      </c>
      <c r="G18" s="11">
        <f t="shared" si="0"/>
        <v>1536525903.2899988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0.75486467166426607</v>
      </c>
      <c r="K18" s="15">
        <f>IF(ISERROR(+H18/E18)=TRUE,0,++H18/E18)</f>
        <v>0</v>
      </c>
      <c r="L18" s="18">
        <f>SUM(L14:L17)</f>
        <v>606104091.71000123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3182.5828310000002</v>
      </c>
      <c r="D25" s="41">
        <f t="shared" si="1"/>
        <v>1365.3742890000001</v>
      </c>
      <c r="E25" s="41">
        <f t="shared" si="1"/>
        <v>1297.10557455</v>
      </c>
      <c r="F25" s="41">
        <f t="shared" si="1"/>
        <v>1159.17946897</v>
      </c>
      <c r="G25" s="41">
        <f t="shared" si="1"/>
        <v>926.06293208999921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0</v>
      </c>
      <c r="D26" s="41">
        <f t="shared" si="1"/>
        <v>87.322614000000002</v>
      </c>
      <c r="E26" s="41">
        <f t="shared" si="1"/>
        <v>82.956483300000002</v>
      </c>
      <c r="F26" s="41">
        <f t="shared" si="1"/>
        <v>60.500114409999981</v>
      </c>
      <c r="G26" s="41">
        <f t="shared" si="1"/>
        <v>46.843848099999995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131.55816300000001</v>
      </c>
      <c r="D27" s="41">
        <f t="shared" si="1"/>
        <v>122.668038</v>
      </c>
      <c r="E27" s="41">
        <f t="shared" si="1"/>
        <v>116.5346361</v>
      </c>
      <c r="F27" s="41">
        <f t="shared" si="1"/>
        <v>107.98124684000001</v>
      </c>
      <c r="G27" s="41">
        <f t="shared" si="1"/>
        <v>86.19387097000002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436.9</v>
      </c>
      <c r="D28" s="41">
        <f t="shared" si="1"/>
        <v>567.26505399999996</v>
      </c>
      <c r="E28" s="41">
        <f t="shared" si="1"/>
        <v>538.90180129999999</v>
      </c>
      <c r="F28" s="41">
        <f t="shared" si="1"/>
        <v>517.26993273000005</v>
      </c>
      <c r="G28" s="41">
        <f t="shared" si="1"/>
        <v>477.42525212999948</v>
      </c>
      <c r="H28" s="37"/>
      <c r="I28" s="33"/>
      <c r="J28" s="33"/>
      <c r="K28" s="33"/>
      <c r="L28" s="34"/>
    </row>
  </sheetData>
  <mergeCells count="11">
    <mergeCell ref="I24:K24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28"/>
  <sheetViews>
    <sheetView showGridLines="0" zoomScale="85" zoomScaleNormal="85" workbookViewId="0">
      <selection activeCell="F14" sqref="F14: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1">
        <v>1000000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19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2633508537</v>
      </c>
      <c r="D14" s="8">
        <v>1286717076</v>
      </c>
      <c r="E14" s="19">
        <f>+D14*95/100</f>
        <v>1222381222.2</v>
      </c>
      <c r="F14" s="19">
        <v>1091349668.6900001</v>
      </c>
      <c r="G14" s="8">
        <v>872022595.67999947</v>
      </c>
      <c r="H14" s="8"/>
      <c r="I14" s="13">
        <f>IF(ISERROR(+#REF!/E14)=TRUE,0,++#REF!/E14)</f>
        <v>0</v>
      </c>
      <c r="J14" s="13">
        <f>IF(ISERROR(+G14/E14)=TRUE,0,++G14/E14)</f>
        <v>0.71338022855960015</v>
      </c>
      <c r="K14" s="13">
        <f>IF(ISERROR(+H14/E14)=TRUE,0,++H14/E14)</f>
        <v>0</v>
      </c>
      <c r="L14" s="16">
        <f>+D14-G14</f>
        <v>414694480.32000053</v>
      </c>
    </row>
    <row r="15" spans="1:12" ht="20.100000000000001" customHeight="1" x14ac:dyDescent="0.25">
      <c r="B15" s="7" t="s">
        <v>4</v>
      </c>
      <c r="C15" s="9">
        <v>0</v>
      </c>
      <c r="D15" s="9">
        <v>82273539</v>
      </c>
      <c r="E15" s="20">
        <f>+D15*95/100</f>
        <v>78159862.049999997</v>
      </c>
      <c r="F15" s="20">
        <v>56638808.889999978</v>
      </c>
      <c r="G15" s="9">
        <v>43365420.600000001</v>
      </c>
      <c r="H15" s="9"/>
      <c r="I15" s="14">
        <f>IF(ISERROR(+#REF!/E15)=TRUE,0,++#REF!/E15)</f>
        <v>0</v>
      </c>
      <c r="J15" s="14">
        <f>IF(ISERROR(+G15/E15)=TRUE,0,++G15/E15)</f>
        <v>0.55482979962603451</v>
      </c>
      <c r="K15" s="14">
        <f>IF(ISERROR(+H15/E15)=TRUE,0,++H15/E15)</f>
        <v>0</v>
      </c>
      <c r="L15" s="17">
        <f>+D15-G15</f>
        <v>38908118.399999999</v>
      </c>
    </row>
    <row r="16" spans="1:12" ht="20.100000000000001" customHeight="1" x14ac:dyDescent="0.25">
      <c r="B16" s="7" t="s">
        <v>5</v>
      </c>
      <c r="C16" s="9">
        <v>102765988</v>
      </c>
      <c r="D16" s="9">
        <v>83586796</v>
      </c>
      <c r="E16" s="20">
        <f>+D16*95/100</f>
        <v>79407456.200000003</v>
      </c>
      <c r="F16" s="23">
        <v>74858983.139999956</v>
      </c>
      <c r="G16" s="9">
        <v>60326425.829999998</v>
      </c>
      <c r="H16" s="9"/>
      <c r="I16" s="14">
        <f>IF(ISERROR(+#REF!/E16)=TRUE,0,++#REF!/E16)</f>
        <v>0</v>
      </c>
      <c r="J16" s="14">
        <f>IF(ISERROR(+G16/E16)=TRUE,0,++G16/E16)</f>
        <v>0.75970732116211526</v>
      </c>
      <c r="K16" s="14">
        <f>IF(ISERROR(+H16/E16)=TRUE,0,++H16/E16)</f>
        <v>0</v>
      </c>
      <c r="L16" s="17">
        <f>+D16-G16</f>
        <v>23260370.170000002</v>
      </c>
    </row>
    <row r="17" spans="2:12" ht="20.100000000000001" customHeight="1" x14ac:dyDescent="0.25">
      <c r="B17" s="7" t="s">
        <v>6</v>
      </c>
      <c r="C17" s="9">
        <v>436800000</v>
      </c>
      <c r="D17" s="9">
        <v>562298153</v>
      </c>
      <c r="E17" s="20">
        <f>+D17*95/100</f>
        <v>534183245.35000002</v>
      </c>
      <c r="F17" s="23">
        <v>513324296.64000016</v>
      </c>
      <c r="G17" s="9">
        <v>476392792.6700002</v>
      </c>
      <c r="H17" s="9"/>
      <c r="I17" s="14">
        <f>IF(ISERROR(+#REF!/E17)=TRUE,0,++#REF!/E17)</f>
        <v>0</v>
      </c>
      <c r="J17" s="14">
        <f>IF(ISERROR(+G17/E17)=TRUE,0,++G17/E17)</f>
        <v>0.89181530273916554</v>
      </c>
      <c r="K17" s="14">
        <f>IF(ISERROR(+H17/E17)=TRUE,0,++H17/E17)</f>
        <v>0</v>
      </c>
      <c r="L17" s="17">
        <f>+D17-G17</f>
        <v>85905360.329999804</v>
      </c>
    </row>
    <row r="18" spans="2:12" ht="23.25" customHeight="1" x14ac:dyDescent="0.25">
      <c r="B18" s="30" t="s">
        <v>9</v>
      </c>
      <c r="C18" s="11">
        <f t="shared" ref="C18:H18" si="0">SUM(C14:C17)</f>
        <v>3173074525</v>
      </c>
      <c r="D18" s="11">
        <f t="shared" si="0"/>
        <v>2014875564</v>
      </c>
      <c r="E18" s="11">
        <f t="shared" si="0"/>
        <v>1914131785.8000002</v>
      </c>
      <c r="F18" s="11">
        <f t="shared" si="0"/>
        <v>1736171757.3599999</v>
      </c>
      <c r="G18" s="11">
        <f t="shared" si="0"/>
        <v>1452107234.7799997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0.75862448215554812</v>
      </c>
      <c r="K18" s="15">
        <f>IF(ISERROR(+H18/E18)=TRUE,0,++H18/E18)</f>
        <v>0</v>
      </c>
      <c r="L18" s="18">
        <f>SUM(L14:L17)</f>
        <v>562768329.22000027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44.25" customHeight="1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  <c r="H24" s="35" t="s">
        <v>21</v>
      </c>
      <c r="I24" s="47"/>
      <c r="J24" s="47"/>
      <c r="K24" s="47"/>
      <c r="L24" s="32"/>
    </row>
    <row r="25" spans="2:12" x14ac:dyDescent="0.25">
      <c r="B25" s="39" t="s">
        <v>3</v>
      </c>
      <c r="C25" s="40">
        <f t="shared" ref="C25:G28" si="1">C14/$A$10</f>
        <v>2633.5085370000002</v>
      </c>
      <c r="D25" s="41">
        <f t="shared" si="1"/>
        <v>1286.7170759999999</v>
      </c>
      <c r="E25" s="41">
        <f t="shared" si="1"/>
        <v>1222.3812222000001</v>
      </c>
      <c r="F25" s="41">
        <f t="shared" si="1"/>
        <v>1091.34966869</v>
      </c>
      <c r="G25" s="41">
        <f t="shared" si="1"/>
        <v>872.02259567999943</v>
      </c>
      <c r="H25" s="36"/>
      <c r="I25" s="33"/>
      <c r="J25" s="33"/>
      <c r="K25" s="33"/>
      <c r="L25" s="34"/>
    </row>
    <row r="26" spans="2:12" x14ac:dyDescent="0.25">
      <c r="B26" s="39" t="s">
        <v>4</v>
      </c>
      <c r="C26" s="41">
        <f t="shared" si="1"/>
        <v>0</v>
      </c>
      <c r="D26" s="41">
        <f t="shared" si="1"/>
        <v>82.273539</v>
      </c>
      <c r="E26" s="41">
        <f t="shared" si="1"/>
        <v>78.159862050000001</v>
      </c>
      <c r="F26" s="41">
        <f t="shared" si="1"/>
        <v>56.638808889999979</v>
      </c>
      <c r="G26" s="41">
        <f t="shared" si="1"/>
        <v>43.3654206</v>
      </c>
      <c r="H26" s="37"/>
      <c r="I26" s="33"/>
      <c r="J26" s="33"/>
      <c r="K26" s="33"/>
      <c r="L26" s="34"/>
    </row>
    <row r="27" spans="2:12" x14ac:dyDescent="0.25">
      <c r="B27" s="39" t="s">
        <v>5</v>
      </c>
      <c r="C27" s="41">
        <f t="shared" si="1"/>
        <v>102.76598799999999</v>
      </c>
      <c r="D27" s="41">
        <f t="shared" si="1"/>
        <v>83.586796000000007</v>
      </c>
      <c r="E27" s="41">
        <f t="shared" si="1"/>
        <v>79.407456199999999</v>
      </c>
      <c r="F27" s="41">
        <f t="shared" si="1"/>
        <v>74.85898313999995</v>
      </c>
      <c r="G27" s="41">
        <f t="shared" si="1"/>
        <v>60.326425829999998</v>
      </c>
      <c r="H27" s="37"/>
      <c r="I27" s="33"/>
      <c r="J27" s="33"/>
      <c r="K27" s="33"/>
      <c r="L27" s="34"/>
    </row>
    <row r="28" spans="2:12" x14ac:dyDescent="0.25">
      <c r="B28" s="39" t="s">
        <v>6</v>
      </c>
      <c r="C28" s="41">
        <f t="shared" si="1"/>
        <v>436.8</v>
      </c>
      <c r="D28" s="41">
        <f t="shared" si="1"/>
        <v>562.29815299999996</v>
      </c>
      <c r="E28" s="41">
        <f t="shared" si="1"/>
        <v>534.18324534999999</v>
      </c>
      <c r="F28" s="41">
        <f t="shared" si="1"/>
        <v>513.32429664000017</v>
      </c>
      <c r="G28" s="41">
        <f t="shared" si="1"/>
        <v>476.39279267000018</v>
      </c>
      <c r="H28" s="37"/>
      <c r="I28" s="33"/>
      <c r="J28" s="33"/>
      <c r="K28" s="33"/>
      <c r="L28" s="34"/>
    </row>
  </sheetData>
  <mergeCells count="11">
    <mergeCell ref="I24:K24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C14" sqref="C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49074294</v>
      </c>
      <c r="D14" s="8">
        <v>76773215</v>
      </c>
      <c r="E14" s="19">
        <f>+D14*95/100</f>
        <v>72934554.25</v>
      </c>
      <c r="F14" s="19">
        <v>67498492.280000001</v>
      </c>
      <c r="G14" s="8">
        <v>53860436.410000004</v>
      </c>
      <c r="H14" s="8"/>
      <c r="I14" s="13">
        <f>IF(ISERROR(+#REF!/E14)=TRUE,0,++#REF!/E14)</f>
        <v>0</v>
      </c>
      <c r="J14" s="13">
        <f>IF(ISERROR(+G14/E14)=TRUE,0,++G14/E14)</f>
        <v>0.73847625400411632</v>
      </c>
      <c r="K14" s="13">
        <f>IF(ISERROR(+H14/E14)=TRUE,0,++H14/E14)</f>
        <v>0</v>
      </c>
      <c r="L14" s="16">
        <f>+D14-G14</f>
        <v>22912778.589999996</v>
      </c>
    </row>
    <row r="15" spans="1:12" ht="20.100000000000001" customHeight="1" x14ac:dyDescent="0.25">
      <c r="B15" s="7" t="s">
        <v>4</v>
      </c>
      <c r="C15" s="9">
        <v>0</v>
      </c>
      <c r="D15" s="9">
        <v>5044003</v>
      </c>
      <c r="E15" s="20">
        <f>+D15*95/100</f>
        <v>4791802.8499999996</v>
      </c>
      <c r="F15" s="23">
        <v>3856235.5199999996</v>
      </c>
      <c r="G15" s="9">
        <v>3478427.4999999995</v>
      </c>
      <c r="H15" s="9"/>
      <c r="I15" s="14">
        <f>IF(ISERROR(+#REF!/E15)=TRUE,0,++#REF!/E15)</f>
        <v>0</v>
      </c>
      <c r="J15" s="14">
        <f>IF(ISERROR(+G15/E15)=TRUE,0,++G15/E15)</f>
        <v>0.72591206460007007</v>
      </c>
      <c r="K15" s="14">
        <f>IF(ISERROR(+H15/E15)=TRUE,0,++H15/E15)</f>
        <v>0</v>
      </c>
      <c r="L15" s="17">
        <f>+D15-G15</f>
        <v>1565575.5000000005</v>
      </c>
    </row>
    <row r="16" spans="1:12" ht="20.100000000000001" customHeight="1" x14ac:dyDescent="0.25">
      <c r="B16" s="7" t="s">
        <v>5</v>
      </c>
      <c r="C16" s="9">
        <v>136107</v>
      </c>
      <c r="D16" s="9">
        <v>836107</v>
      </c>
      <c r="E16" s="20">
        <f>+D16*95/100</f>
        <v>794301.65</v>
      </c>
      <c r="F16" s="23">
        <v>707322.55</v>
      </c>
      <c r="G16" s="9">
        <v>589066.85000000009</v>
      </c>
      <c r="H16" s="9"/>
      <c r="I16" s="14">
        <f>IF(ISERROR(+#REF!/E16)=TRUE,0,++#REF!/E16)</f>
        <v>0</v>
      </c>
      <c r="J16" s="14">
        <f>IF(ISERROR(+G16/E16)=TRUE,0,++G16/E16)</f>
        <v>0.74161604725358443</v>
      </c>
      <c r="K16" s="14">
        <f>IF(ISERROR(+H16/E16)=TRUE,0,++H16/E16)</f>
        <v>0</v>
      </c>
      <c r="L16" s="17">
        <f>+D16-G16</f>
        <v>247040.14999999991</v>
      </c>
    </row>
    <row r="17" spans="2:12" ht="20.100000000000001" customHeight="1" x14ac:dyDescent="0.25">
      <c r="B17" s="7" t="s">
        <v>6</v>
      </c>
      <c r="C17" s="9">
        <v>100000</v>
      </c>
      <c r="D17" s="9">
        <v>4966901</v>
      </c>
      <c r="E17" s="20">
        <f>+D17*95/100</f>
        <v>4718555.95</v>
      </c>
      <c r="F17" s="23">
        <v>3945636.0900000003</v>
      </c>
      <c r="G17" s="9">
        <v>1032459.46</v>
      </c>
      <c r="H17" s="9"/>
      <c r="I17" s="14">
        <f>IF(ISERROR(+#REF!/E17)=TRUE,0,++#REF!/E17)</f>
        <v>0</v>
      </c>
      <c r="J17" s="14">
        <f>IF(ISERROR(+G17/E17)=TRUE,0,++G17/E17)</f>
        <v>0.21880835385664971</v>
      </c>
      <c r="K17" s="14">
        <f>IF(ISERROR(+H17/E17)=TRUE,0,++H17/E17)</f>
        <v>0</v>
      </c>
      <c r="L17" s="17">
        <f>+D17-G17</f>
        <v>3934441.54</v>
      </c>
    </row>
    <row r="18" spans="2:12" ht="23.25" customHeight="1" x14ac:dyDescent="0.25">
      <c r="B18" s="30" t="s">
        <v>9</v>
      </c>
      <c r="C18" s="11">
        <f t="shared" ref="C18:H18" si="0">SUM(C14:C17)</f>
        <v>49310401</v>
      </c>
      <c r="D18" s="11">
        <f t="shared" si="0"/>
        <v>87620226</v>
      </c>
      <c r="E18" s="11">
        <f t="shared" si="0"/>
        <v>83239214.700000003</v>
      </c>
      <c r="F18" s="11">
        <f t="shared" si="0"/>
        <v>76007686.439999998</v>
      </c>
      <c r="G18" s="11">
        <f t="shared" si="0"/>
        <v>58960390.220000006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0.70832468125146797</v>
      </c>
      <c r="K18" s="15">
        <f>IF(ISERROR(+H18/E18)=TRUE,0,++H18/E18)</f>
        <v>0</v>
      </c>
      <c r="L18" s="18">
        <f>SUM(L14:L17)</f>
        <v>28659835.779999994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25</v>
      </c>
      <c r="F24" s="43" t="s">
        <v>26</v>
      </c>
      <c r="G24" s="43" t="s">
        <v>27</v>
      </c>
    </row>
    <row r="25" spans="2:12" x14ac:dyDescent="0.25">
      <c r="B25" s="1" t="s">
        <v>3</v>
      </c>
      <c r="C25" s="44">
        <f>C14/$A$1</f>
        <v>49.074294000000002</v>
      </c>
      <c r="D25" s="44">
        <f t="shared" ref="D25:G25" si="1">D14/$A$1</f>
        <v>76.773214999999993</v>
      </c>
      <c r="E25" s="44">
        <f t="shared" si="1"/>
        <v>72.934554250000005</v>
      </c>
      <c r="F25" s="44">
        <f t="shared" si="1"/>
        <v>67.498492280000008</v>
      </c>
      <c r="G25" s="44">
        <f t="shared" si="1"/>
        <v>53.860436410000005</v>
      </c>
    </row>
    <row r="26" spans="2:12" x14ac:dyDescent="0.25">
      <c r="B26" s="1" t="s">
        <v>4</v>
      </c>
      <c r="C26" s="44">
        <f t="shared" ref="C26:G26" si="2">C15/$A$1</f>
        <v>0</v>
      </c>
      <c r="D26" s="44">
        <f t="shared" si="2"/>
        <v>5.044003</v>
      </c>
      <c r="E26" s="44">
        <f t="shared" si="2"/>
        <v>4.7918028499999998</v>
      </c>
      <c r="F26" s="44">
        <f t="shared" si="2"/>
        <v>3.8562355199999994</v>
      </c>
      <c r="G26" s="44">
        <f t="shared" si="2"/>
        <v>3.4784274999999996</v>
      </c>
    </row>
    <row r="27" spans="2:12" x14ac:dyDescent="0.25">
      <c r="B27" s="1" t="s">
        <v>5</v>
      </c>
      <c r="C27" s="44">
        <f t="shared" ref="C27:G27" si="3">C16/$A$1</f>
        <v>0.13610700000000001</v>
      </c>
      <c r="D27" s="44">
        <f t="shared" si="3"/>
        <v>0.83610700000000004</v>
      </c>
      <c r="E27" s="44">
        <f t="shared" si="3"/>
        <v>0.79430164999999997</v>
      </c>
      <c r="F27" s="44">
        <f t="shared" si="3"/>
        <v>0.70732254999999999</v>
      </c>
      <c r="G27" s="44">
        <f t="shared" si="3"/>
        <v>0.58906685000000014</v>
      </c>
    </row>
    <row r="28" spans="2:12" x14ac:dyDescent="0.25">
      <c r="B28" s="1" t="s">
        <v>6</v>
      </c>
      <c r="C28" s="44">
        <f t="shared" ref="C28:G28" si="4">C17/$A$1</f>
        <v>0.1</v>
      </c>
      <c r="D28" s="44">
        <f t="shared" si="4"/>
        <v>4.966901</v>
      </c>
      <c r="E28" s="44">
        <f t="shared" si="4"/>
        <v>4.7185559499999998</v>
      </c>
      <c r="F28" s="44">
        <f t="shared" si="4"/>
        <v>3.9456360900000003</v>
      </c>
      <c r="G28" s="44">
        <f t="shared" si="4"/>
        <v>1.0324594599999999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G16" sqref="G1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25" t="s">
        <v>3</v>
      </c>
      <c r="C14" s="26">
        <v>0</v>
      </c>
      <c r="D14" s="26">
        <v>1553881</v>
      </c>
      <c r="E14" s="27">
        <f>+D14*95/100</f>
        <v>1476186.95</v>
      </c>
      <c r="F14" s="27">
        <v>331308</v>
      </c>
      <c r="G14" s="8">
        <v>179900</v>
      </c>
      <c r="H14" s="8"/>
      <c r="I14" s="13">
        <f>IF(ISERROR(+#REF!/E14)=TRUE,0,++#REF!/E14)</f>
        <v>0</v>
      </c>
      <c r="J14" s="13">
        <f>IF(ISERROR(+G14/E14)=TRUE,0,++G14/E14)</f>
        <v>0.12186803304283378</v>
      </c>
      <c r="K14" s="13">
        <f>IF(ISERROR(+H14/E14)=TRUE,0,++H14/E14)</f>
        <v>0</v>
      </c>
      <c r="L14" s="16">
        <f>+D14-G14</f>
        <v>1373981</v>
      </c>
    </row>
    <row r="15" spans="1:12" ht="20.100000000000001" customHeight="1" x14ac:dyDescent="0.25">
      <c r="B15" s="24" t="s">
        <v>4</v>
      </c>
      <c r="C15" s="28">
        <v>0</v>
      </c>
      <c r="D15" s="28">
        <v>5072</v>
      </c>
      <c r="E15" s="23">
        <f>+D15*95/100</f>
        <v>4818.3999999999996</v>
      </c>
      <c r="F15" s="23">
        <v>5070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5072</v>
      </c>
    </row>
    <row r="16" spans="1:12" ht="20.100000000000001" customHeight="1" x14ac:dyDescent="0.25">
      <c r="B16" s="24" t="s">
        <v>5</v>
      </c>
      <c r="C16" s="28">
        <v>0</v>
      </c>
      <c r="D16" s="29">
        <v>7334224</v>
      </c>
      <c r="E16" s="23">
        <f>+D16*95/100</f>
        <v>6967512.7999999998</v>
      </c>
      <c r="F16" s="23">
        <v>6058083.2499999981</v>
      </c>
      <c r="G16" s="9">
        <v>5949086.0299999993</v>
      </c>
      <c r="H16" s="9"/>
      <c r="I16" s="14">
        <f>IF(ISERROR(+#REF!/E16)=TRUE,0,++#REF!/E16)</f>
        <v>0</v>
      </c>
      <c r="J16" s="14">
        <f>IF(ISERROR(+G16/E16)=TRUE,0,++G16/E16)</f>
        <v>0.85383209199127696</v>
      </c>
      <c r="K16" s="14">
        <f>IF(ISERROR(+H16/E16)=TRUE,0,++H16/E16)</f>
        <v>0</v>
      </c>
      <c r="L16" s="17">
        <f>+D16-G16</f>
        <v>1385137.9700000007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>+D17*95/100</f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0</v>
      </c>
      <c r="D18" s="11">
        <f t="shared" si="0"/>
        <v>8893177</v>
      </c>
      <c r="E18" s="11">
        <f t="shared" si="0"/>
        <v>8448518.1500000004</v>
      </c>
      <c r="F18" s="11">
        <f t="shared" si="0"/>
        <v>6394461.2499999981</v>
      </c>
      <c r="G18" s="11">
        <f t="shared" si="0"/>
        <v>6128986.0299999993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0.72545101060119033</v>
      </c>
      <c r="K18" s="15">
        <f>IF(ISERROR(+H18/E18)=TRUE,0,++H18/E18)</f>
        <v>0</v>
      </c>
      <c r="L18" s="18">
        <f>SUM(L14:L17)</f>
        <v>2764190.9700000007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30" x14ac:dyDescent="0.25">
      <c r="B24" s="42" t="s">
        <v>1</v>
      </c>
      <c r="C24" s="42" t="s">
        <v>8</v>
      </c>
      <c r="D24" s="42" t="s">
        <v>7</v>
      </c>
      <c r="E24" s="43" t="s">
        <v>25</v>
      </c>
      <c r="F24" s="43" t="s">
        <v>26</v>
      </c>
      <c r="G24" s="43" t="s">
        <v>27</v>
      </c>
    </row>
    <row r="25" spans="2:12" x14ac:dyDescent="0.25">
      <c r="B25" s="1" t="s">
        <v>3</v>
      </c>
      <c r="C25" s="45">
        <f>C14/$A$1</f>
        <v>0</v>
      </c>
      <c r="D25" s="45">
        <f t="shared" ref="D25:G25" si="1">D14/$A$1</f>
        <v>1.5538810000000001</v>
      </c>
      <c r="E25" s="45">
        <f t="shared" si="1"/>
        <v>1.47618695</v>
      </c>
      <c r="F25" s="45">
        <f t="shared" si="1"/>
        <v>0.33130799999999999</v>
      </c>
      <c r="G25" s="45">
        <f t="shared" si="1"/>
        <v>0.1799</v>
      </c>
      <c r="H25" s="1">
        <v>1373981</v>
      </c>
    </row>
    <row r="26" spans="2:12" x14ac:dyDescent="0.25">
      <c r="B26" s="1" t="s">
        <v>4</v>
      </c>
      <c r="C26" s="45">
        <f t="shared" ref="C26:G26" si="2">C15/$A$1</f>
        <v>0</v>
      </c>
      <c r="D26" s="45">
        <f t="shared" si="2"/>
        <v>5.0720000000000001E-3</v>
      </c>
      <c r="E26" s="45">
        <f t="shared" si="2"/>
        <v>4.8183999999999996E-3</v>
      </c>
      <c r="F26" s="45">
        <f t="shared" si="2"/>
        <v>5.0699999999999999E-3</v>
      </c>
      <c r="G26" s="45">
        <f t="shared" si="2"/>
        <v>0</v>
      </c>
      <c r="H26" s="1">
        <v>5072</v>
      </c>
    </row>
    <row r="27" spans="2:12" x14ac:dyDescent="0.25">
      <c r="B27" s="1" t="s">
        <v>5</v>
      </c>
      <c r="C27" s="45">
        <f t="shared" ref="C27:G27" si="3">C16/$A$1</f>
        <v>0</v>
      </c>
      <c r="D27" s="45">
        <f t="shared" si="3"/>
        <v>7.3342239999999999</v>
      </c>
      <c r="E27" s="45">
        <f t="shared" si="3"/>
        <v>6.9675127999999997</v>
      </c>
      <c r="F27" s="45">
        <f t="shared" si="3"/>
        <v>6.0580832499999984</v>
      </c>
      <c r="G27" s="45">
        <f t="shared" si="3"/>
        <v>5.9490860299999992</v>
      </c>
      <c r="H27" s="1">
        <v>3078714.9799999995</v>
      </c>
    </row>
    <row r="28" spans="2:12" x14ac:dyDescent="0.25">
      <c r="B28" s="1" t="s">
        <v>6</v>
      </c>
      <c r="C28" s="45">
        <f t="shared" ref="C28:G28" si="4">C17/$A$1</f>
        <v>0</v>
      </c>
      <c r="D28" s="45">
        <f t="shared" si="4"/>
        <v>0</v>
      </c>
      <c r="E28" s="45">
        <f t="shared" si="4"/>
        <v>0</v>
      </c>
      <c r="F28" s="45">
        <f t="shared" si="4"/>
        <v>0</v>
      </c>
      <c r="G28" s="45">
        <f t="shared" si="4"/>
        <v>0</v>
      </c>
      <c r="H28" s="1">
        <v>0</v>
      </c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9"/>
  <sheetViews>
    <sheetView showGridLines="0" zoomScale="85" zoomScaleNormal="85" workbookViewId="0">
      <selection activeCell="G18" sqref="G18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18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6" t="s">
        <v>3</v>
      </c>
      <c r="C14" s="8">
        <v>0</v>
      </c>
      <c r="D14" s="8">
        <v>94549</v>
      </c>
      <c r="E14" s="19">
        <f>+D14*95/100</f>
        <v>89821.55</v>
      </c>
      <c r="F14" s="19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94549</v>
      </c>
    </row>
    <row r="15" spans="1:12" ht="20.100000000000001" customHeight="1" x14ac:dyDescent="0.25">
      <c r="B15" s="7" t="s">
        <v>4</v>
      </c>
      <c r="C15" s="9">
        <v>0</v>
      </c>
      <c r="D15" s="9">
        <v>0</v>
      </c>
      <c r="E15" s="20">
        <f>+D15*95/100</f>
        <v>0</v>
      </c>
      <c r="F15" s="20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7">
        <v>28656068</v>
      </c>
      <c r="D16" s="7">
        <v>30910911</v>
      </c>
      <c r="E16" s="20">
        <f>+D16*95/100</f>
        <v>29365365.449999999</v>
      </c>
      <c r="F16" s="20">
        <v>26356857.899999995</v>
      </c>
      <c r="G16" s="9">
        <v>19329292.260000002</v>
      </c>
      <c r="H16" s="9"/>
      <c r="I16" s="14">
        <f>IF(ISERROR(+#REF!/E16)=TRUE,0,++#REF!/E16)</f>
        <v>0</v>
      </c>
      <c r="J16" s="14">
        <f>IF(ISERROR(+G16/E16)=TRUE,0,++G16/E16)</f>
        <v>0.65823435069833269</v>
      </c>
      <c r="K16" s="14">
        <f>IF(ISERROR(+H16/E16)=TRUE,0,++H16/E16)</f>
        <v>0</v>
      </c>
      <c r="L16" s="17">
        <f>+D16-G16</f>
        <v>11581618.739999998</v>
      </c>
    </row>
    <row r="17" spans="2:12" ht="20.100000000000001" customHeight="1" x14ac:dyDescent="0.25">
      <c r="B17" s="7" t="s">
        <v>6</v>
      </c>
      <c r="C17" s="9">
        <v>0</v>
      </c>
      <c r="D17" s="9">
        <v>0</v>
      </c>
      <c r="E17" s="20">
        <f>+D17*95/100</f>
        <v>0</v>
      </c>
      <c r="F17" s="20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28656068</v>
      </c>
      <c r="D18" s="11">
        <f t="shared" si="0"/>
        <v>31005460</v>
      </c>
      <c r="E18" s="11">
        <f t="shared" si="0"/>
        <v>29455187</v>
      </c>
      <c r="F18" s="11">
        <f t="shared" si="0"/>
        <v>26356857.899999995</v>
      </c>
      <c r="G18" s="11">
        <f t="shared" si="0"/>
        <v>19329292.260000002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0.65622711069530815</v>
      </c>
      <c r="K18" s="15">
        <f>IF(ISERROR(+H18/E18)=TRUE,0,++H18/E18)</f>
        <v>0</v>
      </c>
      <c r="L18" s="18">
        <f>SUM(L14:L17)</f>
        <v>11676167.739999998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</row>
    <row r="25" spans="2:12" x14ac:dyDescent="0.25">
      <c r="B25" s="31" t="s">
        <v>3</v>
      </c>
      <c r="C25" s="46">
        <f>C14/$A$1</f>
        <v>0</v>
      </c>
      <c r="D25" s="46">
        <f t="shared" ref="D25:G25" si="1">D14/$A$1</f>
        <v>9.4548999999999994E-2</v>
      </c>
      <c r="E25" s="46">
        <f t="shared" si="1"/>
        <v>8.982155E-2</v>
      </c>
      <c r="F25" s="46">
        <f t="shared" si="1"/>
        <v>0</v>
      </c>
      <c r="G25" s="46">
        <f t="shared" si="1"/>
        <v>0</v>
      </c>
    </row>
    <row r="26" spans="2:12" x14ac:dyDescent="0.25">
      <c r="B26" s="31" t="s">
        <v>4</v>
      </c>
      <c r="C26" s="46">
        <f t="shared" ref="C26:G26" si="2">C15/$A$1</f>
        <v>0</v>
      </c>
      <c r="D26" s="46">
        <f t="shared" si="2"/>
        <v>0</v>
      </c>
      <c r="E26" s="46">
        <f t="shared" si="2"/>
        <v>0</v>
      </c>
      <c r="F26" s="46">
        <f t="shared" si="2"/>
        <v>0</v>
      </c>
      <c r="G26" s="46">
        <f t="shared" si="2"/>
        <v>0</v>
      </c>
    </row>
    <row r="27" spans="2:12" x14ac:dyDescent="0.25">
      <c r="B27" s="31" t="s">
        <v>5</v>
      </c>
      <c r="C27" s="46">
        <f t="shared" ref="C27:G27" si="3">C16/$A$1</f>
        <v>28.656068000000001</v>
      </c>
      <c r="D27" s="46">
        <f t="shared" si="3"/>
        <v>30.910910999999999</v>
      </c>
      <c r="E27" s="46">
        <f t="shared" si="3"/>
        <v>29.365365449999999</v>
      </c>
      <c r="F27" s="46">
        <f t="shared" si="3"/>
        <v>26.356857899999994</v>
      </c>
      <c r="G27" s="46">
        <f t="shared" si="3"/>
        <v>19.329292260000003</v>
      </c>
    </row>
    <row r="28" spans="2:12" x14ac:dyDescent="0.25">
      <c r="B28" s="31" t="s">
        <v>6</v>
      </c>
      <c r="C28" s="46">
        <f t="shared" ref="C28:G28" si="4">C17/$A$1</f>
        <v>0</v>
      </c>
      <c r="D28" s="46">
        <f t="shared" si="4"/>
        <v>0</v>
      </c>
      <c r="E28" s="46">
        <f t="shared" si="4"/>
        <v>0</v>
      </c>
      <c r="F28" s="46">
        <f t="shared" si="4"/>
        <v>0</v>
      </c>
      <c r="G28" s="46">
        <f t="shared" si="4"/>
        <v>0</v>
      </c>
    </row>
    <row r="29" spans="2:12" x14ac:dyDescent="0.25">
      <c r="B29" s="31"/>
      <c r="C29" s="31"/>
      <c r="D29" s="31"/>
      <c r="E29" s="31"/>
      <c r="F29" s="31"/>
      <c r="G29" s="31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D18" sqref="D18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1">
        <v>1000000</v>
      </c>
    </row>
    <row r="2" spans="1:12" ht="15" customHeight="1" x14ac:dyDescent="0.25">
      <c r="B2" s="48" t="s">
        <v>29</v>
      </c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 ht="15.75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2" ht="15" customHeight="1" x14ac:dyDescent="0.2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2" ht="15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2" ht="15" customHeight="1" x14ac:dyDescent="0.2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8" spans="1:12" ht="15.75" x14ac:dyDescent="0.25">
      <c r="B8" s="2" t="s">
        <v>20</v>
      </c>
    </row>
    <row r="9" spans="1:12" x14ac:dyDescent="0.2">
      <c r="B9" s="3" t="s">
        <v>2</v>
      </c>
    </row>
    <row r="11" spans="1:12" x14ac:dyDescent="0.25">
      <c r="B11" s="4"/>
      <c r="I11" s="49"/>
      <c r="J11" s="49"/>
      <c r="K11" s="49"/>
    </row>
    <row r="12" spans="1:12" s="5" customFormat="1" ht="15" customHeight="1" x14ac:dyDescent="0.25">
      <c r="B12" s="50" t="s">
        <v>1</v>
      </c>
      <c r="C12" s="52" t="s">
        <v>0</v>
      </c>
      <c r="D12" s="52"/>
      <c r="E12" s="53" t="s">
        <v>13</v>
      </c>
      <c r="F12" s="53" t="s">
        <v>14</v>
      </c>
      <c r="G12" s="53" t="s">
        <v>31</v>
      </c>
      <c r="H12" s="53" t="s">
        <v>21</v>
      </c>
      <c r="I12" s="55" t="s">
        <v>23</v>
      </c>
      <c r="J12" s="55"/>
      <c r="K12" s="55"/>
      <c r="L12" s="56" t="s">
        <v>22</v>
      </c>
    </row>
    <row r="13" spans="1:12" s="5" customFormat="1" ht="40.5" customHeight="1" x14ac:dyDescent="0.25">
      <c r="B13" s="51"/>
      <c r="C13" s="21" t="s">
        <v>8</v>
      </c>
      <c r="D13" s="21" t="s">
        <v>7</v>
      </c>
      <c r="E13" s="54"/>
      <c r="F13" s="54"/>
      <c r="G13" s="54"/>
      <c r="H13" s="54"/>
      <c r="I13" s="21" t="s">
        <v>15</v>
      </c>
      <c r="J13" s="21" t="s">
        <v>16</v>
      </c>
      <c r="K13" s="22" t="s">
        <v>17</v>
      </c>
      <c r="L13" s="57"/>
    </row>
    <row r="14" spans="1:12" ht="20.100000000000001" customHeight="1" x14ac:dyDescent="0.25">
      <c r="B14" s="25" t="s">
        <v>3</v>
      </c>
      <c r="C14" s="26">
        <v>500000000</v>
      </c>
      <c r="D14" s="26">
        <v>235568</v>
      </c>
      <c r="E14" s="27">
        <f>+D14*95/100</f>
        <v>223789.6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235568</v>
      </c>
    </row>
    <row r="15" spans="1:12" ht="20.100000000000001" customHeight="1" x14ac:dyDescent="0.25">
      <c r="B15" s="24" t="s">
        <v>4</v>
      </c>
      <c r="C15" s="28">
        <v>0</v>
      </c>
      <c r="D15" s="28">
        <v>0</v>
      </c>
      <c r="E15" s="23">
        <f>+D15*95/100</f>
        <v>0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>
        <v>0</v>
      </c>
      <c r="D16" s="28">
        <v>0</v>
      </c>
      <c r="E16" s="23">
        <f>+D16*95/100</f>
        <v>0</v>
      </c>
      <c r="F16" s="23">
        <v>0</v>
      </c>
      <c r="G16" s="9">
        <v>0</v>
      </c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>
        <v>0</v>
      </c>
      <c r="D17" s="28">
        <v>0</v>
      </c>
      <c r="E17" s="23">
        <f>+D17*95/100</f>
        <v>0</v>
      </c>
      <c r="F17" s="23">
        <v>0</v>
      </c>
      <c r="G17" s="9">
        <v>0</v>
      </c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30" t="s">
        <v>9</v>
      </c>
      <c r="C18" s="11">
        <f t="shared" ref="C18:H18" si="0">SUM(C14:C17)</f>
        <v>500000000</v>
      </c>
      <c r="D18" s="11">
        <f t="shared" si="0"/>
        <v>235568</v>
      </c>
      <c r="E18" s="11">
        <f t="shared" si="0"/>
        <v>223789.6</v>
      </c>
      <c r="F18" s="11">
        <f t="shared" si="0"/>
        <v>0</v>
      </c>
      <c r="G18" s="11">
        <f t="shared" si="0"/>
        <v>0</v>
      </c>
      <c r="H18" s="11">
        <f t="shared" si="0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235568</v>
      </c>
    </row>
    <row r="19" spans="2:12" x14ac:dyDescent="0.25">
      <c r="B19" s="1" t="s">
        <v>24</v>
      </c>
    </row>
    <row r="20" spans="2:12" x14ac:dyDescent="0.2">
      <c r="B20" s="12" t="s">
        <v>30</v>
      </c>
    </row>
    <row r="24" spans="2:12" ht="30" x14ac:dyDescent="0.25">
      <c r="B24" s="38" t="s">
        <v>1</v>
      </c>
      <c r="C24" s="38" t="s">
        <v>8</v>
      </c>
      <c r="D24" s="38" t="s">
        <v>7</v>
      </c>
      <c r="E24" s="32" t="s">
        <v>25</v>
      </c>
      <c r="F24" s="32" t="s">
        <v>26</v>
      </c>
      <c r="G24" s="32" t="s">
        <v>27</v>
      </c>
    </row>
    <row r="25" spans="2:12" x14ac:dyDescent="0.25">
      <c r="B25" s="31" t="s">
        <v>3</v>
      </c>
      <c r="C25" s="31">
        <f>+C14/$A$1</f>
        <v>500</v>
      </c>
      <c r="D25" s="31">
        <f t="shared" ref="D25:G25" si="1">+D14/$A$1</f>
        <v>0.235568</v>
      </c>
      <c r="E25" s="31">
        <f t="shared" si="1"/>
        <v>0.22378960000000001</v>
      </c>
      <c r="F25" s="31">
        <f t="shared" si="1"/>
        <v>0</v>
      </c>
      <c r="G25" s="31">
        <f t="shared" si="1"/>
        <v>0</v>
      </c>
    </row>
    <row r="26" spans="2:12" x14ac:dyDescent="0.25">
      <c r="B26" s="31" t="s">
        <v>4</v>
      </c>
      <c r="C26" s="31">
        <f t="shared" ref="C26:G26" si="2">+C15/$A$1</f>
        <v>0</v>
      </c>
      <c r="D26" s="31">
        <f t="shared" si="2"/>
        <v>0</v>
      </c>
      <c r="E26" s="31">
        <f t="shared" si="2"/>
        <v>0</v>
      </c>
      <c r="F26" s="31">
        <f t="shared" si="2"/>
        <v>0</v>
      </c>
      <c r="G26" s="31">
        <f t="shared" si="2"/>
        <v>0</v>
      </c>
    </row>
    <row r="27" spans="2:12" x14ac:dyDescent="0.25">
      <c r="B27" s="31" t="s">
        <v>5</v>
      </c>
      <c r="C27" s="31">
        <f t="shared" ref="C27:G27" si="3">+C16/$A$1</f>
        <v>0</v>
      </c>
      <c r="D27" s="31">
        <f t="shared" si="3"/>
        <v>0</v>
      </c>
      <c r="E27" s="31">
        <f t="shared" si="3"/>
        <v>0</v>
      </c>
      <c r="F27" s="31">
        <f t="shared" si="3"/>
        <v>0</v>
      </c>
      <c r="G27" s="31">
        <f t="shared" si="3"/>
        <v>0</v>
      </c>
    </row>
    <row r="28" spans="2:12" x14ac:dyDescent="0.25">
      <c r="B28" s="31" t="s">
        <v>6</v>
      </c>
      <c r="C28" s="31">
        <f t="shared" ref="C28:G28" si="4">+C17/$A$1</f>
        <v>0</v>
      </c>
      <c r="D28" s="31">
        <f t="shared" si="4"/>
        <v>0</v>
      </c>
      <c r="E28" s="31">
        <f t="shared" si="4"/>
        <v>0</v>
      </c>
      <c r="F28" s="31">
        <f t="shared" si="4"/>
        <v>0</v>
      </c>
      <c r="G28" s="31">
        <f t="shared" si="4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FTE FTO</vt:lpstr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FTE FTO'!Área_de_impresión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2016-01-04T14:58:00Z</dcterms:modified>
</cp:coreProperties>
</file>