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25" windowWidth="17595" windowHeight="9855"/>
  </bookViews>
  <sheets>
    <sheet name="TODA FTE FTO" sheetId="8" r:id="rId1"/>
    <sheet name="RO" sheetId="1" r:id="rId2"/>
    <sheet name="RDR" sheetId="4" r:id="rId3"/>
    <sheet name="DYT" sheetId="6" r:id="rId4"/>
    <sheet name="ROOC" sheetId="5" r:id="rId5"/>
    <sheet name="RD" sheetId="7" r:id="rId6"/>
  </sheets>
  <definedNames>
    <definedName name="_xlnm._FilterDatabase" localSheetId="1" hidden="1">RO!$B$12:$L$17</definedName>
    <definedName name="_xlnm._FilterDatabase" localSheetId="0" hidden="1">'TODA FTE FTO'!$B$12:$L$17</definedName>
    <definedName name="_xlnm.Print_Area" localSheetId="3">DYT!$B$2:$L$20</definedName>
    <definedName name="_xlnm.Print_Area" localSheetId="5">RD!$B$2:$L$20</definedName>
    <definedName name="_xlnm.Print_Area" localSheetId="2">RDR!$B$2:$L$20</definedName>
    <definedName name="_xlnm.Print_Area" localSheetId="1">RO!$B$2:$L$20</definedName>
    <definedName name="_xlnm.Print_Area" localSheetId="4">ROOC!$B$2:$L$20</definedName>
    <definedName name="_xlnm.Print_Area" localSheetId="0">'TODA FTE FTO'!$B$2:$L$20</definedName>
  </definedNames>
  <calcPr calcId="145621"/>
</workbook>
</file>

<file path=xl/calcChain.xml><?xml version="1.0" encoding="utf-8"?>
<calcChain xmlns="http://schemas.openxmlformats.org/spreadsheetml/2006/main">
  <c r="E17" i="1" l="1"/>
  <c r="E17" i="4"/>
  <c r="E17" i="6"/>
  <c r="E17" i="5"/>
  <c r="E17" i="7"/>
  <c r="E17" i="8"/>
  <c r="E15" i="1"/>
  <c r="E15" i="4"/>
  <c r="E15" i="6"/>
  <c r="E15" i="5"/>
  <c r="E15" i="7"/>
  <c r="E15" i="8"/>
  <c r="E14" i="1"/>
  <c r="E14" i="4"/>
  <c r="E14" i="6"/>
  <c r="E14" i="5"/>
  <c r="E14" i="7"/>
  <c r="E14" i="8"/>
  <c r="E16" i="1" l="1"/>
  <c r="E16" i="4"/>
  <c r="E16" i="6"/>
  <c r="E16" i="5"/>
  <c r="E16" i="7"/>
  <c r="E16" i="8"/>
  <c r="K16" i="8" s="1"/>
  <c r="I17" i="8"/>
  <c r="K15" i="8"/>
  <c r="E25" i="8"/>
  <c r="G28" i="8"/>
  <c r="F28" i="8"/>
  <c r="D28" i="8"/>
  <c r="C28" i="8"/>
  <c r="G27" i="8"/>
  <c r="F27" i="8"/>
  <c r="D27" i="8"/>
  <c r="C27" i="8"/>
  <c r="G26" i="8"/>
  <c r="F26" i="8"/>
  <c r="D26" i="8"/>
  <c r="C26" i="8"/>
  <c r="G25" i="8"/>
  <c r="F25" i="8"/>
  <c r="D25" i="8"/>
  <c r="C25" i="8"/>
  <c r="H18" i="8"/>
  <c r="G18" i="8"/>
  <c r="F18" i="8"/>
  <c r="D18" i="8"/>
  <c r="C18" i="8"/>
  <c r="L17" i="8"/>
  <c r="L16" i="8"/>
  <c r="L15" i="8"/>
  <c r="L14" i="8"/>
  <c r="J17" i="8" l="1"/>
  <c r="J16" i="8"/>
  <c r="I16" i="8"/>
  <c r="I14" i="8"/>
  <c r="J14" i="8"/>
  <c r="L18" i="8"/>
  <c r="K14" i="8"/>
  <c r="E26" i="8"/>
  <c r="I15" i="8"/>
  <c r="K17" i="8"/>
  <c r="E18" i="8"/>
  <c r="K18" i="8" s="1"/>
  <c r="E27" i="8"/>
  <c r="J15" i="8"/>
  <c r="E28" i="8"/>
  <c r="G28" i="7"/>
  <c r="F28" i="7"/>
  <c r="D28" i="7"/>
  <c r="C28" i="7"/>
  <c r="G27" i="7"/>
  <c r="F27" i="7"/>
  <c r="D27" i="7"/>
  <c r="C27" i="7"/>
  <c r="G26" i="7"/>
  <c r="F26" i="7"/>
  <c r="D26" i="7"/>
  <c r="C26" i="7"/>
  <c r="G25" i="7"/>
  <c r="F25" i="7"/>
  <c r="D25" i="7"/>
  <c r="C25" i="7"/>
  <c r="G28" i="5"/>
  <c r="F28" i="5"/>
  <c r="D28" i="5"/>
  <c r="C28" i="5"/>
  <c r="G27" i="5"/>
  <c r="F27" i="5"/>
  <c r="D27" i="5"/>
  <c r="C27" i="5"/>
  <c r="G26" i="5"/>
  <c r="F26" i="5"/>
  <c r="D26" i="5"/>
  <c r="C26" i="5"/>
  <c r="G25" i="5"/>
  <c r="F25" i="5"/>
  <c r="D25" i="5"/>
  <c r="C25" i="5"/>
  <c r="G28" i="6"/>
  <c r="F28" i="6"/>
  <c r="D28" i="6"/>
  <c r="C28" i="6"/>
  <c r="G27" i="6"/>
  <c r="F27" i="6"/>
  <c r="D27" i="6"/>
  <c r="C27" i="6"/>
  <c r="G26" i="6"/>
  <c r="F26" i="6"/>
  <c r="D26" i="6"/>
  <c r="C26" i="6"/>
  <c r="G25" i="6"/>
  <c r="F25" i="6"/>
  <c r="D25" i="6"/>
  <c r="C25" i="6"/>
  <c r="G28" i="4"/>
  <c r="F28" i="4"/>
  <c r="D28" i="4"/>
  <c r="C28" i="4"/>
  <c r="G27" i="4"/>
  <c r="F27" i="4"/>
  <c r="D27" i="4"/>
  <c r="C27" i="4"/>
  <c r="G26" i="4"/>
  <c r="F26" i="4"/>
  <c r="D26" i="4"/>
  <c r="C26" i="4"/>
  <c r="G25" i="4"/>
  <c r="F25" i="4"/>
  <c r="D25" i="4"/>
  <c r="C25" i="4"/>
  <c r="G28" i="1"/>
  <c r="F28" i="1"/>
  <c r="D28" i="1"/>
  <c r="C28" i="1"/>
  <c r="G27" i="1"/>
  <c r="F27" i="1"/>
  <c r="D27" i="1"/>
  <c r="C27" i="1"/>
  <c r="G26" i="1"/>
  <c r="F26" i="1"/>
  <c r="D26" i="1"/>
  <c r="C26" i="1"/>
  <c r="G25" i="1"/>
  <c r="F25" i="1"/>
  <c r="D25" i="1"/>
  <c r="C25" i="1"/>
  <c r="J18" i="8" l="1"/>
  <c r="I18" i="8"/>
  <c r="E28" i="4"/>
  <c r="E27" i="4"/>
  <c r="E26" i="4"/>
  <c r="E28" i="6"/>
  <c r="E27" i="6"/>
  <c r="E26" i="6"/>
  <c r="E28" i="5"/>
  <c r="E27" i="5"/>
  <c r="E26" i="5"/>
  <c r="E28" i="7"/>
  <c r="E27" i="7"/>
  <c r="E26" i="7"/>
  <c r="E28" i="1"/>
  <c r="E27" i="1"/>
  <c r="E26" i="1"/>
  <c r="E25" i="4"/>
  <c r="E25" i="6"/>
  <c r="E25" i="5"/>
  <c r="E25" i="7"/>
  <c r="E25" i="1"/>
  <c r="G18" i="4" l="1"/>
  <c r="F18" i="4"/>
  <c r="D18" i="4"/>
  <c r="G18" i="6"/>
  <c r="F18" i="6"/>
  <c r="D18" i="6"/>
  <c r="G18" i="5"/>
  <c r="F18" i="5"/>
  <c r="D18" i="5"/>
  <c r="G18" i="7"/>
  <c r="F18" i="7"/>
  <c r="E18" i="7"/>
  <c r="D18" i="7"/>
  <c r="G18" i="1"/>
  <c r="F18" i="1"/>
  <c r="D18" i="1"/>
  <c r="C18" i="4"/>
  <c r="C18" i="6"/>
  <c r="C18" i="5"/>
  <c r="C18" i="7"/>
  <c r="C18" i="1"/>
  <c r="L17" i="4" l="1"/>
  <c r="L16" i="4"/>
  <c r="L15" i="4"/>
  <c r="L17" i="6"/>
  <c r="L16" i="6"/>
  <c r="L15" i="6"/>
  <c r="L17" i="5"/>
  <c r="L16" i="5"/>
  <c r="L15" i="5"/>
  <c r="L17" i="7"/>
  <c r="L16" i="7"/>
  <c r="L15" i="7"/>
  <c r="L17" i="1"/>
  <c r="L16" i="1"/>
  <c r="L15" i="1"/>
  <c r="L14" i="4"/>
  <c r="L14" i="6"/>
  <c r="L14" i="5"/>
  <c r="L14" i="7"/>
  <c r="L14" i="1"/>
  <c r="E18" i="5"/>
  <c r="E18" i="4"/>
  <c r="E18" i="1" l="1"/>
  <c r="E18" i="6"/>
  <c r="H18" i="7" l="1"/>
  <c r="K17" i="7"/>
  <c r="J17" i="7"/>
  <c r="I17" i="7"/>
  <c r="K16" i="7"/>
  <c r="J16" i="7"/>
  <c r="I16" i="7"/>
  <c r="K15" i="7"/>
  <c r="J15" i="7"/>
  <c r="I15" i="7"/>
  <c r="L18" i="7"/>
  <c r="K14" i="7"/>
  <c r="J14" i="7"/>
  <c r="I14" i="7"/>
  <c r="H18" i="1"/>
  <c r="I14" i="1"/>
  <c r="I15" i="1"/>
  <c r="I16" i="1"/>
  <c r="I17" i="1"/>
  <c r="H18" i="6"/>
  <c r="K17" i="6"/>
  <c r="J17" i="6"/>
  <c r="I17" i="6"/>
  <c r="K16" i="6"/>
  <c r="J16" i="6"/>
  <c r="I16" i="6"/>
  <c r="K15" i="6"/>
  <c r="J15" i="6"/>
  <c r="I15" i="6"/>
  <c r="K14" i="6"/>
  <c r="J14" i="6"/>
  <c r="I14" i="6"/>
  <c r="H18" i="5"/>
  <c r="K17" i="5"/>
  <c r="J17" i="5"/>
  <c r="I17" i="5"/>
  <c r="K16" i="5"/>
  <c r="J16" i="5"/>
  <c r="I16" i="5"/>
  <c r="K15" i="5"/>
  <c r="J15" i="5"/>
  <c r="I15" i="5"/>
  <c r="K14" i="5"/>
  <c r="J14" i="5"/>
  <c r="I14" i="5"/>
  <c r="H18" i="4"/>
  <c r="K17" i="4"/>
  <c r="J17" i="4"/>
  <c r="I17" i="4"/>
  <c r="K16" i="4"/>
  <c r="J16" i="4"/>
  <c r="I16" i="4"/>
  <c r="K15" i="4"/>
  <c r="J15" i="4"/>
  <c r="I15" i="4"/>
  <c r="K14" i="4"/>
  <c r="J14" i="4"/>
  <c r="I14" i="4"/>
  <c r="K17" i="1"/>
  <c r="J17" i="1"/>
  <c r="K16" i="1"/>
  <c r="J16" i="1"/>
  <c r="K15" i="1"/>
  <c r="J15" i="1"/>
  <c r="K14" i="1"/>
  <c r="J14" i="1"/>
  <c r="L18" i="5" l="1"/>
  <c r="L18" i="6"/>
  <c r="L18" i="4"/>
  <c r="L18" i="1"/>
  <c r="I18" i="7"/>
  <c r="K18" i="7"/>
  <c r="J18" i="7"/>
  <c r="J18" i="6"/>
  <c r="I18" i="6"/>
  <c r="K18" i="6"/>
  <c r="I18" i="5"/>
  <c r="K18" i="5"/>
  <c r="J18" i="5"/>
  <c r="I18" i="4"/>
  <c r="K18" i="4"/>
  <c r="J18" i="4"/>
  <c r="K18" i="1"/>
  <c r="I18" i="1" l="1"/>
  <c r="J18" i="1"/>
</calcChain>
</file>

<file path=xl/sharedStrings.xml><?xml version="1.0" encoding="utf-8"?>
<sst xmlns="http://schemas.openxmlformats.org/spreadsheetml/2006/main" count="200" uniqueCount="32">
  <si>
    <t>PRESUPUESTO</t>
  </si>
  <si>
    <t>UNIDAD EJECUTORA</t>
  </si>
  <si>
    <t>PLIEGO 011 MINISTERIO DE SALUD</t>
  </si>
  <si>
    <t>001 Administración Central</t>
  </si>
  <si>
    <t>022 Dirección de Salud II Lima Sur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</si>
  <si>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</si>
  <si>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</si>
  <si>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</si>
  <si>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</si>
  <si>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</si>
  <si>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</si>
  <si>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</si>
  <si>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</si>
  <si>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</si>
  <si>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COMPROMISO
ANUALIZADO
(2)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</si>
  <si>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</si>
  <si>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</si>
  <si>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</si>
  <si>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</si>
  <si>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</si>
  <si>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</si>
  <si>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</si>
  <si>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</si>
  <si>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</si>
  <si>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*/ La Ejecución se encuentra en la Fase de Devengados, la cual para el 2015 solo se tiene a cargo (04) Unidades Ejecutoras en el Pliego</t>
  </si>
  <si>
    <t>PCA</t>
  </si>
  <si>
    <t>COMP. ANUAL</t>
  </si>
  <si>
    <t>DEVENG
AL MES DE JULIO</t>
  </si>
  <si>
    <t>SEGÚN FUENTE DE FINANCIAMIENTO : TODA FUENTE</t>
  </si>
  <si>
    <t>EJECUCION PRESUPUESTAL MENSUALIZADA DE GASTOS 
MINISTERIO DE SALUD 2015
AL MES DE DICIEMBRE</t>
  </si>
  <si>
    <t>DEVENGADO
AL MES DE DIC
(4)</t>
  </si>
  <si>
    <t>Fuente: Consulta Amigable y Base de Datos al 31 de Diciembre del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</si>
</sst>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#,##0.0"/>
    <numFmt numFmtId="166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5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4" fontId="19" fillId="35" borderId="18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3" xfId="0" applyNumberFormat="1" applyFont="1" applyBorder="1" applyAlignment="1">
      <alignment vertical="center"/>
    </xf>
    <xf numFmtId="3" fontId="0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vertical="center"/>
    </xf>
    <xf numFmtId="3" fontId="19" fillId="35" borderId="20" xfId="0" applyNumberFormat="1" applyFont="1" applyFill="1" applyBorder="1" applyAlignment="1">
      <alignment horizontal="center" vertical="center" wrapText="1"/>
    </xf>
    <xf numFmtId="41" fontId="0" fillId="0" borderId="21" xfId="0" applyNumberFormat="1" applyBorder="1" applyAlignment="1">
      <alignment vertical="center"/>
    </xf>
    <xf numFmtId="41" fontId="0" fillId="0" borderId="22" xfId="0" applyNumberFormat="1" applyBorder="1" applyAlignment="1">
      <alignment vertical="center"/>
    </xf>
    <xf numFmtId="3" fontId="19" fillId="0" borderId="0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vertical="center"/>
    </xf>
    <xf numFmtId="43" fontId="22" fillId="0" borderId="0" xfId="0" applyNumberFormat="1" applyFont="1" applyFill="1" applyBorder="1" applyAlignment="1">
      <alignment vertical="center"/>
    </xf>
    <xf numFmtId="41" fontId="22" fillId="0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165" fontId="22" fillId="0" borderId="0" xfId="0" applyNumberFormat="1" applyFont="1" applyAlignment="1">
      <alignment vertical="center"/>
    </xf>
    <xf numFmtId="164" fontId="19" fillId="0" borderId="0" xfId="1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" fillId="0" borderId="4" xfId="0" applyNumberFormat="1" applyFont="1" applyBorder="1" applyAlignment="1">
      <alignment horizontal="right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164" fontId="19" fillId="35" borderId="15" xfId="1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'TODA FTE FTO'!$B$25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'TODA FTE FTO'!$C$24:$G$24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'TODA FTE FTO'!$C$25:$G$25</c:f>
              <c:numCache>
                <c:formatCode>_(* #,##0_);_(* \(#,##0\);_(* "-"_);_(@_)</c:formatCode>
                <c:ptCount val="5"/>
                <c:pt idx="0" formatCode="_(* #,##0.00_);_(* \(#,##0.00\);_(* &quot;-&quot;??_);_(@_)">
                  <c:v>3182.5828310000002</c:v>
                </c:pt>
                <c:pt idx="1">
                  <c:v>1207.812631</c:v>
                </c:pt>
                <c:pt idx="2">
                  <c:v>1147.4219994500002</c:v>
                </c:pt>
                <c:pt idx="3">
                  <c:v>1158.7896029299993</c:v>
                </c:pt>
                <c:pt idx="4">
                  <c:v>1148.750095509999</c:v>
                </c:pt>
              </c:numCache>
            </c:numRef>
          </c:val>
        </c:ser>
        <c:ser>
          <c:idx val="1"/>
          <c:order val="1"/>
          <c:tx>
            <c:strRef>
              <c:f>'TODA FTE FTO'!$B$26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7.8315234057277951E-3"/>
                  <c:y val="-1.9540416241387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37578115922186E-3"/>
                  <c:y val="-9.77011195817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5939452898054855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8315234057277135E-3"/>
                  <c:y val="-1.4655167937262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187890579611136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'TODA FTE FTO'!$C$24:$G$24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'TODA FTE FTO'!$C$26:$G$26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82.161404000000005</c:v>
                </c:pt>
                <c:pt idx="2">
                  <c:v>78.05333379999999</c:v>
                </c:pt>
                <c:pt idx="3">
                  <c:v>73.081204019999987</c:v>
                </c:pt>
                <c:pt idx="4">
                  <c:v>72.886324340000016</c:v>
                </c:pt>
              </c:numCache>
            </c:numRef>
          </c:val>
        </c:ser>
        <c:ser>
          <c:idx val="2"/>
          <c:order val="2"/>
          <c:tx>
            <c:strRef>
              <c:f>'TODA FTE FTO'!$B$27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0510895785668701E-17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1021791571337402E-17"/>
                  <c:y val="-9.7701119581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375781159221452E-3"/>
                  <c:y val="-9.7701119581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3563671738831764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375781159220628E-3"/>
                  <c:y val="-1.4655167937262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'TODA FTE FTO'!$C$24:$G$24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'TODA FTE FTO'!$C$27:$G$27</c:f>
              <c:numCache>
                <c:formatCode>_(* #,##0_);_(* \(#,##0\);_(* "-"_);_(@_)</c:formatCode>
                <c:ptCount val="5"/>
                <c:pt idx="0">
                  <c:v>131.55816300000001</c:v>
                </c:pt>
                <c:pt idx="1">
                  <c:v>107.185242</c:v>
                </c:pt>
                <c:pt idx="2">
                  <c:v>101.82597990000001</c:v>
                </c:pt>
                <c:pt idx="3">
                  <c:v>97.720002700000038</c:v>
                </c:pt>
                <c:pt idx="4">
                  <c:v>97.391926350000006</c:v>
                </c:pt>
              </c:numCache>
            </c:numRef>
          </c:val>
        </c:ser>
        <c:ser>
          <c:idx val="3"/>
          <c:order val="3"/>
          <c:tx>
            <c:strRef>
              <c:f>'TODA FTE FTO'!$B$28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7.8315234057277951E-3"/>
                  <c:y val="-9.77011195817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7127343477665991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9503124636888254E-3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8315234057278766E-3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3563671738831764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'TODA FTE FTO'!$C$24:$G$24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'TODA FTE FTO'!$C$28:$G$28</c:f>
              <c:numCache>
                <c:formatCode>_(* #,##0_);_(* \(#,##0\);_(* "-"_);_(@_)</c:formatCode>
                <c:ptCount val="5"/>
                <c:pt idx="0">
                  <c:v>436.9</c:v>
                </c:pt>
                <c:pt idx="1">
                  <c:v>567.12143600000002</c:v>
                </c:pt>
                <c:pt idx="2">
                  <c:v>538.76536420000002</c:v>
                </c:pt>
                <c:pt idx="3">
                  <c:v>555.23395767999955</c:v>
                </c:pt>
                <c:pt idx="4">
                  <c:v>554.8620323399997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8509184"/>
        <c:axId val="58510720"/>
        <c:axId val="0"/>
      </c:bar3DChart>
      <c:catAx>
        <c:axId val="58509184"/>
        <c:scaling>
          <c:orientation val="minMax"/>
        </c:scaling>
        <c:delete val="0"/>
        <c:axPos val="b"/>
        <c:majorTickMark val="none"/>
        <c:minorTickMark val="none"/>
        <c:tickLblPos val="nextTo"/>
        <c:crossAx val="58510720"/>
        <c:crosses val="autoZero"/>
        <c:auto val="1"/>
        <c:lblAlgn val="ctr"/>
        <c:lblOffset val="100"/>
        <c:noMultiLvlLbl val="0"/>
      </c:catAx>
      <c:valAx>
        <c:axId val="58510720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crossAx val="585091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RO!$C$25:$G$25</c:f>
              <c:numCache>
                <c:formatCode>_(* #,##0_);_(* \(#,##0\);_(* "-"_);_(@_)</c:formatCode>
                <c:ptCount val="5"/>
                <c:pt idx="0" formatCode="_(* #,##0.00_);_(* \(#,##0.00\);_(* &quot;-&quot;??_);_(@_)">
                  <c:v>2633.5085370000002</c:v>
                </c:pt>
                <c:pt idx="1">
                  <c:v>1129.1554180000001</c:v>
                </c:pt>
                <c:pt idx="2">
                  <c:v>1072.6976471</c:v>
                </c:pt>
                <c:pt idx="3">
                  <c:v>1087.8565519299996</c:v>
                </c:pt>
                <c:pt idx="4">
                  <c:v>1078.1583261499991</c:v>
                </c:pt>
              </c:numCache>
            </c:numRef>
          </c:val>
        </c:ser>
        <c:ser>
          <c:idx val="1"/>
          <c:order val="1"/>
          <c:tx>
            <c:strRef>
              <c:f>RO!$B$26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7.8315234057277951E-3"/>
                  <c:y val="-1.9540416241387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37578115922186E-3"/>
                  <c:y val="-9.77011195817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5939452898054855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8315234057277135E-3"/>
                  <c:y val="-1.4655167937262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187890579611136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RO!$C$26:$G$26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75.812329000000005</c:v>
                </c:pt>
                <c:pt idx="2">
                  <c:v>72.021712550000004</c:v>
                </c:pt>
                <c:pt idx="3">
                  <c:v>67.808356620000026</c:v>
                </c:pt>
                <c:pt idx="4">
                  <c:v>67.629756290000017</c:v>
                </c:pt>
              </c:numCache>
            </c:numRef>
          </c:val>
        </c:ser>
        <c:ser>
          <c:idx val="2"/>
          <c:order val="2"/>
          <c:tx>
            <c:strRef>
              <c:f>RO!$B$27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0510895785668701E-17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1021791571337402E-17"/>
                  <c:y val="-9.7701119581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375781159221452E-3"/>
                  <c:y val="-9.7701119581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3563671738831764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375781159220628E-3"/>
                  <c:y val="-1.4655167937262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RO!$C$27:$G$27</c:f>
              <c:numCache>
                <c:formatCode>_(* #,##0_);_(* \(#,##0\);_(* "-"_);_(@_)</c:formatCode>
                <c:ptCount val="5"/>
                <c:pt idx="0">
                  <c:v>102.76598799999999</c:v>
                </c:pt>
                <c:pt idx="1">
                  <c:v>68.103999999999999</c:v>
                </c:pt>
                <c:pt idx="2">
                  <c:v>64.698800000000006</c:v>
                </c:pt>
                <c:pt idx="3">
                  <c:v>67.357451670000003</c:v>
                </c:pt>
                <c:pt idx="4">
                  <c:v>67.337115049999994</c:v>
                </c:pt>
              </c:numCache>
            </c:numRef>
          </c:val>
        </c:ser>
        <c:ser>
          <c:idx val="3"/>
          <c:order val="3"/>
          <c:tx>
            <c:strRef>
              <c:f>RO!$B$28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7.8315234057277951E-3"/>
                  <c:y val="-9.77011195817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7127343477665991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9503124636888254E-3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8315234057278766E-3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3563671738831764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RO!$C$28:$G$28</c:f>
              <c:numCache>
                <c:formatCode>_(* #,##0_);_(* \(#,##0\);_(* "-"_);_(@_)</c:formatCode>
                <c:ptCount val="5"/>
                <c:pt idx="0">
                  <c:v>436.8</c:v>
                </c:pt>
                <c:pt idx="1">
                  <c:v>562.15453500000001</c:v>
                </c:pt>
                <c:pt idx="2">
                  <c:v>534.04680825000003</c:v>
                </c:pt>
                <c:pt idx="3">
                  <c:v>550.64073762000044</c:v>
                </c:pt>
                <c:pt idx="4">
                  <c:v>550.28371933000062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8605568"/>
        <c:axId val="58607104"/>
        <c:axId val="0"/>
      </c:bar3DChart>
      <c:catAx>
        <c:axId val="58605568"/>
        <c:scaling>
          <c:orientation val="minMax"/>
        </c:scaling>
        <c:delete val="0"/>
        <c:axPos val="b"/>
        <c:majorTickMark val="none"/>
        <c:minorTickMark val="none"/>
        <c:tickLblPos val="nextTo"/>
        <c:crossAx val="58607104"/>
        <c:crosses val="autoZero"/>
        <c:auto val="1"/>
        <c:lblAlgn val="ctr"/>
        <c:lblOffset val="100"/>
        <c:noMultiLvlLbl val="0"/>
      </c:catAx>
      <c:valAx>
        <c:axId val="58607104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crossAx val="586055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RDR!$C$25:$G$25</c:f>
              <c:numCache>
                <c:formatCode>#,##0.0</c:formatCode>
                <c:ptCount val="5"/>
                <c:pt idx="0">
                  <c:v>49.074294000000002</c:v>
                </c:pt>
                <c:pt idx="1">
                  <c:v>76.773214999999993</c:v>
                </c:pt>
                <c:pt idx="2">
                  <c:v>72.934554250000005</c:v>
                </c:pt>
                <c:pt idx="3">
                  <c:v>70.601742999999999</c:v>
                </c:pt>
                <c:pt idx="4">
                  <c:v>70.411869360000011</c:v>
                </c:pt>
              </c:numCache>
            </c:numRef>
          </c:val>
        </c:ser>
        <c:ser>
          <c:idx val="1"/>
          <c:order val="1"/>
          <c:tx>
            <c:strRef>
              <c:f>RDR!$B$26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591567387717116E-3"/>
                  <c:y val="-8.1750411487799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839262146425165E-3"/>
                  <c:y val="-8.1750411487800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079051331118177E-2"/>
                  <c:y val="-8.1750411487800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8392621464252483E-3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RDR!$C$26:$G$26</c:f>
              <c:numCache>
                <c:formatCode>#,##0.0</c:formatCode>
                <c:ptCount val="5"/>
                <c:pt idx="0">
                  <c:v>0</c:v>
                </c:pt>
                <c:pt idx="1">
                  <c:v>6.3440029999999998</c:v>
                </c:pt>
                <c:pt idx="2">
                  <c:v>6.0268028499999993</c:v>
                </c:pt>
                <c:pt idx="3">
                  <c:v>5.2677773999999999</c:v>
                </c:pt>
                <c:pt idx="4">
                  <c:v>5.2565680500000012</c:v>
                </c:pt>
              </c:numCache>
            </c:numRef>
          </c:val>
        </c:ser>
        <c:ser>
          <c:idx val="2"/>
          <c:order val="2"/>
          <c:tx>
            <c:strRef>
              <c:f>RDR!$B$27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8.9591567387717116E-3"/>
                  <c:y val="-8.17504114877985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8392621464252483E-3"/>
                  <c:y val="-1.090005486503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7193675540786193E-3"/>
                  <c:y val="-5.4500274325200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RDR!$C$27:$G$27</c:f>
              <c:numCache>
                <c:formatCode>#,##0.0</c:formatCode>
                <c:ptCount val="5"/>
                <c:pt idx="0">
                  <c:v>0.13610700000000001</c:v>
                </c:pt>
                <c:pt idx="1">
                  <c:v>0.83610700000000004</c:v>
                </c:pt>
                <c:pt idx="2">
                  <c:v>0.79430164999999997</c:v>
                </c:pt>
                <c:pt idx="3">
                  <c:v>0.49266727999999999</c:v>
                </c:pt>
                <c:pt idx="4">
                  <c:v>0.49266727999999999</c:v>
                </c:pt>
              </c:numCache>
            </c:numRef>
          </c:val>
        </c:ser>
        <c:ser>
          <c:idx val="3"/>
          <c:order val="3"/>
          <c:tx>
            <c:strRef>
              <c:f>RDR!$B$28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591567387717116E-3"/>
                  <c:y val="-5.4500274325200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19894592346464E-2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5994729617322376E-3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599472961732156E-3"/>
                  <c:y val="-8.1750411487799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RDR!$C$28:$G$28</c:f>
              <c:numCache>
                <c:formatCode>#,##0.0</c:formatCode>
                <c:ptCount val="5"/>
                <c:pt idx="0">
                  <c:v>0.1</c:v>
                </c:pt>
                <c:pt idx="1">
                  <c:v>4.966901</c:v>
                </c:pt>
                <c:pt idx="2">
                  <c:v>4.7185559499999998</c:v>
                </c:pt>
                <c:pt idx="3">
                  <c:v>4.5932200600000002</c:v>
                </c:pt>
                <c:pt idx="4">
                  <c:v>4.5783130099999996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8709888"/>
        <c:axId val="58711424"/>
        <c:axId val="0"/>
      </c:bar3DChart>
      <c:catAx>
        <c:axId val="58709888"/>
        <c:scaling>
          <c:orientation val="minMax"/>
        </c:scaling>
        <c:delete val="0"/>
        <c:axPos val="b"/>
        <c:majorTickMark val="none"/>
        <c:minorTickMark val="none"/>
        <c:tickLblPos val="nextTo"/>
        <c:crossAx val="58711424"/>
        <c:crosses val="autoZero"/>
        <c:auto val="1"/>
        <c:lblAlgn val="ctr"/>
        <c:lblOffset val="100"/>
        <c:noMultiLvlLbl val="0"/>
      </c:catAx>
      <c:valAx>
        <c:axId val="5871142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587098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DYT!$C$25:$G$25</c:f>
              <c:numCache>
                <c:formatCode>0.0</c:formatCode>
                <c:ptCount val="5"/>
                <c:pt idx="0">
                  <c:v>0</c:v>
                </c:pt>
                <c:pt idx="1">
                  <c:v>1.5538810000000001</c:v>
                </c:pt>
                <c:pt idx="2">
                  <c:v>1.47618695</c:v>
                </c:pt>
                <c:pt idx="3">
                  <c:v>0.33130799999999999</c:v>
                </c:pt>
                <c:pt idx="4">
                  <c:v>0.1799</c:v>
                </c:pt>
              </c:numCache>
            </c:numRef>
          </c:val>
        </c:ser>
        <c:ser>
          <c:idx val="1"/>
          <c:order val="1"/>
          <c:tx>
            <c:strRef>
              <c:f>DYT!$B$26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4.4884489148688386E-3"/>
                  <c:y val="-8.720183723513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3663366861516595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732673372303319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DYT!$C$26:$G$26</c:f>
              <c:numCache>
                <c:formatCode>0.0</c:formatCode>
                <c:ptCount val="5"/>
                <c:pt idx="0">
                  <c:v>0</c:v>
                </c:pt>
                <c:pt idx="1">
                  <c:v>5.0720000000000001E-3</c:v>
                </c:pt>
                <c:pt idx="2">
                  <c:v>4.8183999999999996E-3</c:v>
                </c:pt>
                <c:pt idx="3">
                  <c:v>5.0699999999999999E-3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DYT!$B$27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7.8547856010205384E-3"/>
                  <c:y val="-8.72018372351388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099010058454979E-2"/>
                  <c:y val="-1.7440367447027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7326733723034014E-3"/>
                  <c:y val="-5.8134558156759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8547856010205384E-3"/>
                  <c:y val="-1.4533639539189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DYT!$C$27:$G$27</c:f>
              <c:numCache>
                <c:formatCode>0.0</c:formatCode>
                <c:ptCount val="5"/>
                <c:pt idx="0">
                  <c:v>0</c:v>
                </c:pt>
                <c:pt idx="1">
                  <c:v>7.3342239999999999</c:v>
                </c:pt>
                <c:pt idx="2">
                  <c:v>6.9675127999999997</c:v>
                </c:pt>
                <c:pt idx="3">
                  <c:v>6.0261185599999987</c:v>
                </c:pt>
                <c:pt idx="4">
                  <c:v>6.0261185599999996</c:v>
                </c:pt>
              </c:numCache>
            </c:numRef>
          </c:val>
        </c:ser>
        <c:ser>
          <c:idx val="3"/>
          <c:order val="3"/>
          <c:tx>
            <c:strRef>
              <c:f>DYT!$B$28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768978297377587E-3"/>
                  <c:y val="-8.72018372351387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9768978297377587E-3"/>
                  <c:y val="-1.7440367447027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9768978297377587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8547856010203736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DYT!$C$28:$G$28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8933248"/>
        <c:axId val="58934784"/>
        <c:axId val="0"/>
      </c:bar3DChart>
      <c:catAx>
        <c:axId val="58933248"/>
        <c:scaling>
          <c:orientation val="minMax"/>
        </c:scaling>
        <c:delete val="0"/>
        <c:axPos val="b"/>
        <c:majorTickMark val="none"/>
        <c:minorTickMark val="none"/>
        <c:tickLblPos val="nextTo"/>
        <c:crossAx val="58934784"/>
        <c:crosses val="autoZero"/>
        <c:auto val="1"/>
        <c:lblAlgn val="ctr"/>
        <c:lblOffset val="100"/>
        <c:noMultiLvlLbl val="0"/>
      </c:catAx>
      <c:valAx>
        <c:axId val="5893478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crossAx val="589332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ROOC!$B$25</c:f>
              <c:strCache>
                <c:ptCount val="1"/>
                <c:pt idx="0">
                  <c:v>001 Administración Central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ROOC!$C$25:$G$25</c:f>
              <c:numCache>
                <c:formatCode>#,##0.0</c:formatCode>
                <c:ptCount val="5"/>
                <c:pt idx="0">
                  <c:v>0</c:v>
                </c:pt>
                <c:pt idx="1">
                  <c:v>9.4548999999999994E-2</c:v>
                </c:pt>
                <c:pt idx="2">
                  <c:v>8.982155E-2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ROOC!$B$26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ROOC!$C$26:$G$26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ROOC!$B$27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6553560140124581E-3"/>
                  <c:y val="-1.7516737449523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0179640825222425E-2"/>
                  <c:y val="-1.7516737449523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9174984196173585E-3"/>
                  <c:y val="-1.7516737449523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179640825222342E-2"/>
                  <c:y val="-1.00095642568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0179640825222425E-2"/>
                  <c:y val="-1.501434638530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ROOC!$C$27:$G$27</c:f>
              <c:numCache>
                <c:formatCode>#,##0.0</c:formatCode>
                <c:ptCount val="5"/>
                <c:pt idx="0">
                  <c:v>28.656068000000001</c:v>
                </c:pt>
                <c:pt idx="1">
                  <c:v>30.910910999999999</c:v>
                </c:pt>
                <c:pt idx="2">
                  <c:v>29.365365449999999</c:v>
                </c:pt>
                <c:pt idx="3">
                  <c:v>23.843765189999989</c:v>
                </c:pt>
                <c:pt idx="4">
                  <c:v>23.536025459999991</c:v>
                </c:pt>
              </c:numCache>
            </c:numRef>
          </c:val>
        </c:ser>
        <c:ser>
          <c:idx val="3"/>
          <c:order val="3"/>
          <c:tx>
            <c:strRef>
              <c:f>ROOC!$B$28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ROOC!$C$28:$G$28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65558400"/>
        <c:axId val="65559936"/>
        <c:axId val="0"/>
      </c:bar3DChart>
      <c:catAx>
        <c:axId val="65558400"/>
        <c:scaling>
          <c:orientation val="minMax"/>
        </c:scaling>
        <c:delete val="0"/>
        <c:axPos val="b"/>
        <c:majorTickMark val="none"/>
        <c:minorTickMark val="none"/>
        <c:tickLblPos val="nextTo"/>
        <c:crossAx val="65559936"/>
        <c:crosses val="autoZero"/>
        <c:auto val="1"/>
        <c:lblAlgn val="ctr"/>
        <c:lblOffset val="100"/>
        <c:noMultiLvlLbl val="0"/>
      </c:catAx>
      <c:valAx>
        <c:axId val="6555993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655584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7127343477666815E-3"/>
                  <c:y val="-1.2375335546991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8315234057277534E-3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187890579611053E-2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RD!$C$25:$G$25</c:f>
              <c:numCache>
                <c:formatCode>#,##0</c:formatCode>
                <c:ptCount val="5"/>
                <c:pt idx="0">
                  <c:v>500</c:v>
                </c:pt>
                <c:pt idx="1">
                  <c:v>0.235568</c:v>
                </c:pt>
                <c:pt idx="2">
                  <c:v>0.22378960000000001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RD!$B$26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RD!$C$26:$G$26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RD!$B$27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RD!$C$27:$G$27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RD!$B$28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RD!$C$28:$G$28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65728896"/>
        <c:axId val="65730432"/>
        <c:axId val="0"/>
      </c:bar3DChart>
      <c:catAx>
        <c:axId val="65728896"/>
        <c:scaling>
          <c:orientation val="minMax"/>
        </c:scaling>
        <c:delete val="0"/>
        <c:axPos val="b"/>
        <c:majorTickMark val="none"/>
        <c:minorTickMark val="none"/>
        <c:tickLblPos val="nextTo"/>
        <c:crossAx val="65730432"/>
        <c:crosses val="autoZero"/>
        <c:auto val="1"/>
        <c:lblAlgn val="ctr"/>
        <c:lblOffset val="100"/>
        <c:noMultiLvlLbl val="0"/>
      </c:catAx>
      <c:valAx>
        <c:axId val="6573043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657288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>
    <xdr:from>
      <xdr:col>0</xdr:col>
      <xdr:colOff>369793</xdr:colOff>
      <xdr:row>21</xdr:row>
      <xdr:rowOff>0</xdr:rowOff>
    </xdr:from>
    <xdr:to>
      <xdr:col>12</xdr:col>
      <xdr:colOff>11205</xdr:colOff>
      <xdr:row>46</xdr:row>
      <xdr:rowOff>156883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>
    <xdr:from>
      <xdr:col>0</xdr:col>
      <xdr:colOff>369793</xdr:colOff>
      <xdr:row>21</xdr:row>
      <xdr:rowOff>0</xdr:rowOff>
    </xdr:from>
    <xdr:to>
      <xdr:col>12</xdr:col>
      <xdr:colOff>11205</xdr:colOff>
      <xdr:row>46</xdr:row>
      <xdr:rowOff>156883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>
    <xdr:from>
      <xdr:col>0</xdr:col>
      <xdr:colOff>358587</xdr:colOff>
      <xdr:row>20</xdr:row>
      <xdr:rowOff>179294</xdr:rowOff>
    </xdr:from>
    <xdr:to>
      <xdr:col>11</xdr:col>
      <xdr:colOff>1008528</xdr:colOff>
      <xdr:row>47</xdr:row>
      <xdr:rowOff>11206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3" name="1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>
    <xdr:from>
      <xdr:col>0</xdr:col>
      <xdr:colOff>369793</xdr:colOff>
      <xdr:row>20</xdr:row>
      <xdr:rowOff>179293</xdr:rowOff>
    </xdr:from>
    <xdr:to>
      <xdr:col>11</xdr:col>
      <xdr:colOff>997322</xdr:colOff>
      <xdr:row>47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21</xdr:row>
      <xdr:rowOff>12326</xdr:rowOff>
    </xdr:from>
    <xdr:to>
      <xdr:col>11</xdr:col>
      <xdr:colOff>918882</xdr:colOff>
      <xdr:row>46</xdr:row>
      <xdr:rowOff>134472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>
    <xdr:from>
      <xdr:col>0</xdr:col>
      <xdr:colOff>380999</xdr:colOff>
      <xdr:row>21</xdr:row>
      <xdr:rowOff>34738</xdr:rowOff>
    </xdr:from>
    <xdr:to>
      <xdr:col>12</xdr:col>
      <xdr:colOff>22411</xdr:colOff>
      <xdr:row>47</xdr:row>
      <xdr:rowOff>22412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28"/>
  <sheetViews>
    <sheetView showGridLines="0" tabSelected="1" zoomScale="85" zoomScaleNormal="85" workbookViewId="0">
      <selection activeCell="B20" sqref="B20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48" t="s">
        <v>29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5.75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15" customHeight="1" x14ac:dyDescent="0.2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15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15" customHeight="1" x14ac:dyDescent="0.2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8" spans="1:12" ht="15.75" x14ac:dyDescent="0.25">
      <c r="B8" s="2" t="s">
        <v>28</v>
      </c>
    </row>
    <row r="9" spans="1:12" x14ac:dyDescent="0.2">
      <c r="B9" s="3" t="s">
        <v>2</v>
      </c>
    </row>
    <row r="10" spans="1:12" x14ac:dyDescent="0.25">
      <c r="A10" s="31">
        <v>1000000</v>
      </c>
    </row>
    <row r="11" spans="1:12" x14ac:dyDescent="0.25">
      <c r="B11" s="4"/>
      <c r="I11" s="49"/>
      <c r="J11" s="49"/>
      <c r="K11" s="49"/>
    </row>
    <row r="12" spans="1:12" s="5" customFormat="1" ht="15" customHeight="1" x14ac:dyDescent="0.25">
      <c r="B12" s="50" t="s">
        <v>1</v>
      </c>
      <c r="C12" s="52" t="s">
        <v>0</v>
      </c>
      <c r="D12" s="52"/>
      <c r="E12" s="53" t="s">
        <v>19</v>
      </c>
      <c r="F12" s="53" t="s">
        <v>14</v>
      </c>
      <c r="G12" s="53" t="s">
        <v>30</v>
      </c>
      <c r="H12" s="53" t="s">
        <v>21</v>
      </c>
      <c r="I12" s="55" t="s">
        <v>23</v>
      </c>
      <c r="J12" s="55"/>
      <c r="K12" s="55"/>
      <c r="L12" s="56" t="s">
        <v>22</v>
      </c>
    </row>
    <row r="13" spans="1:12" s="5" customFormat="1" ht="40.5" customHeight="1" x14ac:dyDescent="0.25">
      <c r="B13" s="51"/>
      <c r="C13" s="21" t="s">
        <v>8</v>
      </c>
      <c r="D13" s="21" t="s">
        <v>7</v>
      </c>
      <c r="E13" s="54"/>
      <c r="F13" s="54"/>
      <c r="G13" s="54"/>
      <c r="H13" s="54"/>
      <c r="I13" s="21" t="s">
        <v>15</v>
      </c>
      <c r="J13" s="21" t="s">
        <v>16</v>
      </c>
      <c r="K13" s="22" t="s">
        <v>17</v>
      </c>
      <c r="L13" s="57"/>
    </row>
    <row r="14" spans="1:12" ht="20.100000000000001" customHeight="1" x14ac:dyDescent="0.25">
      <c r="B14" s="6" t="s">
        <v>3</v>
      </c>
      <c r="C14" s="8">
        <v>3182582831</v>
      </c>
      <c r="D14" s="8">
        <v>1207812631</v>
      </c>
      <c r="E14" s="19">
        <f>+D14*95/100</f>
        <v>1147421999.45</v>
      </c>
      <c r="F14" s="19">
        <v>1158789602.9299994</v>
      </c>
      <c r="G14" s="8">
        <v>1148750095.509999</v>
      </c>
      <c r="H14" s="8"/>
      <c r="I14" s="13">
        <f>IF(ISERROR(+#REF!/E14)=TRUE,0,++#REF!/E14)</f>
        <v>0</v>
      </c>
      <c r="J14" s="13">
        <f>IF(ISERROR(+G14/E14)=TRUE,0,++G14/E14)</f>
        <v>1.0011574608649962</v>
      </c>
      <c r="K14" s="13">
        <f>IF(ISERROR(+H14/E14)=TRUE,0,++H14/E14)</f>
        <v>0</v>
      </c>
      <c r="L14" s="16">
        <f>+D14-G14</f>
        <v>59062535.490000963</v>
      </c>
    </row>
    <row r="15" spans="1:12" ht="20.100000000000001" customHeight="1" x14ac:dyDescent="0.25">
      <c r="B15" s="7" t="s">
        <v>4</v>
      </c>
      <c r="C15" s="9">
        <v>0</v>
      </c>
      <c r="D15" s="9">
        <v>82161404</v>
      </c>
      <c r="E15" s="20">
        <f>+D15*95/100</f>
        <v>78053333.799999997</v>
      </c>
      <c r="F15" s="20">
        <v>73081204.019999981</v>
      </c>
      <c r="G15" s="9">
        <v>72886324.340000018</v>
      </c>
      <c r="H15" s="9"/>
      <c r="I15" s="14">
        <f>IF(ISERROR(+#REF!/E15)=TRUE,0,++#REF!/E15)</f>
        <v>0</v>
      </c>
      <c r="J15" s="14">
        <f>IF(ISERROR(+G15/E15)=TRUE,0,++G15/E15)</f>
        <v>0.93380155326562131</v>
      </c>
      <c r="K15" s="14">
        <f>IF(ISERROR(+H15/E15)=TRUE,0,++H15/E15)</f>
        <v>0</v>
      </c>
      <c r="L15" s="17">
        <f>+D15-G15</f>
        <v>9275079.6599999815</v>
      </c>
    </row>
    <row r="16" spans="1:12" ht="20.100000000000001" customHeight="1" x14ac:dyDescent="0.25">
      <c r="B16" s="7" t="s">
        <v>5</v>
      </c>
      <c r="C16" s="9">
        <v>131558163</v>
      </c>
      <c r="D16" s="9">
        <v>107185242</v>
      </c>
      <c r="E16" s="20">
        <f>+D16*95/100</f>
        <v>101825979.90000001</v>
      </c>
      <c r="F16" s="23">
        <v>97720002.700000033</v>
      </c>
      <c r="G16" s="9">
        <v>97391926.350000009</v>
      </c>
      <c r="H16" s="9"/>
      <c r="I16" s="14">
        <f>IF(ISERROR(+#REF!/E16)=TRUE,0,++#REF!/E16)</f>
        <v>0</v>
      </c>
      <c r="J16" s="14">
        <f>IF(ISERROR(+G16/E16)=TRUE,0,++G16/E16)</f>
        <v>0.95645459484549489</v>
      </c>
      <c r="K16" s="14">
        <f>IF(ISERROR(+H16/E16)=TRUE,0,++H16/E16)</f>
        <v>0</v>
      </c>
      <c r="L16" s="17">
        <f>+D16-G16</f>
        <v>9793315.6499999911</v>
      </c>
    </row>
    <row r="17" spans="2:12" ht="20.100000000000001" customHeight="1" x14ac:dyDescent="0.25">
      <c r="B17" s="7" t="s">
        <v>6</v>
      </c>
      <c r="C17" s="9">
        <v>436900000</v>
      </c>
      <c r="D17" s="9">
        <v>567121436</v>
      </c>
      <c r="E17" s="20">
        <f>+D17*95/100</f>
        <v>538765364.20000005</v>
      </c>
      <c r="F17" s="23">
        <v>555233957.67999959</v>
      </c>
      <c r="G17" s="9">
        <v>554862032.33999968</v>
      </c>
      <c r="H17" s="9"/>
      <c r="I17" s="14">
        <f>IF(ISERROR(+#REF!/E17)=TRUE,0,++#REF!/E17)</f>
        <v>0</v>
      </c>
      <c r="J17" s="14">
        <f>IF(ISERROR(+G17/E17)=TRUE,0,++G17/E17)</f>
        <v>1.0298769542542907</v>
      </c>
      <c r="K17" s="14">
        <f>IF(ISERROR(+H17/E17)=TRUE,0,++H17/E17)</f>
        <v>0</v>
      </c>
      <c r="L17" s="17">
        <f>+D17-G17</f>
        <v>12259403.660000324</v>
      </c>
    </row>
    <row r="18" spans="2:12" ht="23.25" customHeight="1" x14ac:dyDescent="0.25">
      <c r="B18" s="30" t="s">
        <v>9</v>
      </c>
      <c r="C18" s="11">
        <f t="shared" ref="C18:H18" si="0">SUM(C14:C17)</f>
        <v>3751040994</v>
      </c>
      <c r="D18" s="11">
        <f t="shared" si="0"/>
        <v>1964280713</v>
      </c>
      <c r="E18" s="11">
        <f t="shared" si="0"/>
        <v>1866066677.3500001</v>
      </c>
      <c r="F18" s="11">
        <f t="shared" si="0"/>
        <v>1884824767.329999</v>
      </c>
      <c r="G18" s="11">
        <f t="shared" si="0"/>
        <v>1873890378.5399985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1.0041926160972494</v>
      </c>
      <c r="K18" s="15">
        <f>IF(ISERROR(+H18/E18)=TRUE,0,++H18/E18)</f>
        <v>0</v>
      </c>
      <c r="L18" s="18">
        <f>SUM(L14:L17)</f>
        <v>90390334.46000126</v>
      </c>
    </row>
    <row r="19" spans="2:12" x14ac:dyDescent="0.25">
      <c r="B19" s="1" t="s">
        <v>24</v>
      </c>
    </row>
    <row r="20" spans="2:12" x14ac:dyDescent="0.2">
      <c r="B20" s="12" t="s">
        <v>31</v>
      </c>
    </row>
    <row r="24" spans="2:12" ht="44.25" customHeight="1" x14ac:dyDescent="0.25">
      <c r="B24" s="38" t="s">
        <v>1</v>
      </c>
      <c r="C24" s="38" t="s">
        <v>8</v>
      </c>
      <c r="D24" s="38" t="s">
        <v>7</v>
      </c>
      <c r="E24" s="32" t="s">
        <v>25</v>
      </c>
      <c r="F24" s="32" t="s">
        <v>26</v>
      </c>
      <c r="G24" s="32" t="s">
        <v>27</v>
      </c>
      <c r="H24" s="35" t="s">
        <v>21</v>
      </c>
      <c r="I24" s="47"/>
      <c r="J24" s="47"/>
      <c r="K24" s="47"/>
      <c r="L24" s="32"/>
    </row>
    <row r="25" spans="2:12" x14ac:dyDescent="0.25">
      <c r="B25" s="39" t="s">
        <v>3</v>
      </c>
      <c r="C25" s="40">
        <f t="shared" ref="C25:G28" si="1">C14/$A$10</f>
        <v>3182.5828310000002</v>
      </c>
      <c r="D25" s="41">
        <f t="shared" si="1"/>
        <v>1207.812631</v>
      </c>
      <c r="E25" s="41">
        <f t="shared" si="1"/>
        <v>1147.4219994500002</v>
      </c>
      <c r="F25" s="41">
        <f t="shared" si="1"/>
        <v>1158.7896029299993</v>
      </c>
      <c r="G25" s="41">
        <f t="shared" si="1"/>
        <v>1148.750095509999</v>
      </c>
      <c r="H25" s="36"/>
      <c r="I25" s="33"/>
      <c r="J25" s="33"/>
      <c r="K25" s="33"/>
      <c r="L25" s="34"/>
    </row>
    <row r="26" spans="2:12" x14ac:dyDescent="0.25">
      <c r="B26" s="39" t="s">
        <v>4</v>
      </c>
      <c r="C26" s="41">
        <f t="shared" si="1"/>
        <v>0</v>
      </c>
      <c r="D26" s="41">
        <f t="shared" si="1"/>
        <v>82.161404000000005</v>
      </c>
      <c r="E26" s="41">
        <f t="shared" si="1"/>
        <v>78.05333379999999</v>
      </c>
      <c r="F26" s="41">
        <f t="shared" si="1"/>
        <v>73.081204019999987</v>
      </c>
      <c r="G26" s="41">
        <f t="shared" si="1"/>
        <v>72.886324340000016</v>
      </c>
      <c r="H26" s="37"/>
      <c r="I26" s="33"/>
      <c r="J26" s="33"/>
      <c r="K26" s="33"/>
      <c r="L26" s="34"/>
    </row>
    <row r="27" spans="2:12" x14ac:dyDescent="0.25">
      <c r="B27" s="39" t="s">
        <v>5</v>
      </c>
      <c r="C27" s="41">
        <f t="shared" si="1"/>
        <v>131.55816300000001</v>
      </c>
      <c r="D27" s="41">
        <f t="shared" si="1"/>
        <v>107.185242</v>
      </c>
      <c r="E27" s="41">
        <f t="shared" si="1"/>
        <v>101.82597990000001</v>
      </c>
      <c r="F27" s="41">
        <f t="shared" si="1"/>
        <v>97.720002700000038</v>
      </c>
      <c r="G27" s="41">
        <f t="shared" si="1"/>
        <v>97.391926350000006</v>
      </c>
      <c r="H27" s="37"/>
      <c r="I27" s="33"/>
      <c r="J27" s="33"/>
      <c r="K27" s="33"/>
      <c r="L27" s="34"/>
    </row>
    <row r="28" spans="2:12" x14ac:dyDescent="0.25">
      <c r="B28" s="39" t="s">
        <v>6</v>
      </c>
      <c r="C28" s="41">
        <f t="shared" si="1"/>
        <v>436.9</v>
      </c>
      <c r="D28" s="41">
        <f t="shared" si="1"/>
        <v>567.12143600000002</v>
      </c>
      <c r="E28" s="41">
        <f t="shared" si="1"/>
        <v>538.76536420000002</v>
      </c>
      <c r="F28" s="41">
        <f t="shared" si="1"/>
        <v>555.23395767999955</v>
      </c>
      <c r="G28" s="41">
        <f t="shared" si="1"/>
        <v>554.8620323399997</v>
      </c>
      <c r="H28" s="37"/>
      <c r="I28" s="33"/>
      <c r="J28" s="33"/>
      <c r="K28" s="33"/>
      <c r="L28" s="34"/>
    </row>
  </sheetData>
  <mergeCells count="11">
    <mergeCell ref="I24:K24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28"/>
  <sheetViews>
    <sheetView showGridLines="0" zoomScale="85" zoomScaleNormal="85" workbookViewId="0">
      <selection activeCell="B20" sqref="B20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48" t="s">
        <v>29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5.75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15" customHeight="1" x14ac:dyDescent="0.2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15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15" customHeight="1" x14ac:dyDescent="0.2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8" spans="1:12" ht="15.75" x14ac:dyDescent="0.25">
      <c r="B8" s="2" t="s">
        <v>10</v>
      </c>
    </row>
    <row r="9" spans="1:12" x14ac:dyDescent="0.2">
      <c r="B9" s="3" t="s">
        <v>2</v>
      </c>
    </row>
    <row r="10" spans="1:12" x14ac:dyDescent="0.25">
      <c r="A10" s="31">
        <v>1000000</v>
      </c>
    </row>
    <row r="11" spans="1:12" x14ac:dyDescent="0.25">
      <c r="B11" s="4"/>
      <c r="I11" s="49"/>
      <c r="J11" s="49"/>
      <c r="K11" s="49"/>
    </row>
    <row r="12" spans="1:12" s="5" customFormat="1" ht="15" customHeight="1" x14ac:dyDescent="0.25">
      <c r="B12" s="50" t="s">
        <v>1</v>
      </c>
      <c r="C12" s="52" t="s">
        <v>0</v>
      </c>
      <c r="D12" s="52"/>
      <c r="E12" s="53" t="s">
        <v>19</v>
      </c>
      <c r="F12" s="53" t="s">
        <v>14</v>
      </c>
      <c r="G12" s="53" t="s">
        <v>30</v>
      </c>
      <c r="H12" s="53" t="s">
        <v>21</v>
      </c>
      <c r="I12" s="55" t="s">
        <v>23</v>
      </c>
      <c r="J12" s="55"/>
      <c r="K12" s="55"/>
      <c r="L12" s="56" t="s">
        <v>22</v>
      </c>
    </row>
    <row r="13" spans="1:12" s="5" customFormat="1" ht="40.5" customHeight="1" x14ac:dyDescent="0.25">
      <c r="B13" s="51"/>
      <c r="C13" s="21" t="s">
        <v>8</v>
      </c>
      <c r="D13" s="21" t="s">
        <v>7</v>
      </c>
      <c r="E13" s="54"/>
      <c r="F13" s="54"/>
      <c r="G13" s="54"/>
      <c r="H13" s="54"/>
      <c r="I13" s="21" t="s">
        <v>15</v>
      </c>
      <c r="J13" s="21" t="s">
        <v>16</v>
      </c>
      <c r="K13" s="22" t="s">
        <v>17</v>
      </c>
      <c r="L13" s="57"/>
    </row>
    <row r="14" spans="1:12" ht="20.100000000000001" customHeight="1" x14ac:dyDescent="0.25">
      <c r="B14" s="6" t="s">
        <v>3</v>
      </c>
      <c r="C14" s="8">
        <v>2633508537</v>
      </c>
      <c r="D14" s="8">
        <v>1129155418</v>
      </c>
      <c r="E14" s="19">
        <f>+D14*95/100</f>
        <v>1072697647.1</v>
      </c>
      <c r="F14" s="19">
        <v>1087856551.9299996</v>
      </c>
      <c r="G14" s="8">
        <v>1078158326.1499991</v>
      </c>
      <c r="H14" s="8"/>
      <c r="I14" s="13">
        <f>IF(ISERROR(+#REF!/E14)=TRUE,0,++#REF!/E14)</f>
        <v>0</v>
      </c>
      <c r="J14" s="13">
        <f>IF(ISERROR(+G14/E14)=TRUE,0,++G14/E14)</f>
        <v>1.0050906041089602</v>
      </c>
      <c r="K14" s="13">
        <f>IF(ISERROR(+H14/E14)=TRUE,0,++H14/E14)</f>
        <v>0</v>
      </c>
      <c r="L14" s="16">
        <f>+D14-G14</f>
        <v>50997091.850000858</v>
      </c>
    </row>
    <row r="15" spans="1:12" ht="20.100000000000001" customHeight="1" x14ac:dyDescent="0.25">
      <c r="B15" s="7" t="s">
        <v>4</v>
      </c>
      <c r="C15" s="9">
        <v>0</v>
      </c>
      <c r="D15" s="9">
        <v>75812329</v>
      </c>
      <c r="E15" s="20">
        <f>+D15*95/100</f>
        <v>72021712.549999997</v>
      </c>
      <c r="F15" s="20">
        <v>67808356.62000002</v>
      </c>
      <c r="G15" s="9">
        <v>67629756.290000021</v>
      </c>
      <c r="H15" s="9"/>
      <c r="I15" s="14">
        <f>IF(ISERROR(+#REF!/E15)=TRUE,0,++#REF!/E15)</f>
        <v>0</v>
      </c>
      <c r="J15" s="14">
        <f>IF(ISERROR(+G15/E15)=TRUE,0,++G15/E15)</f>
        <v>0.93901899712602743</v>
      </c>
      <c r="K15" s="14">
        <f>IF(ISERROR(+H15/E15)=TRUE,0,++H15/E15)</f>
        <v>0</v>
      </c>
      <c r="L15" s="17">
        <f>+D15-G15</f>
        <v>8182572.7099999785</v>
      </c>
    </row>
    <row r="16" spans="1:12" ht="20.100000000000001" customHeight="1" x14ac:dyDescent="0.25">
      <c r="B16" s="7" t="s">
        <v>5</v>
      </c>
      <c r="C16" s="9">
        <v>102765988</v>
      </c>
      <c r="D16" s="9">
        <v>68104000</v>
      </c>
      <c r="E16" s="20">
        <f>+D16*95/100</f>
        <v>64698800</v>
      </c>
      <c r="F16" s="23">
        <v>67357451.670000002</v>
      </c>
      <c r="G16" s="9">
        <v>67337115.049999997</v>
      </c>
      <c r="H16" s="9"/>
      <c r="I16" s="14">
        <f>IF(ISERROR(+#REF!/E16)=TRUE,0,++#REF!/E16)</f>
        <v>0</v>
      </c>
      <c r="J16" s="14">
        <f>IF(ISERROR(+G16/E16)=TRUE,0,++G16/E16)</f>
        <v>1.0407784232474173</v>
      </c>
      <c r="K16" s="14">
        <f>IF(ISERROR(+H16/E16)=TRUE,0,++H16/E16)</f>
        <v>0</v>
      </c>
      <c r="L16" s="17">
        <f>+D16-G16</f>
        <v>766884.95000000298</v>
      </c>
    </row>
    <row r="17" spans="2:12" ht="20.100000000000001" customHeight="1" x14ac:dyDescent="0.25">
      <c r="B17" s="7" t="s">
        <v>6</v>
      </c>
      <c r="C17" s="9">
        <v>436800000</v>
      </c>
      <c r="D17" s="9">
        <v>562154535</v>
      </c>
      <c r="E17" s="20">
        <f>+D17*95/100</f>
        <v>534046808.25</v>
      </c>
      <c r="F17" s="23">
        <v>550640737.62000048</v>
      </c>
      <c r="G17" s="9">
        <v>550283719.33000064</v>
      </c>
      <c r="H17" s="9"/>
      <c r="I17" s="14">
        <f>IF(ISERROR(+#REF!/E17)=TRUE,0,++#REF!/E17)</f>
        <v>0</v>
      </c>
      <c r="J17" s="14">
        <f>IF(ISERROR(+G17/E17)=TRUE,0,++G17/E17)</f>
        <v>1.0304035354751147</v>
      </c>
      <c r="K17" s="14">
        <f>IF(ISERROR(+H17/E17)=TRUE,0,++H17/E17)</f>
        <v>0</v>
      </c>
      <c r="L17" s="17">
        <f>+D17-G17</f>
        <v>11870815.669999361</v>
      </c>
    </row>
    <row r="18" spans="2:12" ht="23.25" customHeight="1" x14ac:dyDescent="0.25">
      <c r="B18" s="30" t="s">
        <v>9</v>
      </c>
      <c r="C18" s="11">
        <f t="shared" ref="C18:H18" si="0">SUM(C14:C17)</f>
        <v>3173074525</v>
      </c>
      <c r="D18" s="11">
        <f t="shared" si="0"/>
        <v>1835226282</v>
      </c>
      <c r="E18" s="11">
        <f t="shared" si="0"/>
        <v>1743464967.9000001</v>
      </c>
      <c r="F18" s="11">
        <f t="shared" si="0"/>
        <v>1773663097.8400002</v>
      </c>
      <c r="G18" s="11">
        <f t="shared" si="0"/>
        <v>1763408916.8199997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1.01143925991471</v>
      </c>
      <c r="K18" s="15">
        <f>IF(ISERROR(+H18/E18)=TRUE,0,++H18/E18)</f>
        <v>0</v>
      </c>
      <c r="L18" s="18">
        <f>SUM(L14:L17)</f>
        <v>71817365.180000201</v>
      </c>
    </row>
    <row r="19" spans="2:12" x14ac:dyDescent="0.25">
      <c r="B19" s="1" t="s">
        <v>24</v>
      </c>
    </row>
    <row r="20" spans="2:12" x14ac:dyDescent="0.2">
      <c r="B20" s="12" t="s">
        <v>31</v>
      </c>
    </row>
    <row r="24" spans="2:12" ht="44.25" customHeight="1" x14ac:dyDescent="0.25">
      <c r="B24" s="38" t="s">
        <v>1</v>
      </c>
      <c r="C24" s="38" t="s">
        <v>8</v>
      </c>
      <c r="D24" s="38" t="s">
        <v>7</v>
      </c>
      <c r="E24" s="32" t="s">
        <v>25</v>
      </c>
      <c r="F24" s="32" t="s">
        <v>26</v>
      </c>
      <c r="G24" s="32" t="s">
        <v>27</v>
      </c>
      <c r="H24" s="35" t="s">
        <v>21</v>
      </c>
      <c r="I24" s="47"/>
      <c r="J24" s="47"/>
      <c r="K24" s="47"/>
      <c r="L24" s="32"/>
    </row>
    <row r="25" spans="2:12" x14ac:dyDescent="0.25">
      <c r="B25" s="39" t="s">
        <v>3</v>
      </c>
      <c r="C25" s="40">
        <f t="shared" ref="C25:G28" si="1">C14/$A$10</f>
        <v>2633.5085370000002</v>
      </c>
      <c r="D25" s="41">
        <f t="shared" si="1"/>
        <v>1129.1554180000001</v>
      </c>
      <c r="E25" s="41">
        <f t="shared" si="1"/>
        <v>1072.6976471</v>
      </c>
      <c r="F25" s="41">
        <f t="shared" si="1"/>
        <v>1087.8565519299996</v>
      </c>
      <c r="G25" s="41">
        <f t="shared" si="1"/>
        <v>1078.1583261499991</v>
      </c>
      <c r="H25" s="36"/>
      <c r="I25" s="33"/>
      <c r="J25" s="33"/>
      <c r="K25" s="33"/>
      <c r="L25" s="34"/>
    </row>
    <row r="26" spans="2:12" x14ac:dyDescent="0.25">
      <c r="B26" s="39" t="s">
        <v>4</v>
      </c>
      <c r="C26" s="41">
        <f t="shared" si="1"/>
        <v>0</v>
      </c>
      <c r="D26" s="41">
        <f t="shared" si="1"/>
        <v>75.812329000000005</v>
      </c>
      <c r="E26" s="41">
        <f t="shared" si="1"/>
        <v>72.021712550000004</v>
      </c>
      <c r="F26" s="41">
        <f t="shared" si="1"/>
        <v>67.808356620000026</v>
      </c>
      <c r="G26" s="41">
        <f t="shared" si="1"/>
        <v>67.629756290000017</v>
      </c>
      <c r="H26" s="37"/>
      <c r="I26" s="33"/>
      <c r="J26" s="33"/>
      <c r="K26" s="33"/>
      <c r="L26" s="34"/>
    </row>
    <row r="27" spans="2:12" x14ac:dyDescent="0.25">
      <c r="B27" s="39" t="s">
        <v>5</v>
      </c>
      <c r="C27" s="41">
        <f t="shared" si="1"/>
        <v>102.76598799999999</v>
      </c>
      <c r="D27" s="41">
        <f t="shared" si="1"/>
        <v>68.103999999999999</v>
      </c>
      <c r="E27" s="41">
        <f t="shared" si="1"/>
        <v>64.698800000000006</v>
      </c>
      <c r="F27" s="41">
        <f t="shared" si="1"/>
        <v>67.357451670000003</v>
      </c>
      <c r="G27" s="41">
        <f t="shared" si="1"/>
        <v>67.337115049999994</v>
      </c>
      <c r="H27" s="37"/>
      <c r="I27" s="33"/>
      <c r="J27" s="33"/>
      <c r="K27" s="33"/>
      <c r="L27" s="34"/>
    </row>
    <row r="28" spans="2:12" x14ac:dyDescent="0.25">
      <c r="B28" s="39" t="s">
        <v>6</v>
      </c>
      <c r="C28" s="41">
        <f t="shared" si="1"/>
        <v>436.8</v>
      </c>
      <c r="D28" s="41">
        <f t="shared" si="1"/>
        <v>562.15453500000001</v>
      </c>
      <c r="E28" s="41">
        <f t="shared" si="1"/>
        <v>534.04680825000003</v>
      </c>
      <c r="F28" s="41">
        <f t="shared" si="1"/>
        <v>550.64073762000044</v>
      </c>
      <c r="G28" s="41">
        <f t="shared" si="1"/>
        <v>550.28371933000062</v>
      </c>
      <c r="H28" s="37"/>
      <c r="I28" s="33"/>
      <c r="J28" s="33"/>
      <c r="K28" s="33"/>
      <c r="L28" s="34"/>
    </row>
  </sheetData>
  <mergeCells count="11">
    <mergeCell ref="I24:K24"/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B20" sqref="B20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48" t="s">
        <v>29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5.75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15" customHeight="1" x14ac:dyDescent="0.2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15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15" customHeight="1" x14ac:dyDescent="0.2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8" spans="1:12" ht="15.75" x14ac:dyDescent="0.25">
      <c r="B8" s="2" t="s">
        <v>11</v>
      </c>
    </row>
    <row r="9" spans="1:12" x14ac:dyDescent="0.2">
      <c r="B9" s="3" t="s">
        <v>2</v>
      </c>
    </row>
    <row r="11" spans="1:12" x14ac:dyDescent="0.25">
      <c r="B11" s="4"/>
      <c r="I11" s="49"/>
      <c r="J11" s="49"/>
      <c r="K11" s="49"/>
    </row>
    <row r="12" spans="1:12" s="5" customFormat="1" ht="15" customHeight="1" x14ac:dyDescent="0.25">
      <c r="B12" s="50" t="s">
        <v>1</v>
      </c>
      <c r="C12" s="52" t="s">
        <v>0</v>
      </c>
      <c r="D12" s="52"/>
      <c r="E12" s="53" t="s">
        <v>13</v>
      </c>
      <c r="F12" s="53" t="s">
        <v>14</v>
      </c>
      <c r="G12" s="53" t="s">
        <v>30</v>
      </c>
      <c r="H12" s="53" t="s">
        <v>21</v>
      </c>
      <c r="I12" s="55" t="s">
        <v>23</v>
      </c>
      <c r="J12" s="55"/>
      <c r="K12" s="55"/>
      <c r="L12" s="56" t="s">
        <v>22</v>
      </c>
    </row>
    <row r="13" spans="1:12" s="5" customFormat="1" ht="40.5" customHeight="1" x14ac:dyDescent="0.25">
      <c r="B13" s="51"/>
      <c r="C13" s="21" t="s">
        <v>8</v>
      </c>
      <c r="D13" s="21" t="s">
        <v>7</v>
      </c>
      <c r="E13" s="54"/>
      <c r="F13" s="54"/>
      <c r="G13" s="54"/>
      <c r="H13" s="54"/>
      <c r="I13" s="21" t="s">
        <v>15</v>
      </c>
      <c r="J13" s="21" t="s">
        <v>16</v>
      </c>
      <c r="K13" s="22" t="s">
        <v>17</v>
      </c>
      <c r="L13" s="57"/>
    </row>
    <row r="14" spans="1:12" ht="20.100000000000001" customHeight="1" x14ac:dyDescent="0.25">
      <c r="B14" s="6" t="s">
        <v>3</v>
      </c>
      <c r="C14" s="8">
        <v>49074294</v>
      </c>
      <c r="D14" s="8">
        <v>76773215</v>
      </c>
      <c r="E14" s="19">
        <f>+D14*95/100</f>
        <v>72934554.25</v>
      </c>
      <c r="F14" s="19">
        <v>70601743</v>
      </c>
      <c r="G14" s="8">
        <v>70411869.360000014</v>
      </c>
      <c r="H14" s="8"/>
      <c r="I14" s="13">
        <f>IF(ISERROR(+#REF!/E14)=TRUE,0,++#REF!/E14)</f>
        <v>0</v>
      </c>
      <c r="J14" s="13">
        <f>IF(ISERROR(+G14/E14)=TRUE,0,++G14/E14)</f>
        <v>0.9654116637039708</v>
      </c>
      <c r="K14" s="13">
        <f>IF(ISERROR(+H14/E14)=TRUE,0,++H14/E14)</f>
        <v>0</v>
      </c>
      <c r="L14" s="16">
        <f>+D14-G14</f>
        <v>6361345.6399999857</v>
      </c>
    </row>
    <row r="15" spans="1:12" ht="20.100000000000001" customHeight="1" x14ac:dyDescent="0.25">
      <c r="B15" s="7" t="s">
        <v>4</v>
      </c>
      <c r="C15" s="9">
        <v>0</v>
      </c>
      <c r="D15" s="9">
        <v>6344003</v>
      </c>
      <c r="E15" s="20">
        <f>+D15*95/100</f>
        <v>6026802.8499999996</v>
      </c>
      <c r="F15" s="23">
        <v>5267777.4000000004</v>
      </c>
      <c r="G15" s="9">
        <v>5256568.0500000007</v>
      </c>
      <c r="H15" s="9"/>
      <c r="I15" s="14">
        <f>IF(ISERROR(+#REF!/E15)=TRUE,0,++#REF!/E15)</f>
        <v>0</v>
      </c>
      <c r="J15" s="14">
        <f>IF(ISERROR(+G15/E15)=TRUE,0,++G15/E15)</f>
        <v>0.8721984410025958</v>
      </c>
      <c r="K15" s="14">
        <f>IF(ISERROR(+H15/E15)=TRUE,0,++H15/E15)</f>
        <v>0</v>
      </c>
      <c r="L15" s="17">
        <f>+D15-G15</f>
        <v>1087434.9499999993</v>
      </c>
    </row>
    <row r="16" spans="1:12" ht="20.100000000000001" customHeight="1" x14ac:dyDescent="0.25">
      <c r="B16" s="7" t="s">
        <v>5</v>
      </c>
      <c r="C16" s="9">
        <v>136107</v>
      </c>
      <c r="D16" s="9">
        <v>836107</v>
      </c>
      <c r="E16" s="20">
        <f>+D16*95/100</f>
        <v>794301.65</v>
      </c>
      <c r="F16" s="23">
        <v>492667.27999999997</v>
      </c>
      <c r="G16" s="9">
        <v>492667.27999999997</v>
      </c>
      <c r="H16" s="9"/>
      <c r="I16" s="14">
        <f>IF(ISERROR(+#REF!/E16)=TRUE,0,++#REF!/E16)</f>
        <v>0</v>
      </c>
      <c r="J16" s="14">
        <f>IF(ISERROR(+G16/E16)=TRUE,0,++G16/E16)</f>
        <v>0.62025211706409011</v>
      </c>
      <c r="K16" s="14">
        <f>IF(ISERROR(+H16/E16)=TRUE,0,++H16/E16)</f>
        <v>0</v>
      </c>
      <c r="L16" s="17">
        <f>+D16-G16</f>
        <v>343439.72000000003</v>
      </c>
    </row>
    <row r="17" spans="2:12" ht="20.100000000000001" customHeight="1" x14ac:dyDescent="0.25">
      <c r="B17" s="7" t="s">
        <v>6</v>
      </c>
      <c r="C17" s="9">
        <v>100000</v>
      </c>
      <c r="D17" s="9">
        <v>4966901</v>
      </c>
      <c r="E17" s="20">
        <f>+D17*95/100</f>
        <v>4718555.95</v>
      </c>
      <c r="F17" s="23">
        <v>4593220.0600000005</v>
      </c>
      <c r="G17" s="9">
        <v>4578313.01</v>
      </c>
      <c r="H17" s="9"/>
      <c r="I17" s="14">
        <f>IF(ISERROR(+#REF!/E17)=TRUE,0,++#REF!/E17)</f>
        <v>0</v>
      </c>
      <c r="J17" s="14">
        <f>IF(ISERROR(+G17/E17)=TRUE,0,++G17/E17)</f>
        <v>0.97027841960843964</v>
      </c>
      <c r="K17" s="14">
        <f>IF(ISERROR(+H17/E17)=TRUE,0,++H17/E17)</f>
        <v>0</v>
      </c>
      <c r="L17" s="17">
        <f>+D17-G17</f>
        <v>388587.99000000022</v>
      </c>
    </row>
    <row r="18" spans="2:12" ht="23.25" customHeight="1" x14ac:dyDescent="0.25">
      <c r="B18" s="30" t="s">
        <v>9</v>
      </c>
      <c r="C18" s="11">
        <f t="shared" ref="C18:H18" si="0">SUM(C14:C17)</f>
        <v>49310401</v>
      </c>
      <c r="D18" s="11">
        <f t="shared" si="0"/>
        <v>88920226</v>
      </c>
      <c r="E18" s="11">
        <f t="shared" si="0"/>
        <v>84474214.700000003</v>
      </c>
      <c r="F18" s="11">
        <f t="shared" si="0"/>
        <v>80955407.74000001</v>
      </c>
      <c r="G18" s="11">
        <f t="shared" si="0"/>
        <v>80739417.700000018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0.95578772749455365</v>
      </c>
      <c r="K18" s="15">
        <f>IF(ISERROR(+H18/E18)=TRUE,0,++H18/E18)</f>
        <v>0</v>
      </c>
      <c r="L18" s="18">
        <f>SUM(L14:L17)</f>
        <v>8180808.2999999849</v>
      </c>
    </row>
    <row r="19" spans="2:12" x14ac:dyDescent="0.25">
      <c r="B19" s="1" t="s">
        <v>24</v>
      </c>
    </row>
    <row r="20" spans="2:12" x14ac:dyDescent="0.2">
      <c r="B20" s="12" t="s">
        <v>31</v>
      </c>
    </row>
    <row r="24" spans="2:12" ht="30" x14ac:dyDescent="0.25">
      <c r="B24" s="42" t="s">
        <v>1</v>
      </c>
      <c r="C24" s="42" t="s">
        <v>8</v>
      </c>
      <c r="D24" s="42" t="s">
        <v>7</v>
      </c>
      <c r="E24" s="43" t="s">
        <v>25</v>
      </c>
      <c r="F24" s="43" t="s">
        <v>26</v>
      </c>
      <c r="G24" s="43" t="s">
        <v>27</v>
      </c>
    </row>
    <row r="25" spans="2:12" x14ac:dyDescent="0.25">
      <c r="B25" s="1" t="s">
        <v>3</v>
      </c>
      <c r="C25" s="44">
        <f>C14/$A$1</f>
        <v>49.074294000000002</v>
      </c>
      <c r="D25" s="44">
        <f t="shared" ref="D25:G25" si="1">D14/$A$1</f>
        <v>76.773214999999993</v>
      </c>
      <c r="E25" s="44">
        <f t="shared" si="1"/>
        <v>72.934554250000005</v>
      </c>
      <c r="F25" s="44">
        <f t="shared" si="1"/>
        <v>70.601742999999999</v>
      </c>
      <c r="G25" s="44">
        <f t="shared" si="1"/>
        <v>70.411869360000011</v>
      </c>
    </row>
    <row r="26" spans="2:12" x14ac:dyDescent="0.25">
      <c r="B26" s="1" t="s">
        <v>4</v>
      </c>
      <c r="C26" s="44">
        <f t="shared" ref="C26:G26" si="2">C15/$A$1</f>
        <v>0</v>
      </c>
      <c r="D26" s="44">
        <f t="shared" si="2"/>
        <v>6.3440029999999998</v>
      </c>
      <c r="E26" s="44">
        <f t="shared" si="2"/>
        <v>6.0268028499999993</v>
      </c>
      <c r="F26" s="44">
        <f t="shared" si="2"/>
        <v>5.2677773999999999</v>
      </c>
      <c r="G26" s="44">
        <f t="shared" si="2"/>
        <v>5.2565680500000012</v>
      </c>
    </row>
    <row r="27" spans="2:12" x14ac:dyDescent="0.25">
      <c r="B27" s="1" t="s">
        <v>5</v>
      </c>
      <c r="C27" s="44">
        <f t="shared" ref="C27:G27" si="3">C16/$A$1</f>
        <v>0.13610700000000001</v>
      </c>
      <c r="D27" s="44">
        <f t="shared" si="3"/>
        <v>0.83610700000000004</v>
      </c>
      <c r="E27" s="44">
        <f t="shared" si="3"/>
        <v>0.79430164999999997</v>
      </c>
      <c r="F27" s="44">
        <f t="shared" si="3"/>
        <v>0.49266727999999999</v>
      </c>
      <c r="G27" s="44">
        <f t="shared" si="3"/>
        <v>0.49266727999999999</v>
      </c>
    </row>
    <row r="28" spans="2:12" x14ac:dyDescent="0.25">
      <c r="B28" s="1" t="s">
        <v>6</v>
      </c>
      <c r="C28" s="44">
        <f t="shared" ref="C28:G28" si="4">C17/$A$1</f>
        <v>0.1</v>
      </c>
      <c r="D28" s="44">
        <f t="shared" si="4"/>
        <v>4.966901</v>
      </c>
      <c r="E28" s="44">
        <f t="shared" si="4"/>
        <v>4.7185559499999998</v>
      </c>
      <c r="F28" s="44">
        <f t="shared" si="4"/>
        <v>4.5932200600000002</v>
      </c>
      <c r="G28" s="44">
        <f t="shared" si="4"/>
        <v>4.5783130099999996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B20" sqref="B20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48" t="s">
        <v>29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5.75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15" customHeight="1" x14ac:dyDescent="0.2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15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15" customHeight="1" x14ac:dyDescent="0.2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8" spans="1:12" ht="15.75" x14ac:dyDescent="0.25">
      <c r="B8" s="2" t="s">
        <v>12</v>
      </c>
    </row>
    <row r="9" spans="1:12" x14ac:dyDescent="0.2">
      <c r="B9" s="3" t="s">
        <v>2</v>
      </c>
    </row>
    <row r="11" spans="1:12" x14ac:dyDescent="0.25">
      <c r="B11" s="4"/>
      <c r="I11" s="49"/>
      <c r="J11" s="49"/>
      <c r="K11" s="49"/>
    </row>
    <row r="12" spans="1:12" s="5" customFormat="1" ht="15" customHeight="1" x14ac:dyDescent="0.25">
      <c r="B12" s="50" t="s">
        <v>1</v>
      </c>
      <c r="C12" s="52" t="s">
        <v>0</v>
      </c>
      <c r="D12" s="52"/>
      <c r="E12" s="53" t="s">
        <v>13</v>
      </c>
      <c r="F12" s="53" t="s">
        <v>14</v>
      </c>
      <c r="G12" s="53" t="s">
        <v>30</v>
      </c>
      <c r="H12" s="53" t="s">
        <v>21</v>
      </c>
      <c r="I12" s="55" t="s">
        <v>23</v>
      </c>
      <c r="J12" s="55"/>
      <c r="K12" s="55"/>
      <c r="L12" s="56" t="s">
        <v>22</v>
      </c>
    </row>
    <row r="13" spans="1:12" s="5" customFormat="1" ht="40.5" customHeight="1" x14ac:dyDescent="0.25">
      <c r="B13" s="51"/>
      <c r="C13" s="21" t="s">
        <v>8</v>
      </c>
      <c r="D13" s="21" t="s">
        <v>7</v>
      </c>
      <c r="E13" s="54"/>
      <c r="F13" s="54"/>
      <c r="G13" s="54"/>
      <c r="H13" s="54"/>
      <c r="I13" s="21" t="s">
        <v>15</v>
      </c>
      <c r="J13" s="21" t="s">
        <v>16</v>
      </c>
      <c r="K13" s="22" t="s">
        <v>17</v>
      </c>
      <c r="L13" s="57"/>
    </row>
    <row r="14" spans="1:12" ht="20.100000000000001" customHeight="1" x14ac:dyDescent="0.25">
      <c r="B14" s="25" t="s">
        <v>3</v>
      </c>
      <c r="C14" s="26">
        <v>0</v>
      </c>
      <c r="D14" s="26">
        <v>1553881</v>
      </c>
      <c r="E14" s="27">
        <f>+D14*95/100</f>
        <v>1476186.95</v>
      </c>
      <c r="F14" s="27">
        <v>331308</v>
      </c>
      <c r="G14" s="8">
        <v>179900</v>
      </c>
      <c r="H14" s="8"/>
      <c r="I14" s="13">
        <f>IF(ISERROR(+#REF!/E14)=TRUE,0,++#REF!/E14)</f>
        <v>0</v>
      </c>
      <c r="J14" s="13">
        <f>IF(ISERROR(+G14/E14)=TRUE,0,++G14/E14)</f>
        <v>0.12186803304283378</v>
      </c>
      <c r="K14" s="13">
        <f>IF(ISERROR(+H14/E14)=TRUE,0,++H14/E14)</f>
        <v>0</v>
      </c>
      <c r="L14" s="16">
        <f>+D14-G14</f>
        <v>1373981</v>
      </c>
    </row>
    <row r="15" spans="1:12" ht="20.100000000000001" customHeight="1" x14ac:dyDescent="0.25">
      <c r="B15" s="24" t="s">
        <v>4</v>
      </c>
      <c r="C15" s="28">
        <v>0</v>
      </c>
      <c r="D15" s="28">
        <v>5072</v>
      </c>
      <c r="E15" s="23">
        <f>+D15*95/100</f>
        <v>4818.3999999999996</v>
      </c>
      <c r="F15" s="23">
        <v>5070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5072</v>
      </c>
    </row>
    <row r="16" spans="1:12" ht="20.100000000000001" customHeight="1" x14ac:dyDescent="0.25">
      <c r="B16" s="24" t="s">
        <v>5</v>
      </c>
      <c r="C16" s="28">
        <v>0</v>
      </c>
      <c r="D16" s="29">
        <v>7334224</v>
      </c>
      <c r="E16" s="23">
        <f>+D16*95/100</f>
        <v>6967512.7999999998</v>
      </c>
      <c r="F16" s="23">
        <v>6026118.5599999987</v>
      </c>
      <c r="G16" s="9">
        <v>6026118.5599999996</v>
      </c>
      <c r="H16" s="9"/>
      <c r="I16" s="14">
        <f>IF(ISERROR(+#REF!/E16)=TRUE,0,++#REF!/E16)</f>
        <v>0</v>
      </c>
      <c r="J16" s="14">
        <f>IF(ISERROR(+G16/E16)=TRUE,0,++G16/E16)</f>
        <v>0.86488805015184178</v>
      </c>
      <c r="K16" s="14">
        <f>IF(ISERROR(+H16/E16)=TRUE,0,++H16/E16)</f>
        <v>0</v>
      </c>
      <c r="L16" s="17">
        <f>+D16-G16</f>
        <v>1308105.4400000004</v>
      </c>
    </row>
    <row r="17" spans="2:12" ht="20.100000000000001" customHeight="1" x14ac:dyDescent="0.25">
      <c r="B17" s="24" t="s">
        <v>6</v>
      </c>
      <c r="C17" s="28">
        <v>0</v>
      </c>
      <c r="D17" s="28">
        <v>0</v>
      </c>
      <c r="E17" s="23">
        <f>+D17*95/100</f>
        <v>0</v>
      </c>
      <c r="F17" s="23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0">SUM(C14:C17)</f>
        <v>0</v>
      </c>
      <c r="D18" s="11">
        <f t="shared" si="0"/>
        <v>8893177</v>
      </c>
      <c r="E18" s="11">
        <f t="shared" si="0"/>
        <v>8448518.1500000004</v>
      </c>
      <c r="F18" s="11">
        <f t="shared" si="0"/>
        <v>6362496.5599999987</v>
      </c>
      <c r="G18" s="11">
        <f t="shared" si="0"/>
        <v>6206018.5599999996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0.73456888531392917</v>
      </c>
      <c r="K18" s="15">
        <f>IF(ISERROR(+H18/E18)=TRUE,0,++H18/E18)</f>
        <v>0</v>
      </c>
      <c r="L18" s="18">
        <f>SUM(L14:L17)</f>
        <v>2687158.4400000004</v>
      </c>
    </row>
    <row r="19" spans="2:12" x14ac:dyDescent="0.25">
      <c r="B19" s="1" t="s">
        <v>24</v>
      </c>
    </row>
    <row r="20" spans="2:12" x14ac:dyDescent="0.2">
      <c r="B20" s="12" t="s">
        <v>31</v>
      </c>
    </row>
    <row r="24" spans="2:12" ht="30" x14ac:dyDescent="0.25">
      <c r="B24" s="42" t="s">
        <v>1</v>
      </c>
      <c r="C24" s="42" t="s">
        <v>8</v>
      </c>
      <c r="D24" s="42" t="s">
        <v>7</v>
      </c>
      <c r="E24" s="43" t="s">
        <v>25</v>
      </c>
      <c r="F24" s="43" t="s">
        <v>26</v>
      </c>
      <c r="G24" s="43" t="s">
        <v>27</v>
      </c>
    </row>
    <row r="25" spans="2:12" x14ac:dyDescent="0.25">
      <c r="B25" s="1" t="s">
        <v>3</v>
      </c>
      <c r="C25" s="45">
        <f>C14/$A$1</f>
        <v>0</v>
      </c>
      <c r="D25" s="45">
        <f t="shared" ref="D25:G25" si="1">D14/$A$1</f>
        <v>1.5538810000000001</v>
      </c>
      <c r="E25" s="45">
        <f t="shared" si="1"/>
        <v>1.47618695</v>
      </c>
      <c r="F25" s="45">
        <f t="shared" si="1"/>
        <v>0.33130799999999999</v>
      </c>
      <c r="G25" s="45">
        <f t="shared" si="1"/>
        <v>0.1799</v>
      </c>
      <c r="H25" s="1">
        <v>1373981</v>
      </c>
    </row>
    <row r="26" spans="2:12" x14ac:dyDescent="0.25">
      <c r="B26" s="1" t="s">
        <v>4</v>
      </c>
      <c r="C26" s="45">
        <f t="shared" ref="C26:G26" si="2">C15/$A$1</f>
        <v>0</v>
      </c>
      <c r="D26" s="45">
        <f t="shared" si="2"/>
        <v>5.0720000000000001E-3</v>
      </c>
      <c r="E26" s="45">
        <f t="shared" si="2"/>
        <v>4.8183999999999996E-3</v>
      </c>
      <c r="F26" s="45">
        <f t="shared" si="2"/>
        <v>5.0699999999999999E-3</v>
      </c>
      <c r="G26" s="45">
        <f t="shared" si="2"/>
        <v>0</v>
      </c>
      <c r="H26" s="1">
        <v>5072</v>
      </c>
    </row>
    <row r="27" spans="2:12" x14ac:dyDescent="0.25">
      <c r="B27" s="1" t="s">
        <v>5</v>
      </c>
      <c r="C27" s="45">
        <f t="shared" ref="C27:G27" si="3">C16/$A$1</f>
        <v>0</v>
      </c>
      <c r="D27" s="45">
        <f t="shared" si="3"/>
        <v>7.3342239999999999</v>
      </c>
      <c r="E27" s="45">
        <f t="shared" si="3"/>
        <v>6.9675127999999997</v>
      </c>
      <c r="F27" s="45">
        <f t="shared" si="3"/>
        <v>6.0261185599999987</v>
      </c>
      <c r="G27" s="45">
        <f t="shared" si="3"/>
        <v>6.0261185599999996</v>
      </c>
      <c r="H27" s="1">
        <v>3078714.9799999995</v>
      </c>
    </row>
    <row r="28" spans="2:12" x14ac:dyDescent="0.25">
      <c r="B28" s="1" t="s">
        <v>6</v>
      </c>
      <c r="C28" s="45">
        <f t="shared" ref="C28:G28" si="4">C17/$A$1</f>
        <v>0</v>
      </c>
      <c r="D28" s="45">
        <f t="shared" si="4"/>
        <v>0</v>
      </c>
      <c r="E28" s="45">
        <f t="shared" si="4"/>
        <v>0</v>
      </c>
      <c r="F28" s="45">
        <f t="shared" si="4"/>
        <v>0</v>
      </c>
      <c r="G28" s="45">
        <f t="shared" si="4"/>
        <v>0</v>
      </c>
      <c r="H28" s="1">
        <v>0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9"/>
  <sheetViews>
    <sheetView showGridLines="0" zoomScale="85" zoomScaleNormal="85" workbookViewId="0">
      <selection activeCell="B20" sqref="B20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48" t="s">
        <v>29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5.75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15" customHeight="1" x14ac:dyDescent="0.2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15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15" customHeight="1" x14ac:dyDescent="0.2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8" spans="1:12" ht="15.75" x14ac:dyDescent="0.25">
      <c r="B8" s="2" t="s">
        <v>18</v>
      </c>
    </row>
    <row r="9" spans="1:12" x14ac:dyDescent="0.2">
      <c r="B9" s="3" t="s">
        <v>2</v>
      </c>
    </row>
    <row r="11" spans="1:12" x14ac:dyDescent="0.25">
      <c r="B11" s="4"/>
      <c r="I11" s="49"/>
      <c r="J11" s="49"/>
      <c r="K11" s="49"/>
    </row>
    <row r="12" spans="1:12" s="5" customFormat="1" ht="15" customHeight="1" x14ac:dyDescent="0.25">
      <c r="B12" s="50" t="s">
        <v>1</v>
      </c>
      <c r="C12" s="52" t="s">
        <v>0</v>
      </c>
      <c r="D12" s="52"/>
      <c r="E12" s="53" t="s">
        <v>13</v>
      </c>
      <c r="F12" s="53" t="s">
        <v>14</v>
      </c>
      <c r="G12" s="53" t="s">
        <v>30</v>
      </c>
      <c r="H12" s="53" t="s">
        <v>21</v>
      </c>
      <c r="I12" s="55" t="s">
        <v>23</v>
      </c>
      <c r="J12" s="55"/>
      <c r="K12" s="55"/>
      <c r="L12" s="56" t="s">
        <v>22</v>
      </c>
    </row>
    <row r="13" spans="1:12" s="5" customFormat="1" ht="40.5" customHeight="1" x14ac:dyDescent="0.25">
      <c r="B13" s="51"/>
      <c r="C13" s="21" t="s">
        <v>8</v>
      </c>
      <c r="D13" s="21" t="s">
        <v>7</v>
      </c>
      <c r="E13" s="54"/>
      <c r="F13" s="54"/>
      <c r="G13" s="54"/>
      <c r="H13" s="54"/>
      <c r="I13" s="21" t="s">
        <v>15</v>
      </c>
      <c r="J13" s="21" t="s">
        <v>16</v>
      </c>
      <c r="K13" s="22" t="s">
        <v>17</v>
      </c>
      <c r="L13" s="57"/>
    </row>
    <row r="14" spans="1:12" ht="20.100000000000001" customHeight="1" x14ac:dyDescent="0.25">
      <c r="B14" s="6" t="s">
        <v>3</v>
      </c>
      <c r="C14" s="8">
        <v>0</v>
      </c>
      <c r="D14" s="8">
        <v>94549</v>
      </c>
      <c r="E14" s="19">
        <f>+D14*95/100</f>
        <v>89821.55</v>
      </c>
      <c r="F14" s="19">
        <v>0</v>
      </c>
      <c r="G14" s="8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94549</v>
      </c>
    </row>
    <row r="15" spans="1:12" ht="20.100000000000001" customHeight="1" x14ac:dyDescent="0.25">
      <c r="B15" s="7" t="s">
        <v>4</v>
      </c>
      <c r="C15" s="9">
        <v>0</v>
      </c>
      <c r="D15" s="9">
        <v>0</v>
      </c>
      <c r="E15" s="20">
        <f>+D15*95/100</f>
        <v>0</v>
      </c>
      <c r="F15" s="20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7" t="s">
        <v>5</v>
      </c>
      <c r="C16" s="7">
        <v>28656068</v>
      </c>
      <c r="D16" s="7">
        <v>30910911</v>
      </c>
      <c r="E16" s="20">
        <f>+D16*95/100</f>
        <v>29365365.449999999</v>
      </c>
      <c r="F16" s="20">
        <v>23843765.18999999</v>
      </c>
      <c r="G16" s="9">
        <v>23536025.45999999</v>
      </c>
      <c r="H16" s="9"/>
      <c r="I16" s="14">
        <f>IF(ISERROR(+#REF!/E16)=TRUE,0,++#REF!/E16)</f>
        <v>0</v>
      </c>
      <c r="J16" s="14">
        <f>IF(ISERROR(+G16/E16)=TRUE,0,++G16/E16)</f>
        <v>0.80148927484231225</v>
      </c>
      <c r="K16" s="14">
        <f>IF(ISERROR(+H16/E16)=TRUE,0,++H16/E16)</f>
        <v>0</v>
      </c>
      <c r="L16" s="17">
        <f>+D16-G16</f>
        <v>7374885.5400000103</v>
      </c>
    </row>
    <row r="17" spans="2:12" ht="20.100000000000001" customHeight="1" x14ac:dyDescent="0.25">
      <c r="B17" s="7" t="s">
        <v>6</v>
      </c>
      <c r="C17" s="9">
        <v>0</v>
      </c>
      <c r="D17" s="9">
        <v>0</v>
      </c>
      <c r="E17" s="20">
        <f>+D17*95/100</f>
        <v>0</v>
      </c>
      <c r="F17" s="20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0">SUM(C14:C17)</f>
        <v>28656068</v>
      </c>
      <c r="D18" s="11">
        <f t="shared" si="0"/>
        <v>31005460</v>
      </c>
      <c r="E18" s="11">
        <f t="shared" si="0"/>
        <v>29455187</v>
      </c>
      <c r="F18" s="11">
        <f t="shared" si="0"/>
        <v>23843765.18999999</v>
      </c>
      <c r="G18" s="11">
        <f t="shared" si="0"/>
        <v>23536025.45999999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0.79904518888303067</v>
      </c>
      <c r="K18" s="15">
        <f>IF(ISERROR(+H18/E18)=TRUE,0,++H18/E18)</f>
        <v>0</v>
      </c>
      <c r="L18" s="18">
        <f>SUM(L14:L17)</f>
        <v>7469434.5400000103</v>
      </c>
    </row>
    <row r="19" spans="2:12" x14ac:dyDescent="0.25">
      <c r="B19" s="1" t="s">
        <v>24</v>
      </c>
    </row>
    <row r="20" spans="2:12" x14ac:dyDescent="0.2">
      <c r="B20" s="12" t="s">
        <v>31</v>
      </c>
    </row>
    <row r="24" spans="2:12" ht="30" x14ac:dyDescent="0.25">
      <c r="B24" s="38" t="s">
        <v>1</v>
      </c>
      <c r="C24" s="38" t="s">
        <v>8</v>
      </c>
      <c r="D24" s="38" t="s">
        <v>7</v>
      </c>
      <c r="E24" s="32" t="s">
        <v>25</v>
      </c>
      <c r="F24" s="32" t="s">
        <v>26</v>
      </c>
      <c r="G24" s="32" t="s">
        <v>27</v>
      </c>
    </row>
    <row r="25" spans="2:12" x14ac:dyDescent="0.25">
      <c r="B25" s="31" t="s">
        <v>3</v>
      </c>
      <c r="C25" s="46">
        <f>C14/$A$1</f>
        <v>0</v>
      </c>
      <c r="D25" s="46">
        <f t="shared" ref="D25:G25" si="1">D14/$A$1</f>
        <v>9.4548999999999994E-2</v>
      </c>
      <c r="E25" s="46">
        <f t="shared" si="1"/>
        <v>8.982155E-2</v>
      </c>
      <c r="F25" s="46">
        <f t="shared" si="1"/>
        <v>0</v>
      </c>
      <c r="G25" s="46">
        <f t="shared" si="1"/>
        <v>0</v>
      </c>
    </row>
    <row r="26" spans="2:12" x14ac:dyDescent="0.25">
      <c r="B26" s="31" t="s">
        <v>4</v>
      </c>
      <c r="C26" s="46">
        <f t="shared" ref="C26:G26" si="2">C15/$A$1</f>
        <v>0</v>
      </c>
      <c r="D26" s="46">
        <f t="shared" si="2"/>
        <v>0</v>
      </c>
      <c r="E26" s="46">
        <f t="shared" si="2"/>
        <v>0</v>
      </c>
      <c r="F26" s="46">
        <f t="shared" si="2"/>
        <v>0</v>
      </c>
      <c r="G26" s="46">
        <f t="shared" si="2"/>
        <v>0</v>
      </c>
    </row>
    <row r="27" spans="2:12" x14ac:dyDescent="0.25">
      <c r="B27" s="31" t="s">
        <v>5</v>
      </c>
      <c r="C27" s="46">
        <f t="shared" ref="C27:G27" si="3">C16/$A$1</f>
        <v>28.656068000000001</v>
      </c>
      <c r="D27" s="46">
        <f t="shared" si="3"/>
        <v>30.910910999999999</v>
      </c>
      <c r="E27" s="46">
        <f t="shared" si="3"/>
        <v>29.365365449999999</v>
      </c>
      <c r="F27" s="46">
        <f t="shared" si="3"/>
        <v>23.843765189999989</v>
      </c>
      <c r="G27" s="46">
        <f t="shared" si="3"/>
        <v>23.536025459999991</v>
      </c>
    </row>
    <row r="28" spans="2:12" x14ac:dyDescent="0.25">
      <c r="B28" s="31" t="s">
        <v>6</v>
      </c>
      <c r="C28" s="46">
        <f t="shared" ref="C28:G28" si="4">C17/$A$1</f>
        <v>0</v>
      </c>
      <c r="D28" s="46">
        <f t="shared" si="4"/>
        <v>0</v>
      </c>
      <c r="E28" s="46">
        <f t="shared" si="4"/>
        <v>0</v>
      </c>
      <c r="F28" s="46">
        <f t="shared" si="4"/>
        <v>0</v>
      </c>
      <c r="G28" s="46">
        <f t="shared" si="4"/>
        <v>0</v>
      </c>
    </row>
    <row r="29" spans="2:12" x14ac:dyDescent="0.25">
      <c r="B29" s="31"/>
      <c r="C29" s="31"/>
      <c r="D29" s="31"/>
      <c r="E29" s="31"/>
      <c r="F29" s="31"/>
      <c r="G29" s="31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B20" sqref="B20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48" t="s">
        <v>29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5.75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15" customHeight="1" x14ac:dyDescent="0.2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15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15" customHeight="1" x14ac:dyDescent="0.2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8" spans="1:12" ht="15.75" x14ac:dyDescent="0.25">
      <c r="B8" s="2" t="s">
        <v>20</v>
      </c>
    </row>
    <row r="9" spans="1:12" x14ac:dyDescent="0.2">
      <c r="B9" s="3" t="s">
        <v>2</v>
      </c>
    </row>
    <row r="11" spans="1:12" x14ac:dyDescent="0.25">
      <c r="B11" s="4"/>
      <c r="I11" s="49"/>
      <c r="J11" s="49"/>
      <c r="K11" s="49"/>
    </row>
    <row r="12" spans="1:12" s="5" customFormat="1" ht="15" customHeight="1" x14ac:dyDescent="0.25">
      <c r="B12" s="50" t="s">
        <v>1</v>
      </c>
      <c r="C12" s="52" t="s">
        <v>0</v>
      </c>
      <c r="D12" s="52"/>
      <c r="E12" s="53" t="s">
        <v>13</v>
      </c>
      <c r="F12" s="53" t="s">
        <v>14</v>
      </c>
      <c r="G12" s="53" t="s">
        <v>30</v>
      </c>
      <c r="H12" s="53" t="s">
        <v>21</v>
      </c>
      <c r="I12" s="55" t="s">
        <v>23</v>
      </c>
      <c r="J12" s="55"/>
      <c r="K12" s="55"/>
      <c r="L12" s="56" t="s">
        <v>22</v>
      </c>
    </row>
    <row r="13" spans="1:12" s="5" customFormat="1" ht="40.5" customHeight="1" x14ac:dyDescent="0.25">
      <c r="B13" s="51"/>
      <c r="C13" s="21" t="s">
        <v>8</v>
      </c>
      <c r="D13" s="21" t="s">
        <v>7</v>
      </c>
      <c r="E13" s="54"/>
      <c r="F13" s="54"/>
      <c r="G13" s="54"/>
      <c r="H13" s="54"/>
      <c r="I13" s="21" t="s">
        <v>15</v>
      </c>
      <c r="J13" s="21" t="s">
        <v>16</v>
      </c>
      <c r="K13" s="22" t="s">
        <v>17</v>
      </c>
      <c r="L13" s="57"/>
    </row>
    <row r="14" spans="1:12" ht="20.100000000000001" customHeight="1" x14ac:dyDescent="0.25">
      <c r="B14" s="25" t="s">
        <v>3</v>
      </c>
      <c r="C14" s="26">
        <v>500000000</v>
      </c>
      <c r="D14" s="26">
        <v>235568</v>
      </c>
      <c r="E14" s="27">
        <f>+D14*95/100</f>
        <v>223789.6</v>
      </c>
      <c r="F14" s="27">
        <v>0</v>
      </c>
      <c r="G14" s="8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235568</v>
      </c>
    </row>
    <row r="15" spans="1:12" ht="20.100000000000001" customHeight="1" x14ac:dyDescent="0.25">
      <c r="B15" s="24" t="s">
        <v>4</v>
      </c>
      <c r="C15" s="28">
        <v>0</v>
      </c>
      <c r="D15" s="28">
        <v>0</v>
      </c>
      <c r="E15" s="23">
        <f>+D15*95/100</f>
        <v>0</v>
      </c>
      <c r="F15" s="23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24" t="s">
        <v>5</v>
      </c>
      <c r="C16" s="28">
        <v>0</v>
      </c>
      <c r="D16" s="28">
        <v>0</v>
      </c>
      <c r="E16" s="23">
        <f>+D16*95/100</f>
        <v>0</v>
      </c>
      <c r="F16" s="23">
        <v>0</v>
      </c>
      <c r="G16" s="9">
        <v>0</v>
      </c>
      <c r="H16" s="9"/>
      <c r="I16" s="14">
        <f>IF(ISERROR(+#REF!/E16)=TRUE,0,++#REF!/E16)</f>
        <v>0</v>
      </c>
      <c r="J16" s="14">
        <f>IF(ISERROR(+G16/E16)=TRUE,0,++G16/E16)</f>
        <v>0</v>
      </c>
      <c r="K16" s="14">
        <f>IF(ISERROR(+H16/E16)=TRUE,0,++H16/E16)</f>
        <v>0</v>
      </c>
      <c r="L16" s="17">
        <f>+D16-G16</f>
        <v>0</v>
      </c>
    </row>
    <row r="17" spans="2:12" ht="20.100000000000001" customHeight="1" x14ac:dyDescent="0.25">
      <c r="B17" s="24" t="s">
        <v>6</v>
      </c>
      <c r="C17" s="28">
        <v>0</v>
      </c>
      <c r="D17" s="28">
        <v>0</v>
      </c>
      <c r="E17" s="23">
        <f>+D17*95/100</f>
        <v>0</v>
      </c>
      <c r="F17" s="23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0">SUM(C14:C17)</f>
        <v>500000000</v>
      </c>
      <c r="D18" s="11">
        <f t="shared" si="0"/>
        <v>235568</v>
      </c>
      <c r="E18" s="11">
        <f t="shared" si="0"/>
        <v>223789.6</v>
      </c>
      <c r="F18" s="11">
        <f t="shared" si="0"/>
        <v>0</v>
      </c>
      <c r="G18" s="11">
        <f t="shared" si="0"/>
        <v>0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0</v>
      </c>
      <c r="K18" s="15">
        <f>IF(ISERROR(+H18/E18)=TRUE,0,++H18/E18)</f>
        <v>0</v>
      </c>
      <c r="L18" s="18">
        <f>SUM(L14:L17)</f>
        <v>235568</v>
      </c>
    </row>
    <row r="19" spans="2:12" x14ac:dyDescent="0.25">
      <c r="B19" s="1" t="s">
        <v>24</v>
      </c>
    </row>
    <row r="20" spans="2:12" x14ac:dyDescent="0.2">
      <c r="B20" s="12" t="s">
        <v>31</v>
      </c>
    </row>
    <row r="24" spans="2:12" ht="30" x14ac:dyDescent="0.25">
      <c r="B24" s="38" t="s">
        <v>1</v>
      </c>
      <c r="C24" s="38" t="s">
        <v>8</v>
      </c>
      <c r="D24" s="38" t="s">
        <v>7</v>
      </c>
      <c r="E24" s="32" t="s">
        <v>25</v>
      </c>
      <c r="F24" s="32" t="s">
        <v>26</v>
      </c>
      <c r="G24" s="32" t="s">
        <v>27</v>
      </c>
    </row>
    <row r="25" spans="2:12" x14ac:dyDescent="0.25">
      <c r="B25" s="31" t="s">
        <v>3</v>
      </c>
      <c r="C25" s="31">
        <f>+C14/$A$1</f>
        <v>500</v>
      </c>
      <c r="D25" s="31">
        <f t="shared" ref="D25:G25" si="1">+D14/$A$1</f>
        <v>0.235568</v>
      </c>
      <c r="E25" s="31">
        <f t="shared" si="1"/>
        <v>0.22378960000000001</v>
      </c>
      <c r="F25" s="31">
        <f t="shared" si="1"/>
        <v>0</v>
      </c>
      <c r="G25" s="31">
        <f t="shared" si="1"/>
        <v>0</v>
      </c>
    </row>
    <row r="26" spans="2:12" x14ac:dyDescent="0.25">
      <c r="B26" s="31" t="s">
        <v>4</v>
      </c>
      <c r="C26" s="31">
        <f t="shared" ref="C26:G26" si="2">+C15/$A$1</f>
        <v>0</v>
      </c>
      <c r="D26" s="31">
        <f t="shared" si="2"/>
        <v>0</v>
      </c>
      <c r="E26" s="31">
        <f t="shared" si="2"/>
        <v>0</v>
      </c>
      <c r="F26" s="31">
        <f t="shared" si="2"/>
        <v>0</v>
      </c>
      <c r="G26" s="31">
        <f t="shared" si="2"/>
        <v>0</v>
      </c>
    </row>
    <row r="27" spans="2:12" x14ac:dyDescent="0.25">
      <c r="B27" s="31" t="s">
        <v>5</v>
      </c>
      <c r="C27" s="31">
        <f t="shared" ref="C27:G27" si="3">+C16/$A$1</f>
        <v>0</v>
      </c>
      <c r="D27" s="31">
        <f t="shared" si="3"/>
        <v>0</v>
      </c>
      <c r="E27" s="31">
        <f t="shared" si="3"/>
        <v>0</v>
      </c>
      <c r="F27" s="31">
        <f t="shared" si="3"/>
        <v>0</v>
      </c>
      <c r="G27" s="31">
        <f t="shared" si="3"/>
        <v>0</v>
      </c>
    </row>
    <row r="28" spans="2:12" x14ac:dyDescent="0.25">
      <c r="B28" s="31" t="s">
        <v>6</v>
      </c>
      <c r="C28" s="31">
        <f t="shared" ref="C28:G28" si="4">+C17/$A$1</f>
        <v>0</v>
      </c>
      <c r="D28" s="31">
        <f t="shared" si="4"/>
        <v>0</v>
      </c>
      <c r="E28" s="31">
        <f t="shared" si="4"/>
        <v>0</v>
      </c>
      <c r="F28" s="31">
        <f t="shared" si="4"/>
        <v>0</v>
      </c>
      <c r="G28" s="31">
        <f t="shared" si="4"/>
        <v>0</v>
      </c>
    </row>
  </sheetData>
  <mergeCells count="10">
    <mergeCell ref="L12:L13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TODA FTE FTO</vt:lpstr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  <vt:lpstr>'TODA FTE FTO'!Área_de_impresión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2016-01-11T20:21:49Z</dcterms:modified>
</cp:coreProperties>
</file>