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7595" windowHeight="9915"/>
  </bookViews>
  <sheets>
    <sheet name="RO" sheetId="1" r:id="rId1"/>
    <sheet name="RDR" sheetId="4" r:id="rId2"/>
    <sheet name="DYT" sheetId="6" r:id="rId3"/>
    <sheet name="ROOC" sheetId="5" r:id="rId4"/>
    <sheet name="RD" sheetId="7" r:id="rId5"/>
  </sheets>
  <definedNames>
    <definedName name="_xlnm.Print_Area" localSheetId="2">DYT!$B$2:$M$20</definedName>
    <definedName name="_xlnm.Print_Area" localSheetId="4">RD!$B$2:$M$20</definedName>
    <definedName name="_xlnm.Print_Area" localSheetId="1">RDR!$B$2:$L$20</definedName>
    <definedName name="_xlnm.Print_Area" localSheetId="0">RO!$B$2:$M$20</definedName>
    <definedName name="_xlnm.Print_Area" localSheetId="3">ROOC!$B$2:$L$20</definedName>
  </definedNames>
  <calcPr calcId="145621"/>
</workbook>
</file>

<file path=xl/calcChain.xml><?xml version="1.0" encoding="utf-8"?>
<calcChain xmlns="http://schemas.openxmlformats.org/spreadsheetml/2006/main">
  <c r="E17" i="7" l="1"/>
  <c r="E16" i="7"/>
  <c r="E15" i="7"/>
  <c r="E14" i="7"/>
  <c r="E17" i="4"/>
  <c r="E16" i="4"/>
  <c r="E15" i="4"/>
  <c r="E17" i="6"/>
  <c r="E16" i="6"/>
  <c r="E15" i="6"/>
  <c r="E17" i="5"/>
  <c r="E16" i="5"/>
  <c r="E15" i="5"/>
  <c r="E17" i="1"/>
  <c r="E16" i="1"/>
  <c r="E15" i="1"/>
  <c r="E14" i="4"/>
  <c r="E14" i="6"/>
  <c r="E14" i="5"/>
  <c r="E14" i="1"/>
  <c r="L15" i="1"/>
  <c r="M15" i="1"/>
  <c r="I15" i="5"/>
  <c r="J15" i="5"/>
  <c r="K15" i="5"/>
  <c r="L15" i="5"/>
  <c r="K15" i="4"/>
  <c r="L15" i="4"/>
  <c r="J15" i="4" l="1"/>
  <c r="I15" i="4"/>
  <c r="K15" i="1"/>
  <c r="J15" i="1"/>
  <c r="J14" i="5"/>
  <c r="L17" i="4" l="1"/>
  <c r="L16" i="4"/>
  <c r="M17" i="6"/>
  <c r="M16" i="6"/>
  <c r="M15" i="6"/>
  <c r="L17" i="5"/>
  <c r="L16" i="5"/>
  <c r="M17" i="7"/>
  <c r="M16" i="7"/>
  <c r="M15" i="7"/>
  <c r="M17" i="1"/>
  <c r="M16" i="1"/>
  <c r="L14" i="4"/>
  <c r="M14" i="6"/>
  <c r="L14" i="5"/>
  <c r="M14" i="7"/>
  <c r="M14" i="1"/>
  <c r="J14" i="4" l="1"/>
  <c r="K14" i="1"/>
  <c r="D18" i="6" l="1"/>
  <c r="C18" i="6"/>
  <c r="I18" i="7" l="1"/>
  <c r="H18" i="7"/>
  <c r="G18" i="7"/>
  <c r="F18" i="7"/>
  <c r="E18" i="7"/>
  <c r="D18" i="7"/>
  <c r="C18" i="7"/>
  <c r="L17" i="7"/>
  <c r="K17" i="7"/>
  <c r="J17" i="7"/>
  <c r="L16" i="7"/>
  <c r="K16" i="7"/>
  <c r="J16" i="7"/>
  <c r="L15" i="7"/>
  <c r="K15" i="7"/>
  <c r="J15" i="7"/>
  <c r="L14" i="7"/>
  <c r="K14" i="7"/>
  <c r="J14" i="7"/>
  <c r="G18" i="1"/>
  <c r="H18" i="1"/>
  <c r="I18" i="1"/>
  <c r="J14" i="1"/>
  <c r="J16" i="1"/>
  <c r="J17" i="1"/>
  <c r="I18" i="6"/>
  <c r="H18" i="6"/>
  <c r="G18" i="6"/>
  <c r="F18" i="6"/>
  <c r="E18" i="6"/>
  <c r="L17" i="6"/>
  <c r="K17" i="6"/>
  <c r="J17" i="6"/>
  <c r="L16" i="6"/>
  <c r="K16" i="6"/>
  <c r="J16" i="6"/>
  <c r="L15" i="6"/>
  <c r="K15" i="6"/>
  <c r="J15" i="6"/>
  <c r="L14" i="6"/>
  <c r="K14" i="6"/>
  <c r="J14" i="6"/>
  <c r="H18" i="5"/>
  <c r="G18" i="5"/>
  <c r="F18" i="5"/>
  <c r="E18" i="5"/>
  <c r="D18" i="5"/>
  <c r="C18" i="5"/>
  <c r="K17" i="5"/>
  <c r="J17" i="5"/>
  <c r="I17" i="5"/>
  <c r="K16" i="5"/>
  <c r="J16" i="5"/>
  <c r="I16" i="5"/>
  <c r="K14" i="5"/>
  <c r="I14" i="5"/>
  <c r="H18" i="4"/>
  <c r="G18" i="4"/>
  <c r="F18" i="4"/>
  <c r="E18" i="4"/>
  <c r="D18" i="4"/>
  <c r="C18" i="4"/>
  <c r="K17" i="4"/>
  <c r="J17" i="4"/>
  <c r="I17" i="4"/>
  <c r="K16" i="4"/>
  <c r="J16" i="4"/>
  <c r="I16" i="4"/>
  <c r="K14" i="4"/>
  <c r="I14" i="4"/>
  <c r="L17" i="1"/>
  <c r="K17" i="1"/>
  <c r="L16" i="1"/>
  <c r="K16" i="1"/>
  <c r="L14" i="1"/>
  <c r="F18" i="1"/>
  <c r="D18" i="1"/>
  <c r="C18" i="1"/>
  <c r="M18" i="7" l="1"/>
  <c r="J18" i="7"/>
  <c r="L18" i="7"/>
  <c r="K18" i="7"/>
  <c r="M18" i="1"/>
  <c r="L18" i="5"/>
  <c r="M18" i="6"/>
  <c r="K18" i="6"/>
  <c r="J18" i="6"/>
  <c r="L18" i="6"/>
  <c r="I18" i="5"/>
  <c r="K18" i="5"/>
  <c r="J18" i="5"/>
  <c r="I18" i="4"/>
  <c r="K18" i="4"/>
  <c r="J18" i="4"/>
  <c r="L18" i="4"/>
  <c r="E18" i="1"/>
  <c r="L18" i="1" s="1"/>
  <c r="J18" i="1" l="1"/>
  <c r="K18" i="1"/>
</calcChain>
</file>

<file path=xl/sharedStrings.xml><?xml version="1.0" encoding="utf-8"?>
<sst xmlns="http://schemas.openxmlformats.org/spreadsheetml/2006/main" count="113" uniqueCount="28">
  <si>
    <t>PRESUPUESTO</t>
  </si>
  <si>
    <t>UNIDAD EJECUTORA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</si>
  <si>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</si>
  <si>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</si>
  <si>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</si>
  <si>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</si>
  <si>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</si>
  <si>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</si>
  <si>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</si>
  <si>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</si>
  <si>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COMPROMISO
ANUALIZADO
(2)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</si>
  <si>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</si>
  <si>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</si>
  <si>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</si>
  <si>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</si>
  <si>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</si>
  <si>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</si>
  <si>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COMPROMETIDO
ENERO
(3)</t>
  </si>
  <si>
    <t>DEVENGADO
ENERO
(4)</t>
  </si>
  <si>
    <t>GIRO
ENERO
(5)</t>
  </si>
  <si>
    <t>001. ADMINISTRACION CENTRAL - MINSA</t>
  </si>
  <si>
    <t>022. DIRECCION DE SALUD II LIMA SUR</t>
  </si>
  <si>
    <t>123. PROGRAMA DE APOYO A LA REFORMA DEL SECTOR SALUD - PARSALUD</t>
  </si>
  <si>
    <t>124. DIRECCION DE ABASTECIMIENTO DE RECURSOS ESTRATEGICOS DE SALUD - DARES</t>
  </si>
  <si>
    <t>SALDO
PIM-DEV</t>
  </si>
  <si>
    <t>INDICADOR</t>
  </si>
  <si>
    <t>EJECUCION PRESUPUESTAL MENSUALIZADA DE GASTOS 
MINISTERIO DE SALUD 2015
AL MES DE ENERO</t>
  </si>
  <si>
    <t>Fuente: Consulta Amigable y Base de Datos  MEF al 31 de Enero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</si>
</sst>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0.0%"/>
    <numFmt numFmtId="165" formatCode="_ * #,##0_ ;_ * \-#,##0_ ;_ * &quot;-&quot;??_ ;_ @_ "/>
    <numFmt numFmtId="166" formatCode="#,##0.0"/>
    <numFmt numFmtId="167" formatCode="#,##0.0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4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5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164" fontId="0" fillId="0" borderId="0" xfId="1" applyNumberFormat="1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4" fontId="1" fillId="33" borderId="2" xfId="1" applyNumberFormat="1" applyFont="1" applyFill="1" applyBorder="1" applyAlignment="1">
      <alignment vertical="center"/>
    </xf>
    <xf numFmtId="164" fontId="1" fillId="33" borderId="3" xfId="1" applyNumberFormat="1" applyFont="1" applyFill="1" applyBorder="1" applyAlignment="1">
      <alignment vertical="center"/>
    </xf>
    <xf numFmtId="164" fontId="6" fillId="33" borderId="1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6" fillId="33" borderId="1" xfId="1" applyNumberFormat="1" applyFont="1" applyFill="1" applyBorder="1" applyAlignment="1">
      <alignment vertical="center"/>
    </xf>
    <xf numFmtId="41" fontId="0" fillId="34" borderId="2" xfId="0" applyNumberFormat="1" applyFill="1" applyBorder="1" applyAlignment="1">
      <alignment vertical="center"/>
    </xf>
    <xf numFmtId="41" fontId="0" fillId="34" borderId="3" xfId="0" applyNumberFormat="1" applyFill="1" applyBorder="1" applyAlignment="1">
      <alignment vertical="center"/>
    </xf>
    <xf numFmtId="3" fontId="6" fillId="34" borderId="1" xfId="0" applyNumberFormat="1" applyFont="1" applyFill="1" applyBorder="1" applyAlignment="1">
      <alignment vertical="center"/>
    </xf>
    <xf numFmtId="3" fontId="19" fillId="35" borderId="18" xfId="0" applyNumberFormat="1" applyFont="1" applyFill="1" applyBorder="1" applyAlignment="1">
      <alignment horizontal="center" vertical="center" wrapText="1"/>
    </xf>
    <xf numFmtId="164" fontId="19" fillId="35" borderId="18" xfId="1" applyNumberFormat="1" applyFont="1" applyFill="1" applyBorder="1" applyAlignment="1">
      <alignment horizontal="center" vertical="center" wrapText="1"/>
    </xf>
    <xf numFmtId="41" fontId="23" fillId="34" borderId="3" xfId="0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34" borderId="2" xfId="0" applyNumberFormat="1" applyFont="1" applyFill="1" applyBorder="1" applyAlignment="1">
      <alignment vertical="center"/>
    </xf>
    <xf numFmtId="41" fontId="23" fillId="0" borderId="3" xfId="0" applyNumberFormat="1" applyFont="1" applyBorder="1" applyAlignment="1">
      <alignment vertical="center"/>
    </xf>
    <xf numFmtId="165" fontId="0" fillId="34" borderId="2" xfId="0" applyNumberFormat="1" applyFill="1" applyBorder="1" applyAlignment="1">
      <alignment vertical="center"/>
    </xf>
    <xf numFmtId="165" fontId="0" fillId="34" borderId="3" xfId="0" applyNumberFormat="1" applyFill="1" applyBorder="1" applyAlignment="1">
      <alignment vertical="center"/>
    </xf>
    <xf numFmtId="165" fontId="23" fillId="34" borderId="3" xfId="0" applyNumberFormat="1" applyFont="1" applyFill="1" applyBorder="1" applyAlignment="1">
      <alignment vertical="center"/>
    </xf>
    <xf numFmtId="166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3" fontId="19" fillId="35" borderId="16" xfId="0" applyNumberFormat="1" applyFont="1" applyFill="1" applyBorder="1" applyAlignment="1">
      <alignment horizontal="center" vertical="center" wrapText="1"/>
    </xf>
    <xf numFmtId="3" fontId="19" fillId="35" borderId="1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19" fillId="35" borderId="15" xfId="0" applyNumberFormat="1" applyFont="1" applyFill="1" applyBorder="1" applyAlignment="1">
      <alignment horizontal="center" vertical="center" wrapText="1"/>
    </xf>
    <xf numFmtId="3" fontId="19" fillId="35" borderId="18" xfId="0" applyNumberFormat="1" applyFont="1" applyFill="1" applyBorder="1" applyAlignment="1">
      <alignment horizontal="center" vertical="center"/>
    </xf>
    <xf numFmtId="3" fontId="19" fillId="35" borderId="15" xfId="0" applyNumberFormat="1" applyFont="1" applyFill="1" applyBorder="1" applyAlignment="1">
      <alignment horizontal="center" vertical="center"/>
    </xf>
    <xf numFmtId="3" fontId="19" fillId="35" borderId="14" xfId="0" applyNumberFormat="1" applyFont="1" applyFill="1" applyBorder="1" applyAlignment="1">
      <alignment horizontal="center" vertical="center"/>
    </xf>
    <xf numFmtId="3" fontId="19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4" fontId="19" fillId="35" borderId="15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1</xdr:row>
      <xdr:rowOff>76200</xdr:rowOff>
    </xdr:from>
    <xdr:to>
      <xdr:col>1</xdr:col>
      <xdr:colOff>1028700</xdr:colOff>
      <xdr:row>6</xdr:row>
      <xdr:rowOff>29701</xdr:rowOff>
    </xdr:to>
    <xdr:pic>
      <xdr:nvPicPr>
        <xdr:cNvPr id="2" name="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1</xdr:row>
      <xdr:rowOff>76200</xdr:rowOff>
    </xdr:from>
    <xdr:to>
      <xdr:col>1</xdr:col>
      <xdr:colOff>1028700</xdr:colOff>
      <xdr:row>6</xdr:row>
      <xdr:rowOff>29701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8" name="7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9" name="8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0" name="9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1" name="10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2" name="1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3" name="1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8" name="7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266700"/>
          <a:ext cx="942974" cy="91552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2" name="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3" name="2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4" name="3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5" name="4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6" name="5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7" name="6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0</xdr:row>
      <xdr:rowOff>0</xdr:rowOff>
    </xdr:from>
    <xdr:to>
      <xdr:col>1</xdr:col>
      <xdr:colOff>1028699</xdr:colOff>
      <xdr:row>4</xdr:row>
      <xdr:rowOff>153526</xdr:rowOff>
    </xdr:to>
    <xdr:pic>
      <xdr:nvPicPr>
        <xdr:cNvPr id="8" name="7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9" name="8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0" name="9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1" name="10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  <xdr:twoCellAnchor editAs="oneCell">
    <xdr:from>
      <xdr:col>1</xdr:col>
      <xdr:colOff>85726</xdr:colOff>
      <xdr:row>0</xdr:row>
      <xdr:rowOff>0</xdr:rowOff>
    </xdr:from>
    <xdr:to>
      <xdr:col>1</xdr:col>
      <xdr:colOff>1028700</xdr:colOff>
      <xdr:row>4</xdr:row>
      <xdr:rowOff>153526</xdr:rowOff>
    </xdr:to>
    <xdr:pic>
      <xdr:nvPicPr>
        <xdr:cNvPr id="12" name="11 Imagen" descr="Logo MINSA O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1" y="0"/>
          <a:ext cx="942974" cy="925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M20"/>
  <sheetViews>
    <sheetView showGridLines="0" tabSelected="1" zoomScale="90" zoomScaleNormal="90" workbookViewId="0">
      <selection activeCell="B12" sqref="B12:B13"/>
    </sheetView>
  </sheetViews>
  <sheetFormatPr baseColWidth="10" defaultRowHeight="15" x14ac:dyDescent="0.25"/>
  <cols>
    <col min="1" max="1" width="5.85546875" style="1" customWidth="1"/>
    <col min="2" max="2" width="47.140625" style="1" customWidth="1"/>
    <col min="3" max="4" width="14.7109375" style="1" customWidth="1"/>
    <col min="5" max="5" width="18.42578125" style="1" bestFit="1" customWidth="1"/>
    <col min="6" max="6" width="15.7109375" style="1" customWidth="1"/>
    <col min="7" max="7" width="16.85546875" style="1" hidden="1" customWidth="1"/>
    <col min="8" max="8" width="15.7109375" style="1" customWidth="1"/>
    <col min="9" max="9" width="15.7109375" style="1" hidden="1" customWidth="1"/>
    <col min="10" max="10" width="12.7109375" style="1" hidden="1" customWidth="1"/>
    <col min="11" max="11" width="12.7109375" style="1" customWidth="1"/>
    <col min="12" max="12" width="12.7109375" style="10" hidden="1" customWidth="1"/>
    <col min="13" max="13" width="15.28515625" style="1" bestFit="1" customWidth="1"/>
    <col min="14" max="16384" width="11.42578125" style="1"/>
  </cols>
  <sheetData>
    <row r="2" spans="2:13" ht="15" customHeight="1" x14ac:dyDescent="0.25">
      <c r="B2" s="37" t="s">
        <v>26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2:13" ht="15.75" customHeight="1" x14ac:dyDescent="0.25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2:13" ht="15" customHeight="1" x14ac:dyDescent="0.2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2:13" ht="15" customHeight="1" x14ac:dyDescent="0.2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2:13" ht="15" customHeight="1" x14ac:dyDescent="0.25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8" spans="2:13" ht="15.75" x14ac:dyDescent="0.25">
      <c r="B8" s="2" t="s">
        <v>6</v>
      </c>
    </row>
    <row r="9" spans="2:13" x14ac:dyDescent="0.2">
      <c r="B9" s="3" t="s">
        <v>2</v>
      </c>
    </row>
    <row r="11" spans="2:13" x14ac:dyDescent="0.25">
      <c r="B11" s="4"/>
      <c r="F11" s="34"/>
      <c r="H11" s="33"/>
      <c r="J11" s="43"/>
      <c r="K11" s="43"/>
      <c r="L11" s="43"/>
    </row>
    <row r="12" spans="2:13" s="5" customFormat="1" ht="19.5" customHeight="1" x14ac:dyDescent="0.25">
      <c r="B12" s="41" t="s">
        <v>1</v>
      </c>
      <c r="C12" s="40" t="s">
        <v>0</v>
      </c>
      <c r="D12" s="40"/>
      <c r="E12" s="38" t="s">
        <v>15</v>
      </c>
      <c r="F12" s="38" t="s">
        <v>10</v>
      </c>
      <c r="G12" s="38" t="s">
        <v>17</v>
      </c>
      <c r="H12" s="38" t="s">
        <v>18</v>
      </c>
      <c r="I12" s="38" t="s">
        <v>19</v>
      </c>
      <c r="J12" s="44" t="s">
        <v>25</v>
      </c>
      <c r="K12" s="44"/>
      <c r="L12" s="44"/>
      <c r="M12" s="35" t="s">
        <v>24</v>
      </c>
    </row>
    <row r="13" spans="2:13" s="5" customFormat="1" ht="40.5" customHeight="1" x14ac:dyDescent="0.25">
      <c r="B13" s="42"/>
      <c r="C13" s="22" t="s">
        <v>4</v>
      </c>
      <c r="D13" s="22" t="s">
        <v>3</v>
      </c>
      <c r="E13" s="39"/>
      <c r="F13" s="39"/>
      <c r="G13" s="39"/>
      <c r="H13" s="39"/>
      <c r="I13" s="39"/>
      <c r="J13" s="22" t="s">
        <v>11</v>
      </c>
      <c r="K13" s="22" t="s">
        <v>12</v>
      </c>
      <c r="L13" s="23" t="s">
        <v>13</v>
      </c>
      <c r="M13" s="36"/>
    </row>
    <row r="14" spans="2:13" ht="20.100000000000001" customHeight="1" x14ac:dyDescent="0.25">
      <c r="B14" s="6" t="s">
        <v>20</v>
      </c>
      <c r="C14" s="8">
        <v>2633508537</v>
      </c>
      <c r="D14" s="8">
        <v>2716311511</v>
      </c>
      <c r="E14" s="30">
        <f>+D14*70/100</f>
        <v>1901418057.7</v>
      </c>
      <c r="F14" s="19">
        <v>729529636.23000014</v>
      </c>
      <c r="G14" s="8"/>
      <c r="H14" s="8">
        <v>66190106.94000002</v>
      </c>
      <c r="I14" s="8"/>
      <c r="J14" s="13">
        <f>IF(ISERROR(+G14/E14)=TRUE,0,++G14/E14)</f>
        <v>0</v>
      </c>
      <c r="K14" s="13">
        <f>IF(ISERROR(+H14/E14)=TRUE,0,++H14/E14)</f>
        <v>3.4810917395023129E-2</v>
      </c>
      <c r="L14" s="13">
        <f t="shared" ref="L14:L18" si="0">IF(ISERROR(+I14/E14)=TRUE,0,++I14/E14)</f>
        <v>0</v>
      </c>
      <c r="M14" s="16">
        <f>+D14-H14</f>
        <v>2650121404.0599999</v>
      </c>
    </row>
    <row r="15" spans="2:13" ht="20.100000000000001" customHeight="1" x14ac:dyDescent="0.25">
      <c r="B15" s="7" t="s">
        <v>21</v>
      </c>
      <c r="C15" s="9">
        <v>0</v>
      </c>
      <c r="D15" s="9">
        <v>41581000</v>
      </c>
      <c r="E15" s="31">
        <f t="shared" ref="E15:E17" si="1">+D15*70/100</f>
        <v>29106700</v>
      </c>
      <c r="F15" s="20">
        <v>7329739.4400000004</v>
      </c>
      <c r="G15" s="9"/>
      <c r="H15" s="9">
        <v>5424698</v>
      </c>
      <c r="I15" s="9"/>
      <c r="J15" s="14">
        <f t="shared" ref="J15:J18" si="2">IF(ISERROR(+G15/E15)=TRUE,0,++G15/E15)</f>
        <v>0</v>
      </c>
      <c r="K15" s="14">
        <f t="shared" ref="K15:K18" si="3">IF(ISERROR(+H15/E15)=TRUE,0,++H15/E15)</f>
        <v>0.18637282824916601</v>
      </c>
      <c r="L15" s="14">
        <f t="shared" si="0"/>
        <v>0</v>
      </c>
      <c r="M15" s="17">
        <f t="shared" ref="M15:M17" si="4">+D15-H15</f>
        <v>36156302</v>
      </c>
    </row>
    <row r="16" spans="2:13" ht="20.100000000000001" customHeight="1" x14ac:dyDescent="0.25">
      <c r="B16" s="7" t="s">
        <v>22</v>
      </c>
      <c r="C16" s="9">
        <v>102765988</v>
      </c>
      <c r="D16" s="9">
        <v>102765988</v>
      </c>
      <c r="E16" s="31">
        <f t="shared" si="1"/>
        <v>71936191.599999994</v>
      </c>
      <c r="F16" s="24">
        <v>37217432.890000001</v>
      </c>
      <c r="G16" s="9"/>
      <c r="H16" s="9">
        <v>8398834.6900000013</v>
      </c>
      <c r="I16" s="9"/>
      <c r="J16" s="14">
        <f>IF(ISERROR(+G16/#REF!)=TRUE,0,++G16/#REF!)</f>
        <v>0</v>
      </c>
      <c r="K16" s="14">
        <f>IF(ISERROR(+H16/#REF!)=TRUE,0,++H16/#REF!)</f>
        <v>0</v>
      </c>
      <c r="L16" s="14">
        <f>IF(ISERROR(+I16/#REF!)=TRUE,0,++I16/#REF!)</f>
        <v>0</v>
      </c>
      <c r="M16" s="17">
        <f t="shared" si="4"/>
        <v>94367153.310000002</v>
      </c>
    </row>
    <row r="17" spans="2:13" ht="20.100000000000001" customHeight="1" x14ac:dyDescent="0.25">
      <c r="B17" s="7" t="s">
        <v>23</v>
      </c>
      <c r="C17" s="9">
        <v>436800000</v>
      </c>
      <c r="D17" s="9">
        <v>436800000</v>
      </c>
      <c r="E17" s="31">
        <f t="shared" si="1"/>
        <v>305760000</v>
      </c>
      <c r="F17" s="24">
        <v>48140316.210000031</v>
      </c>
      <c r="G17" s="9"/>
      <c r="H17" s="9">
        <v>6601063.9299999997</v>
      </c>
      <c r="I17" s="9"/>
      <c r="J17" s="14">
        <f t="shared" si="2"/>
        <v>0</v>
      </c>
      <c r="K17" s="14">
        <f t="shared" si="3"/>
        <v>2.1589036924385137E-2</v>
      </c>
      <c r="L17" s="14">
        <f t="shared" si="0"/>
        <v>0</v>
      </c>
      <c r="M17" s="17">
        <f t="shared" si="4"/>
        <v>430198936.06999999</v>
      </c>
    </row>
    <row r="18" spans="2:13" ht="23.25" customHeight="1" x14ac:dyDescent="0.25">
      <c r="B18" s="11" t="s">
        <v>5</v>
      </c>
      <c r="C18" s="11">
        <f t="shared" ref="C18:I18" si="5">SUM(C14:C17)</f>
        <v>3173074525</v>
      </c>
      <c r="D18" s="11">
        <f t="shared" si="5"/>
        <v>3297458499</v>
      </c>
      <c r="E18" s="21">
        <f t="shared" si="5"/>
        <v>2308220949.3000002</v>
      </c>
      <c r="F18" s="21">
        <f t="shared" si="5"/>
        <v>822217124.77000022</v>
      </c>
      <c r="G18" s="11">
        <f t="shared" si="5"/>
        <v>0</v>
      </c>
      <c r="H18" s="11">
        <f t="shared" si="5"/>
        <v>86614703.560000032</v>
      </c>
      <c r="I18" s="11">
        <f t="shared" si="5"/>
        <v>0</v>
      </c>
      <c r="J18" s="15">
        <f t="shared" si="2"/>
        <v>0</v>
      </c>
      <c r="K18" s="15">
        <f t="shared" si="3"/>
        <v>3.7524442184040975E-2</v>
      </c>
      <c r="L18" s="15">
        <f t="shared" si="0"/>
        <v>0</v>
      </c>
      <c r="M18" s="18">
        <f>SUM(M14:M17)</f>
        <v>3210843795.4400001</v>
      </c>
    </row>
    <row r="20" spans="2:13" x14ac:dyDescent="0.2">
      <c r="B20" s="12" t="s">
        <v>27</v>
      </c>
    </row>
  </sheetData>
  <mergeCells count="11">
    <mergeCell ref="M12:M13"/>
    <mergeCell ref="B2:M6"/>
    <mergeCell ref="I12:I13"/>
    <mergeCell ref="C12:D12"/>
    <mergeCell ref="B12:B13"/>
    <mergeCell ref="F12:F13"/>
    <mergeCell ref="H12:H13"/>
    <mergeCell ref="J11:L11"/>
    <mergeCell ref="E12:E13"/>
    <mergeCell ref="J12:L12"/>
    <mergeCell ref="G12:G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58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L20"/>
  <sheetViews>
    <sheetView showGridLines="0" zoomScale="90" zoomScaleNormal="90" workbookViewId="0">
      <selection activeCell="B12" sqref="B12:B13"/>
    </sheetView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2:12" ht="15" customHeight="1" x14ac:dyDescent="0.25">
      <c r="B2" s="37" t="s">
        <v>26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2:12" ht="15.75" customHeight="1" x14ac:dyDescent="0.25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2:12" ht="15" customHeight="1" x14ac:dyDescent="0.2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2:12" ht="15" customHeight="1" x14ac:dyDescent="0.2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2:12" ht="15" customHeight="1" x14ac:dyDescent="0.25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8" spans="2:12" ht="15.75" x14ac:dyDescent="0.25">
      <c r="B8" s="2" t="s">
        <v>7</v>
      </c>
    </row>
    <row r="9" spans="2:12" x14ac:dyDescent="0.2">
      <c r="B9" s="3" t="s">
        <v>2</v>
      </c>
    </row>
    <row r="11" spans="2:12" x14ac:dyDescent="0.25">
      <c r="B11" s="4"/>
      <c r="I11" s="43"/>
      <c r="J11" s="43"/>
      <c r="K11" s="43"/>
    </row>
    <row r="12" spans="2:12" s="5" customFormat="1" ht="15" customHeight="1" x14ac:dyDescent="0.25">
      <c r="B12" s="41" t="s">
        <v>1</v>
      </c>
      <c r="C12" s="40" t="s">
        <v>0</v>
      </c>
      <c r="D12" s="40"/>
      <c r="E12" s="38" t="s">
        <v>9</v>
      </c>
      <c r="F12" s="38" t="s">
        <v>10</v>
      </c>
      <c r="G12" s="38" t="s">
        <v>18</v>
      </c>
      <c r="H12" s="38" t="s">
        <v>19</v>
      </c>
      <c r="I12" s="44" t="s">
        <v>25</v>
      </c>
      <c r="J12" s="44"/>
      <c r="K12" s="44"/>
      <c r="L12" s="35" t="s">
        <v>24</v>
      </c>
    </row>
    <row r="13" spans="2:12" s="5" customFormat="1" ht="40.5" customHeight="1" x14ac:dyDescent="0.25">
      <c r="B13" s="42"/>
      <c r="C13" s="22" t="s">
        <v>4</v>
      </c>
      <c r="D13" s="22" t="s">
        <v>3</v>
      </c>
      <c r="E13" s="39"/>
      <c r="F13" s="39"/>
      <c r="G13" s="39"/>
      <c r="H13" s="39"/>
      <c r="I13" s="22" t="s">
        <v>11</v>
      </c>
      <c r="J13" s="22" t="s">
        <v>12</v>
      </c>
      <c r="K13" s="23" t="s">
        <v>13</v>
      </c>
      <c r="L13" s="36"/>
    </row>
    <row r="14" spans="2:12" ht="20.100000000000001" customHeight="1" x14ac:dyDescent="0.25">
      <c r="B14" s="6" t="s">
        <v>20</v>
      </c>
      <c r="C14" s="8">
        <v>49074294</v>
      </c>
      <c r="D14" s="8">
        <v>49074294</v>
      </c>
      <c r="E14" s="30">
        <f>+D14*70/100</f>
        <v>34352005.799999997</v>
      </c>
      <c r="F14" s="19">
        <v>22629827.260000002</v>
      </c>
      <c r="G14" s="8">
        <v>1882001.9299999997</v>
      </c>
      <c r="H14" s="8"/>
      <c r="I14" s="13">
        <f>IF(ISERROR(+#REF!/E14)=TRUE,0,++#REF!/E14)</f>
        <v>0</v>
      </c>
      <c r="J14" s="13">
        <f>IF(ISERROR(+G14/E14)=TRUE,0,++G14/E14)</f>
        <v>5.4785794487726823E-2</v>
      </c>
      <c r="K14" s="13">
        <f>IF(ISERROR(+H14/E14)=TRUE,0,++H14/E14)</f>
        <v>0</v>
      </c>
      <c r="L14" s="16">
        <f>+D14-G14</f>
        <v>47192292.07</v>
      </c>
    </row>
    <row r="15" spans="2:12" ht="20.100000000000001" customHeight="1" x14ac:dyDescent="0.25">
      <c r="B15" s="7" t="s">
        <v>21</v>
      </c>
      <c r="C15" s="9">
        <v>0</v>
      </c>
      <c r="D15" s="9">
        <v>3198000</v>
      </c>
      <c r="E15" s="31">
        <f t="shared" ref="E15:E17" si="0">+D15*70/100</f>
        <v>2238600</v>
      </c>
      <c r="F15" s="24">
        <v>129251.02000000002</v>
      </c>
      <c r="G15" s="9">
        <v>0</v>
      </c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3198000</v>
      </c>
    </row>
    <row r="16" spans="2:12" ht="20.100000000000001" customHeight="1" x14ac:dyDescent="0.25">
      <c r="B16" s="7" t="s">
        <v>22</v>
      </c>
      <c r="C16" s="9">
        <v>136107</v>
      </c>
      <c r="D16" s="9">
        <v>836107</v>
      </c>
      <c r="E16" s="31">
        <f t="shared" si="0"/>
        <v>585274.9</v>
      </c>
      <c r="F16" s="24">
        <v>424147.04000000004</v>
      </c>
      <c r="G16" s="9">
        <v>8000</v>
      </c>
      <c r="H16" s="9"/>
      <c r="I16" s="14">
        <f>IF(ISERROR(+#REF!/E16)=TRUE,0,++#REF!/E16)</f>
        <v>0</v>
      </c>
      <c r="J16" s="14">
        <f>IF(ISERROR(+G16/E16)=TRUE,0,++G16/E16)</f>
        <v>1.3668790511945753E-2</v>
      </c>
      <c r="K16" s="14">
        <f>IF(ISERROR(+H16/E16)=TRUE,0,++H16/E16)</f>
        <v>0</v>
      </c>
      <c r="L16" s="17">
        <f>+D16-G16</f>
        <v>828107</v>
      </c>
    </row>
    <row r="17" spans="2:12" ht="20.100000000000001" customHeight="1" x14ac:dyDescent="0.25">
      <c r="B17" s="7" t="s">
        <v>23</v>
      </c>
      <c r="C17" s="9">
        <v>100000</v>
      </c>
      <c r="D17" s="9">
        <v>100000</v>
      </c>
      <c r="E17" s="31">
        <f t="shared" si="0"/>
        <v>70000</v>
      </c>
      <c r="F17" s="24">
        <v>80951.55</v>
      </c>
      <c r="G17" s="9">
        <v>25861.55</v>
      </c>
      <c r="H17" s="9"/>
      <c r="I17" s="14">
        <f>IF(ISERROR(+#REF!/E17)=TRUE,0,++#REF!/E17)</f>
        <v>0</v>
      </c>
      <c r="J17" s="14">
        <f>IF(ISERROR(+G17/E17)=TRUE,0,++G17/E17)</f>
        <v>0.3694507142857143</v>
      </c>
      <c r="K17" s="14">
        <f>IF(ISERROR(+H17/E17)=TRUE,0,++H17/E17)</f>
        <v>0</v>
      </c>
      <c r="L17" s="17">
        <f>+D17-G17</f>
        <v>74138.45</v>
      </c>
    </row>
    <row r="18" spans="2:12" ht="23.25" customHeight="1" x14ac:dyDescent="0.25">
      <c r="B18" s="11" t="s">
        <v>5</v>
      </c>
      <c r="C18" s="11">
        <f t="shared" ref="C18:H18" si="1">SUM(C14:C17)</f>
        <v>49310401</v>
      </c>
      <c r="D18" s="11">
        <f t="shared" si="1"/>
        <v>53208401</v>
      </c>
      <c r="E18" s="21">
        <f t="shared" si="1"/>
        <v>37245880.699999996</v>
      </c>
      <c r="F18" s="21">
        <f t="shared" si="1"/>
        <v>23264176.870000001</v>
      </c>
      <c r="G18" s="11">
        <f t="shared" si="1"/>
        <v>1915863.4799999997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5.1438264956908376E-2</v>
      </c>
      <c r="K18" s="15">
        <f>IF(ISERROR(+H18/E18)=TRUE,0,++H18/E18)</f>
        <v>0</v>
      </c>
      <c r="L18" s="18">
        <f>SUM(L14:L17)</f>
        <v>51292537.520000003</v>
      </c>
    </row>
    <row r="20" spans="2:12" x14ac:dyDescent="0.2">
      <c r="B20" s="12" t="s">
        <v>27</v>
      </c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M20"/>
  <sheetViews>
    <sheetView showGridLines="0" zoomScale="90" zoomScaleNormal="90" workbookViewId="0">
      <selection activeCell="B12" sqref="B12:B13"/>
    </sheetView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6" width="15.7109375" style="1" customWidth="1"/>
    <col min="7" max="7" width="16.85546875" style="1" hidden="1" customWidth="1"/>
    <col min="8" max="8" width="15.7109375" style="1" customWidth="1"/>
    <col min="9" max="9" width="15.7109375" style="1" hidden="1" customWidth="1"/>
    <col min="10" max="10" width="12.7109375" style="1" hidden="1" customWidth="1"/>
    <col min="11" max="11" width="12.7109375" style="1" customWidth="1"/>
    <col min="12" max="12" width="12.7109375" style="10" hidden="1" customWidth="1"/>
    <col min="13" max="13" width="15.28515625" style="1" bestFit="1" customWidth="1"/>
    <col min="14" max="16384" width="11.42578125" style="1"/>
  </cols>
  <sheetData>
    <row r="2" spans="2:13" ht="15" customHeight="1" x14ac:dyDescent="0.25">
      <c r="B2" s="37" t="s">
        <v>26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2:13" ht="15.75" customHeight="1" x14ac:dyDescent="0.25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2:13" ht="15" customHeight="1" x14ac:dyDescent="0.2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2:13" ht="15" customHeight="1" x14ac:dyDescent="0.2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2:13" ht="15" customHeight="1" x14ac:dyDescent="0.25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8" spans="2:13" ht="15.75" x14ac:dyDescent="0.25">
      <c r="B8" s="2" t="s">
        <v>8</v>
      </c>
    </row>
    <row r="9" spans="2:13" x14ac:dyDescent="0.2">
      <c r="B9" s="3" t="s">
        <v>2</v>
      </c>
    </row>
    <row r="11" spans="2:13" x14ac:dyDescent="0.25">
      <c r="B11" s="4"/>
      <c r="J11" s="43"/>
      <c r="K11" s="43"/>
      <c r="L11" s="43"/>
    </row>
    <row r="12" spans="2:13" s="5" customFormat="1" ht="15" customHeight="1" x14ac:dyDescent="0.25">
      <c r="B12" s="41" t="s">
        <v>1</v>
      </c>
      <c r="C12" s="40" t="s">
        <v>0</v>
      </c>
      <c r="D12" s="40"/>
      <c r="E12" s="38" t="s">
        <v>9</v>
      </c>
      <c r="F12" s="38" t="s">
        <v>10</v>
      </c>
      <c r="G12" s="38" t="s">
        <v>17</v>
      </c>
      <c r="H12" s="38" t="s">
        <v>18</v>
      </c>
      <c r="I12" s="38" t="s">
        <v>19</v>
      </c>
      <c r="J12" s="44" t="s">
        <v>25</v>
      </c>
      <c r="K12" s="44"/>
      <c r="L12" s="44"/>
      <c r="M12" s="35" t="s">
        <v>24</v>
      </c>
    </row>
    <row r="13" spans="2:13" s="5" customFormat="1" ht="40.5" customHeight="1" x14ac:dyDescent="0.25">
      <c r="B13" s="42"/>
      <c r="C13" s="22" t="s">
        <v>4</v>
      </c>
      <c r="D13" s="22" t="s">
        <v>3</v>
      </c>
      <c r="E13" s="39"/>
      <c r="F13" s="39"/>
      <c r="G13" s="39"/>
      <c r="H13" s="39"/>
      <c r="I13" s="39"/>
      <c r="J13" s="22" t="s">
        <v>11</v>
      </c>
      <c r="K13" s="22" t="s">
        <v>12</v>
      </c>
      <c r="L13" s="23" t="s">
        <v>13</v>
      </c>
      <c r="M13" s="36"/>
    </row>
    <row r="14" spans="2:13" ht="20.100000000000001" customHeight="1" x14ac:dyDescent="0.25">
      <c r="B14" s="26" t="s">
        <v>20</v>
      </c>
      <c r="C14" s="27">
        <v>0</v>
      </c>
      <c r="D14" s="27">
        <v>0</v>
      </c>
      <c r="E14" s="30">
        <f>+D14*70/100</f>
        <v>0</v>
      </c>
      <c r="F14" s="28">
        <v>0</v>
      </c>
      <c r="G14" s="8">
        <v>0</v>
      </c>
      <c r="H14" s="8">
        <v>0</v>
      </c>
      <c r="I14" s="8"/>
      <c r="J14" s="13">
        <f>IF(ISERROR(+G14/E14)=TRUE,0,++G14/E14)</f>
        <v>0</v>
      </c>
      <c r="K14" s="13">
        <f t="shared" ref="K14:K18" si="0">IF(ISERROR(+H14/E14)=TRUE,0,++H14/E14)</f>
        <v>0</v>
      </c>
      <c r="L14" s="13">
        <f t="shared" ref="L14:L18" si="1">IF(ISERROR(+I14/E14)=TRUE,0,++I14/E14)</f>
        <v>0</v>
      </c>
      <c r="M14" s="16">
        <f>+D14-H14</f>
        <v>0</v>
      </c>
    </row>
    <row r="15" spans="2:13" ht="20.100000000000001" customHeight="1" x14ac:dyDescent="0.25">
      <c r="B15" s="25" t="s">
        <v>21</v>
      </c>
      <c r="C15" s="29">
        <v>0</v>
      </c>
      <c r="D15" s="29">
        <v>0</v>
      </c>
      <c r="E15" s="32">
        <f t="shared" ref="E15:E17" si="2">+D15*70/100</f>
        <v>0</v>
      </c>
      <c r="F15" s="24">
        <v>0</v>
      </c>
      <c r="G15" s="9">
        <v>0</v>
      </c>
      <c r="H15" s="9">
        <v>0</v>
      </c>
      <c r="I15" s="9"/>
      <c r="J15" s="14">
        <f t="shared" ref="J15:J18" si="3">IF(ISERROR(+G15/E15)=TRUE,0,++G15/E15)</f>
        <v>0</v>
      </c>
      <c r="K15" s="14">
        <f t="shared" si="0"/>
        <v>0</v>
      </c>
      <c r="L15" s="14">
        <f t="shared" si="1"/>
        <v>0</v>
      </c>
      <c r="M15" s="17">
        <f t="shared" ref="M15:M17" si="4">+D15-H15</f>
        <v>0</v>
      </c>
    </row>
    <row r="16" spans="2:13" ht="20.100000000000001" customHeight="1" x14ac:dyDescent="0.25">
      <c r="B16" s="25" t="s">
        <v>22</v>
      </c>
      <c r="C16" s="29">
        <v>0</v>
      </c>
      <c r="D16" s="29">
        <v>5462652</v>
      </c>
      <c r="E16" s="31">
        <f t="shared" si="2"/>
        <v>3823856.4</v>
      </c>
      <c r="F16" s="24">
        <v>1064808.49</v>
      </c>
      <c r="G16" s="9">
        <v>0</v>
      </c>
      <c r="H16" s="9">
        <v>0</v>
      </c>
      <c r="I16" s="9"/>
      <c r="J16" s="14">
        <f t="shared" si="3"/>
        <v>0</v>
      </c>
      <c r="K16" s="14">
        <f t="shared" si="0"/>
        <v>0</v>
      </c>
      <c r="L16" s="14">
        <f t="shared" si="1"/>
        <v>0</v>
      </c>
      <c r="M16" s="17">
        <f t="shared" si="4"/>
        <v>5462652</v>
      </c>
    </row>
    <row r="17" spans="2:13" ht="20.100000000000001" customHeight="1" x14ac:dyDescent="0.25">
      <c r="B17" s="25" t="s">
        <v>23</v>
      </c>
      <c r="C17" s="29">
        <v>0</v>
      </c>
      <c r="D17" s="29">
        <v>0</v>
      </c>
      <c r="E17" s="32">
        <f t="shared" si="2"/>
        <v>0</v>
      </c>
      <c r="F17" s="24">
        <v>0</v>
      </c>
      <c r="G17" s="9">
        <v>0</v>
      </c>
      <c r="H17" s="9">
        <v>0</v>
      </c>
      <c r="I17" s="9"/>
      <c r="J17" s="14">
        <f t="shared" si="3"/>
        <v>0</v>
      </c>
      <c r="K17" s="14">
        <f t="shared" si="0"/>
        <v>0</v>
      </c>
      <c r="L17" s="14">
        <f t="shared" si="1"/>
        <v>0</v>
      </c>
      <c r="M17" s="17">
        <f t="shared" si="4"/>
        <v>0</v>
      </c>
    </row>
    <row r="18" spans="2:13" ht="23.25" customHeight="1" x14ac:dyDescent="0.25">
      <c r="B18" s="11" t="s">
        <v>5</v>
      </c>
      <c r="C18" s="11">
        <f t="shared" ref="C18:I18" si="5">SUM(C14:C17)</f>
        <v>0</v>
      </c>
      <c r="D18" s="11">
        <f t="shared" si="5"/>
        <v>5462652</v>
      </c>
      <c r="E18" s="21">
        <f t="shared" si="5"/>
        <v>3823856.4</v>
      </c>
      <c r="F18" s="21">
        <f t="shared" si="5"/>
        <v>1064808.49</v>
      </c>
      <c r="G18" s="11">
        <f t="shared" si="5"/>
        <v>0</v>
      </c>
      <c r="H18" s="11">
        <f t="shared" si="5"/>
        <v>0</v>
      </c>
      <c r="I18" s="11">
        <f t="shared" si="5"/>
        <v>0</v>
      </c>
      <c r="J18" s="15">
        <f t="shared" si="3"/>
        <v>0</v>
      </c>
      <c r="K18" s="15">
        <f t="shared" si="0"/>
        <v>0</v>
      </c>
      <c r="L18" s="15">
        <f t="shared" si="1"/>
        <v>0</v>
      </c>
      <c r="M18" s="18">
        <f>SUM(M14:M17)</f>
        <v>5462652</v>
      </c>
    </row>
    <row r="20" spans="2:13" x14ac:dyDescent="0.2">
      <c r="B20" s="12" t="s">
        <v>27</v>
      </c>
    </row>
  </sheetData>
  <mergeCells count="11">
    <mergeCell ref="B2:M6"/>
    <mergeCell ref="J11:L11"/>
    <mergeCell ref="J12:L12"/>
    <mergeCell ref="M12:M13"/>
    <mergeCell ref="I12:I13"/>
    <mergeCell ref="B12:B13"/>
    <mergeCell ref="C12:D12"/>
    <mergeCell ref="F12:F13"/>
    <mergeCell ref="G12:G13"/>
    <mergeCell ref="H12:H13"/>
    <mergeCell ref="E12:E13"/>
  </mergeCells>
  <printOptions horizontalCentered="1"/>
  <pageMargins left="0.63" right="0.53" top="0.48" bottom="0.53" header="0.31496062992125984" footer="0.31496062992125984"/>
  <pageSetup paperSize="9" orientation="landscape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L20"/>
  <sheetViews>
    <sheetView showGridLines="0" zoomScale="90" zoomScaleNormal="90" workbookViewId="0">
      <selection activeCell="B12" sqref="B12:B13"/>
    </sheetView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2:12" ht="15" customHeight="1" x14ac:dyDescent="0.25">
      <c r="B2" s="37" t="s">
        <v>26</v>
      </c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2:12" ht="15.75" customHeight="1" x14ac:dyDescent="0.25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2:12" ht="15" customHeight="1" x14ac:dyDescent="0.2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2:12" ht="15" customHeight="1" x14ac:dyDescent="0.2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2:12" ht="15" customHeight="1" x14ac:dyDescent="0.25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8" spans="2:12" ht="15.75" x14ac:dyDescent="0.25">
      <c r="B8" s="2" t="s">
        <v>14</v>
      </c>
    </row>
    <row r="9" spans="2:12" x14ac:dyDescent="0.2">
      <c r="B9" s="3" t="s">
        <v>2</v>
      </c>
    </row>
    <row r="11" spans="2:12" x14ac:dyDescent="0.25">
      <c r="B11" s="4"/>
      <c r="I11" s="43"/>
      <c r="J11" s="43"/>
      <c r="K11" s="43"/>
    </row>
    <row r="12" spans="2:12" s="5" customFormat="1" ht="15" customHeight="1" x14ac:dyDescent="0.25">
      <c r="B12" s="41" t="s">
        <v>1</v>
      </c>
      <c r="C12" s="40" t="s">
        <v>0</v>
      </c>
      <c r="D12" s="40"/>
      <c r="E12" s="38" t="s">
        <v>9</v>
      </c>
      <c r="F12" s="38" t="s">
        <v>10</v>
      </c>
      <c r="G12" s="38" t="s">
        <v>18</v>
      </c>
      <c r="H12" s="38" t="s">
        <v>19</v>
      </c>
      <c r="I12" s="44" t="s">
        <v>25</v>
      </c>
      <c r="J12" s="44"/>
      <c r="K12" s="44"/>
      <c r="L12" s="35" t="s">
        <v>24</v>
      </c>
    </row>
    <row r="13" spans="2:12" s="5" customFormat="1" ht="40.5" customHeight="1" x14ac:dyDescent="0.25">
      <c r="B13" s="42"/>
      <c r="C13" s="22" t="s">
        <v>4</v>
      </c>
      <c r="D13" s="22" t="s">
        <v>3</v>
      </c>
      <c r="E13" s="39"/>
      <c r="F13" s="39"/>
      <c r="G13" s="39"/>
      <c r="H13" s="39"/>
      <c r="I13" s="22" t="s">
        <v>11</v>
      </c>
      <c r="J13" s="22" t="s">
        <v>12</v>
      </c>
      <c r="K13" s="23" t="s">
        <v>13</v>
      </c>
      <c r="L13" s="36"/>
    </row>
    <row r="14" spans="2:12" ht="20.100000000000001" customHeight="1" x14ac:dyDescent="0.25">
      <c r="B14" s="6" t="s">
        <v>20</v>
      </c>
      <c r="C14" s="8">
        <v>0</v>
      </c>
      <c r="D14" s="8">
        <v>0</v>
      </c>
      <c r="E14" s="30">
        <f>+D14*70/100</f>
        <v>0</v>
      </c>
      <c r="F14" s="19">
        <v>0</v>
      </c>
      <c r="G14" s="8">
        <v>0</v>
      </c>
      <c r="H14" s="8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0</v>
      </c>
    </row>
    <row r="15" spans="2:12" ht="20.100000000000001" customHeight="1" x14ac:dyDescent="0.25">
      <c r="B15" s="7" t="s">
        <v>21</v>
      </c>
      <c r="C15" s="9">
        <v>0</v>
      </c>
      <c r="D15" s="9">
        <v>0</v>
      </c>
      <c r="E15" s="31">
        <f t="shared" ref="E15:E17" si="0">+D15*70/100</f>
        <v>0</v>
      </c>
      <c r="F15" s="20">
        <v>0</v>
      </c>
      <c r="G15" s="9">
        <v>0</v>
      </c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0</v>
      </c>
    </row>
    <row r="16" spans="2:12" ht="20.100000000000001" customHeight="1" x14ac:dyDescent="0.25">
      <c r="B16" s="7" t="s">
        <v>22</v>
      </c>
      <c r="C16" s="9">
        <v>28656068</v>
      </c>
      <c r="D16" s="9">
        <v>28656068</v>
      </c>
      <c r="E16" s="31">
        <f t="shared" si="0"/>
        <v>20059247.600000001</v>
      </c>
      <c r="F16" s="20">
        <v>4329685.92</v>
      </c>
      <c r="G16" s="9">
        <v>534094.84</v>
      </c>
      <c r="H16" s="9"/>
      <c r="I16" s="14">
        <f>IF(ISERROR(+#REF!/E16)=TRUE,0,++#REF!/E16)</f>
        <v>0</v>
      </c>
      <c r="J16" s="14">
        <f>IF(ISERROR(+G16/E16)=TRUE,0,++G16/E16)</f>
        <v>2.6625866066880791E-2</v>
      </c>
      <c r="K16" s="14">
        <f>IF(ISERROR(+H16/E16)=TRUE,0,++H16/E16)</f>
        <v>0</v>
      </c>
      <c r="L16" s="17">
        <f>+D16-G16</f>
        <v>28121973.16</v>
      </c>
    </row>
    <row r="17" spans="2:12" ht="20.100000000000001" customHeight="1" x14ac:dyDescent="0.25">
      <c r="B17" s="7" t="s">
        <v>23</v>
      </c>
      <c r="C17" s="9">
        <v>0</v>
      </c>
      <c r="D17" s="9">
        <v>0</v>
      </c>
      <c r="E17" s="31">
        <f t="shared" si="0"/>
        <v>0</v>
      </c>
      <c r="F17" s="20">
        <v>0</v>
      </c>
      <c r="G17" s="9">
        <v>0</v>
      </c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11" t="s">
        <v>5</v>
      </c>
      <c r="C18" s="11">
        <f t="shared" ref="C18:H18" si="1">SUM(C14:C17)</f>
        <v>28656068</v>
      </c>
      <c r="D18" s="11">
        <f t="shared" si="1"/>
        <v>28656068</v>
      </c>
      <c r="E18" s="21">
        <f t="shared" si="1"/>
        <v>20059247.600000001</v>
      </c>
      <c r="F18" s="21">
        <f t="shared" si="1"/>
        <v>4329685.92</v>
      </c>
      <c r="G18" s="11">
        <f t="shared" si="1"/>
        <v>534094.84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2.6625866066880791E-2</v>
      </c>
      <c r="K18" s="15">
        <f>IF(ISERROR(+H18/E18)=TRUE,0,++H18/E18)</f>
        <v>0</v>
      </c>
      <c r="L18" s="18">
        <f>SUM(L14:L17)</f>
        <v>28121973.16</v>
      </c>
    </row>
    <row r="20" spans="2:12" x14ac:dyDescent="0.2">
      <c r="B20" s="12" t="s">
        <v>27</v>
      </c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M20"/>
  <sheetViews>
    <sheetView showGridLines="0" zoomScale="90" zoomScaleNormal="90" workbookViewId="0">
      <selection activeCell="B12" sqref="B12:B13"/>
    </sheetView>
  </sheetViews>
  <sheetFormatPr baseColWidth="10" defaultRowHeight="15" x14ac:dyDescent="0.25"/>
  <cols>
    <col min="1" max="1" width="5.85546875" style="1" customWidth="1"/>
    <col min="2" max="2" width="35.85546875" style="1" customWidth="1"/>
    <col min="3" max="5" width="14.7109375" style="1" customWidth="1"/>
    <col min="6" max="6" width="15.7109375" style="1" customWidth="1"/>
    <col min="7" max="7" width="16.85546875" style="1" hidden="1" customWidth="1"/>
    <col min="8" max="8" width="15.7109375" style="1" customWidth="1"/>
    <col min="9" max="9" width="15.7109375" style="1" hidden="1" customWidth="1"/>
    <col min="10" max="10" width="12.7109375" style="1" hidden="1" customWidth="1"/>
    <col min="11" max="11" width="12.7109375" style="1" customWidth="1"/>
    <col min="12" max="12" width="12.7109375" style="10" hidden="1" customWidth="1"/>
    <col min="13" max="13" width="15.28515625" style="1" bestFit="1" customWidth="1"/>
    <col min="14" max="16384" width="11.42578125" style="1"/>
  </cols>
  <sheetData>
    <row r="2" spans="2:13" ht="15" customHeight="1" x14ac:dyDescent="0.25">
      <c r="B2" s="37" t="s">
        <v>26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2:13" ht="15.75" customHeight="1" x14ac:dyDescent="0.25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2:13" ht="15" customHeight="1" x14ac:dyDescent="0.2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2:13" ht="15" customHeight="1" x14ac:dyDescent="0.2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2:13" ht="15" customHeight="1" x14ac:dyDescent="0.25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8" spans="2:13" ht="15.75" x14ac:dyDescent="0.25">
      <c r="B8" s="2" t="s">
        <v>16</v>
      </c>
    </row>
    <row r="9" spans="2:13" x14ac:dyDescent="0.2">
      <c r="B9" s="3" t="s">
        <v>2</v>
      </c>
    </row>
    <row r="11" spans="2:13" x14ac:dyDescent="0.25">
      <c r="B11" s="4"/>
      <c r="J11" s="43"/>
      <c r="K11" s="43"/>
      <c r="L11" s="43"/>
    </row>
    <row r="12" spans="2:13" s="5" customFormat="1" ht="15" customHeight="1" x14ac:dyDescent="0.25">
      <c r="B12" s="41" t="s">
        <v>1</v>
      </c>
      <c r="C12" s="40" t="s">
        <v>0</v>
      </c>
      <c r="D12" s="40"/>
      <c r="E12" s="38" t="s">
        <v>9</v>
      </c>
      <c r="F12" s="38" t="s">
        <v>10</v>
      </c>
      <c r="G12" s="38" t="s">
        <v>17</v>
      </c>
      <c r="H12" s="38" t="s">
        <v>18</v>
      </c>
      <c r="I12" s="38" t="s">
        <v>19</v>
      </c>
      <c r="J12" s="44" t="s">
        <v>25</v>
      </c>
      <c r="K12" s="44"/>
      <c r="L12" s="44"/>
      <c r="M12" s="35" t="s">
        <v>24</v>
      </c>
    </row>
    <row r="13" spans="2:13" s="5" customFormat="1" ht="40.5" customHeight="1" x14ac:dyDescent="0.25">
      <c r="B13" s="42"/>
      <c r="C13" s="22" t="s">
        <v>4</v>
      </c>
      <c r="D13" s="22" t="s">
        <v>3</v>
      </c>
      <c r="E13" s="39"/>
      <c r="F13" s="39"/>
      <c r="G13" s="39"/>
      <c r="H13" s="39"/>
      <c r="I13" s="39"/>
      <c r="J13" s="22" t="s">
        <v>11</v>
      </c>
      <c r="K13" s="22" t="s">
        <v>12</v>
      </c>
      <c r="L13" s="23" t="s">
        <v>13</v>
      </c>
      <c r="M13" s="36"/>
    </row>
    <row r="14" spans="2:13" ht="20.100000000000001" customHeight="1" x14ac:dyDescent="0.25">
      <c r="B14" s="26" t="s">
        <v>20</v>
      </c>
      <c r="C14" s="27">
        <v>500000000</v>
      </c>
      <c r="D14" s="27">
        <v>500000000</v>
      </c>
      <c r="E14" s="30">
        <f>+D14*70/100</f>
        <v>350000000</v>
      </c>
      <c r="F14" s="28">
        <v>0</v>
      </c>
      <c r="G14" s="8">
        <v>0</v>
      </c>
      <c r="H14" s="8">
        <v>0</v>
      </c>
      <c r="I14" s="8"/>
      <c r="J14" s="13">
        <f>IF(ISERROR(+G14/E14)=TRUE,0,++G14/E14)</f>
        <v>0</v>
      </c>
      <c r="K14" s="13">
        <f t="shared" ref="K14:K18" si="0">IF(ISERROR(+H14/E14)=TRUE,0,++H14/E14)</f>
        <v>0</v>
      </c>
      <c r="L14" s="13">
        <f t="shared" ref="L14:L18" si="1">IF(ISERROR(+I14/E14)=TRUE,0,++I14/E14)</f>
        <v>0</v>
      </c>
      <c r="M14" s="16">
        <f>+D14-H14</f>
        <v>500000000</v>
      </c>
    </row>
    <row r="15" spans="2:13" ht="20.100000000000001" customHeight="1" x14ac:dyDescent="0.25">
      <c r="B15" s="25" t="s">
        <v>21</v>
      </c>
      <c r="C15" s="29">
        <v>0</v>
      </c>
      <c r="D15" s="29">
        <v>0</v>
      </c>
      <c r="E15" s="32">
        <f t="shared" ref="E15:E17" si="2">+D15*70/100</f>
        <v>0</v>
      </c>
      <c r="F15" s="24">
        <v>0</v>
      </c>
      <c r="G15" s="9">
        <v>0</v>
      </c>
      <c r="H15" s="9">
        <v>0</v>
      </c>
      <c r="I15" s="9"/>
      <c r="J15" s="14">
        <f t="shared" ref="J15:J18" si="3">IF(ISERROR(+G15/E15)=TRUE,0,++G15/E15)</f>
        <v>0</v>
      </c>
      <c r="K15" s="14">
        <f t="shared" si="0"/>
        <v>0</v>
      </c>
      <c r="L15" s="14">
        <f t="shared" si="1"/>
        <v>0</v>
      </c>
      <c r="M15" s="17">
        <f t="shared" ref="M15:M17" si="4">+D15-H15</f>
        <v>0</v>
      </c>
    </row>
    <row r="16" spans="2:13" ht="20.100000000000001" customHeight="1" x14ac:dyDescent="0.25">
      <c r="B16" s="25" t="s">
        <v>22</v>
      </c>
      <c r="C16" s="29">
        <v>0</v>
      </c>
      <c r="D16" s="29">
        <v>0</v>
      </c>
      <c r="E16" s="32">
        <f t="shared" si="2"/>
        <v>0</v>
      </c>
      <c r="F16" s="24">
        <v>0</v>
      </c>
      <c r="G16" s="9">
        <v>0</v>
      </c>
      <c r="H16" s="9">
        <v>0</v>
      </c>
      <c r="I16" s="9"/>
      <c r="J16" s="14">
        <f t="shared" si="3"/>
        <v>0</v>
      </c>
      <c r="K16" s="14">
        <f t="shared" si="0"/>
        <v>0</v>
      </c>
      <c r="L16" s="14">
        <f t="shared" si="1"/>
        <v>0</v>
      </c>
      <c r="M16" s="17">
        <f t="shared" si="4"/>
        <v>0</v>
      </c>
    </row>
    <row r="17" spans="2:13" ht="20.100000000000001" customHeight="1" x14ac:dyDescent="0.25">
      <c r="B17" s="25" t="s">
        <v>23</v>
      </c>
      <c r="C17" s="29">
        <v>0</v>
      </c>
      <c r="D17" s="29">
        <v>0</v>
      </c>
      <c r="E17" s="32">
        <f t="shared" si="2"/>
        <v>0</v>
      </c>
      <c r="F17" s="24">
        <v>0</v>
      </c>
      <c r="G17" s="9">
        <v>0</v>
      </c>
      <c r="H17" s="9">
        <v>0</v>
      </c>
      <c r="I17" s="9"/>
      <c r="J17" s="14">
        <f t="shared" si="3"/>
        <v>0</v>
      </c>
      <c r="K17" s="14">
        <f t="shared" si="0"/>
        <v>0</v>
      </c>
      <c r="L17" s="14">
        <f t="shared" si="1"/>
        <v>0</v>
      </c>
      <c r="M17" s="17">
        <f t="shared" si="4"/>
        <v>0</v>
      </c>
    </row>
    <row r="18" spans="2:13" ht="23.25" customHeight="1" x14ac:dyDescent="0.25">
      <c r="B18" s="11" t="s">
        <v>5</v>
      </c>
      <c r="C18" s="11">
        <f t="shared" ref="C18:I18" si="5">SUM(C14:C17)</f>
        <v>500000000</v>
      </c>
      <c r="D18" s="11">
        <f t="shared" si="5"/>
        <v>500000000</v>
      </c>
      <c r="E18" s="21">
        <f t="shared" si="5"/>
        <v>350000000</v>
      </c>
      <c r="F18" s="21">
        <f t="shared" si="5"/>
        <v>0</v>
      </c>
      <c r="G18" s="11">
        <f t="shared" si="5"/>
        <v>0</v>
      </c>
      <c r="H18" s="11">
        <f t="shared" si="5"/>
        <v>0</v>
      </c>
      <c r="I18" s="11">
        <f t="shared" si="5"/>
        <v>0</v>
      </c>
      <c r="J18" s="15">
        <f t="shared" si="3"/>
        <v>0</v>
      </c>
      <c r="K18" s="15">
        <f t="shared" si="0"/>
        <v>0</v>
      </c>
      <c r="L18" s="15">
        <f t="shared" si="1"/>
        <v>0</v>
      </c>
      <c r="M18" s="18">
        <f>SUM(M14:M17)</f>
        <v>500000000</v>
      </c>
    </row>
    <row r="20" spans="2:13" x14ac:dyDescent="0.2">
      <c r="B20" s="12" t="s">
        <v>27</v>
      </c>
    </row>
  </sheetData>
  <mergeCells count="11">
    <mergeCell ref="M12:M13"/>
    <mergeCell ref="B2:M6"/>
    <mergeCell ref="J11:L11"/>
    <mergeCell ref="B12:B13"/>
    <mergeCell ref="C12:D12"/>
    <mergeCell ref="E12:E13"/>
    <mergeCell ref="F12:F13"/>
    <mergeCell ref="G12:G13"/>
    <mergeCell ref="H12:H13"/>
    <mergeCell ref="I12:I13"/>
    <mergeCell ref="J12:L12"/>
  </mergeCells>
  <printOptions horizontalCentered="1"/>
  <pageMargins left="0.55000000000000004" right="0.56999999999999995" top="0.46" bottom="0.54" header="0.31496062992125984" footer="0.31496062992125984"/>
  <pageSetup paperSize="9" scale="56" orientation="landscape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DYT</vt:lpstr>
      <vt:lpstr>ROOC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2014-05-15T17:43:49Z</cp:lastPrinted>
  <dcterms:created xsi:type="dcterms:W3CDTF">2011-03-09T14:32:28Z</dcterms:created>
  <dcterms:modified xsi:type="dcterms:W3CDTF">2015-03-27T14:34:38Z</dcterms:modified>
</cp:coreProperties>
</file>