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25" windowWidth="17595" windowHeight="9855"/>
  </bookViews>
  <sheets>
    <sheet name="RO" sheetId="1" r:id="rId1"/>
    <sheet name="RDR" sheetId="4" r:id="rId2"/>
    <sheet name="DYT" sheetId="6" r:id="rId3"/>
    <sheet name="ROOC" sheetId="5" r:id="rId4"/>
    <sheet name="RD" sheetId="7" r:id="rId5"/>
  </sheets>
  <definedNames>
    <definedName name="_xlnm.Print_Area" localSheetId="2">DYT!$B$2:$L$20</definedName>
    <definedName name="_xlnm.Print_Area" localSheetId="4">RD!$B$2:$L$20</definedName>
    <definedName name="_xlnm.Print_Area" localSheetId="1">RDR!$B$2:$L$20</definedName>
    <definedName name="_xlnm.Print_Area" localSheetId="0">RO!$B$2:$L$20</definedName>
    <definedName name="_xlnm.Print_Area" localSheetId="3">ROOC!$B$2:$L$20</definedName>
  </definedNames>
  <calcPr calcId="145621"/>
</workbook>
</file>

<file path=xl/calcChain.xml><?xml version="1.0" encoding="utf-8"?>
<calcChain xmlns="http://schemas.openxmlformats.org/spreadsheetml/2006/main">
  <c r="E17" i="4" l="1"/>
  <c r="E16" i="4"/>
  <c r="E15" i="4"/>
  <c r="E17" i="6"/>
  <c r="E16" i="6"/>
  <c r="E15" i="6"/>
  <c r="E17" i="5"/>
  <c r="E16" i="5"/>
  <c r="E15" i="5"/>
  <c r="E17" i="7"/>
  <c r="E16" i="7"/>
  <c r="E15" i="7"/>
  <c r="E17" i="1"/>
  <c r="E16" i="1"/>
  <c r="E15" i="1"/>
  <c r="E14" i="4"/>
  <c r="E14" i="6"/>
  <c r="E14" i="5"/>
  <c r="E14" i="7"/>
  <c r="E14" i="1"/>
  <c r="G18" i="4" l="1"/>
  <c r="F18" i="4"/>
  <c r="D18" i="4"/>
  <c r="G18" i="6"/>
  <c r="F18" i="6"/>
  <c r="D18" i="6"/>
  <c r="G18" i="5"/>
  <c r="F18" i="5"/>
  <c r="D18" i="5"/>
  <c r="G18" i="7"/>
  <c r="F18" i="7"/>
  <c r="E18" i="7"/>
  <c r="D18" i="7"/>
  <c r="G18" i="1"/>
  <c r="F18" i="1"/>
  <c r="D18" i="1"/>
  <c r="C18" i="4"/>
  <c r="C18" i="6"/>
  <c r="C18" i="5"/>
  <c r="C18" i="7"/>
  <c r="C18" i="1"/>
  <c r="L17" i="4" l="1"/>
  <c r="L16" i="4"/>
  <c r="L15" i="4"/>
  <c r="L17" i="6"/>
  <c r="L16" i="6"/>
  <c r="L15" i="6"/>
  <c r="L17" i="5"/>
  <c r="L16" i="5"/>
  <c r="L15" i="5"/>
  <c r="L17" i="7"/>
  <c r="L16" i="7"/>
  <c r="L15" i="7"/>
  <c r="L17" i="1"/>
  <c r="L16" i="1"/>
  <c r="L15" i="1"/>
  <c r="L14" i="4"/>
  <c r="L14" i="6"/>
  <c r="L14" i="5"/>
  <c r="L14" i="7"/>
  <c r="L14" i="1"/>
  <c r="E18" i="5"/>
  <c r="E18" i="4"/>
  <c r="E18" i="1" l="1"/>
  <c r="E18" i="6"/>
  <c r="H18" i="7" l="1"/>
  <c r="K17" i="7"/>
  <c r="J17" i="7"/>
  <c r="I17" i="7"/>
  <c r="K16" i="7"/>
  <c r="J16" i="7"/>
  <c r="I16" i="7"/>
  <c r="K15" i="7"/>
  <c r="J15" i="7"/>
  <c r="I15" i="7"/>
  <c r="L18" i="7"/>
  <c r="K14" i="7"/>
  <c r="J14" i="7"/>
  <c r="I14" i="7"/>
  <c r="H18" i="1"/>
  <c r="I14" i="1"/>
  <c r="I15" i="1"/>
  <c r="I16" i="1"/>
  <c r="I17" i="1"/>
  <c r="H18" i="6"/>
  <c r="K17" i="6"/>
  <c r="J17" i="6"/>
  <c r="I17" i="6"/>
  <c r="K16" i="6"/>
  <c r="J16" i="6"/>
  <c r="I16" i="6"/>
  <c r="K15" i="6"/>
  <c r="J15" i="6"/>
  <c r="I15" i="6"/>
  <c r="K14" i="6"/>
  <c r="J14" i="6"/>
  <c r="I14" i="6"/>
  <c r="H18" i="5"/>
  <c r="K17" i="5"/>
  <c r="J17" i="5"/>
  <c r="I17" i="5"/>
  <c r="K16" i="5"/>
  <c r="J16" i="5"/>
  <c r="I16" i="5"/>
  <c r="K15" i="5"/>
  <c r="J15" i="5"/>
  <c r="I15" i="5"/>
  <c r="K14" i="5"/>
  <c r="J14" i="5"/>
  <c r="I14" i="5"/>
  <c r="H18" i="4"/>
  <c r="K17" i="4"/>
  <c r="J17" i="4"/>
  <c r="I17" i="4"/>
  <c r="K16" i="4"/>
  <c r="J16" i="4"/>
  <c r="I16" i="4"/>
  <c r="K15" i="4"/>
  <c r="J15" i="4"/>
  <c r="I15" i="4"/>
  <c r="K14" i="4"/>
  <c r="J14" i="4"/>
  <c r="I14" i="4"/>
  <c r="K17" i="1"/>
  <c r="J17" i="1"/>
  <c r="K16" i="1"/>
  <c r="J16" i="1"/>
  <c r="K15" i="1"/>
  <c r="J15" i="1"/>
  <c r="K14" i="1"/>
  <c r="J14" i="1"/>
  <c r="L18" i="5" l="1"/>
  <c r="L18" i="6"/>
  <c r="L18" i="4"/>
  <c r="L18" i="1"/>
  <c r="I18" i="7"/>
  <c r="K18" i="7"/>
  <c r="J18" i="7"/>
  <c r="J18" i="6"/>
  <c r="I18" i="6"/>
  <c r="K18" i="6"/>
  <c r="I18" i="5"/>
  <c r="K18" i="5"/>
  <c r="J18" i="5"/>
  <c r="I18" i="4"/>
  <c r="K18" i="4"/>
  <c r="J18" i="4"/>
  <c r="K18" i="1"/>
  <c r="I18" i="1" l="1"/>
  <c r="J18" i="1"/>
</calcChain>
</file>

<file path=xl/sharedStrings.xml><?xml version="1.0" encoding="utf-8"?>
<sst xmlns="http://schemas.openxmlformats.org/spreadsheetml/2006/main" count="110" uniqueCount="27">
  <si>
    <t>PRESUPUESTO</t>
  </si>
  <si>
    <t>UNIDAD EJECUTORA</t>
  </si>
  <si>
    <t>PLIEGO 011 MINISTERIO DE SALUD</t>
  </si>
  <si>
    <t>001 Administración Central</t>
  </si>
  <si>
    <t>022 Dirección de Salud II Lima Sur</t>
  </si>
  <si>
    <t>123 Programa de Apoyo a la Reforma del Sector Salud PARSALUD</t>
  </si>
  <si>
    <t>124 Direcciòn de Abastecimientos de Recursos Estrategicos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</si>
  <si>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</si>
  <si>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</si>
  <si>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</si>
  <si>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</si>
  <si>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</si>
  <si>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</si>
  <si>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</si>
  <si>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COMPROMISO
ANUALIZADO
(2)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</si>
  <si>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</si>
  <si>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</si>
  <si>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</si>
  <si>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</si>
  <si>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</si>
  <si>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</si>
  <si>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</si>
  <si>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</si>
  <si>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</si>
  <si>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DEVENGADO
I TRIMESTRE
(4)</t>
  </si>
  <si>
    <t>EJECUCION PRESUPUESTAL MENSUALIZADA DE GASTOS 
MINISTERIO DE SALUD 2015
AL MES DE MAYO</t>
  </si>
  <si>
    <t>Fuente: Consulta Amigable y Base de Datos al 10 de Junio del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</si>
</sst>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64" formatCode="0.0%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4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</cellStyleXfs>
  <cellXfs count="40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164" fontId="0" fillId="0" borderId="0" xfId="1" applyNumberFormat="1" applyFont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4" fontId="1" fillId="33" borderId="2" xfId="1" applyNumberFormat="1" applyFont="1" applyFill="1" applyBorder="1" applyAlignment="1">
      <alignment vertical="center"/>
    </xf>
    <xf numFmtId="164" fontId="1" fillId="33" borderId="3" xfId="1" applyNumberFormat="1" applyFont="1" applyFill="1" applyBorder="1" applyAlignment="1">
      <alignment vertical="center"/>
    </xf>
    <xf numFmtId="164" fontId="6" fillId="33" borderId="1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6" fillId="33" borderId="1" xfId="1" applyNumberFormat="1" applyFont="1" applyFill="1" applyBorder="1" applyAlignment="1">
      <alignment vertical="center"/>
    </xf>
    <xf numFmtId="41" fontId="0" fillId="34" borderId="2" xfId="0" applyNumberFormat="1" applyFill="1" applyBorder="1" applyAlignment="1">
      <alignment vertical="center"/>
    </xf>
    <xf numFmtId="41" fontId="0" fillId="34" borderId="3" xfId="0" applyNumberFormat="1" applyFill="1" applyBorder="1" applyAlignment="1">
      <alignment vertical="center"/>
    </xf>
    <xf numFmtId="3" fontId="19" fillId="35" borderId="18" xfId="0" applyNumberFormat="1" applyFont="1" applyFill="1" applyBorder="1" applyAlignment="1">
      <alignment horizontal="center" vertical="center" wrapText="1"/>
    </xf>
    <xf numFmtId="164" fontId="19" fillId="35" borderId="18" xfId="1" applyNumberFormat="1" applyFont="1" applyFill="1" applyBorder="1" applyAlignment="1">
      <alignment horizontal="center" vertical="center" wrapText="1"/>
    </xf>
    <xf numFmtId="41" fontId="23" fillId="34" borderId="3" xfId="0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34" borderId="2" xfId="0" applyNumberFormat="1" applyFont="1" applyFill="1" applyBorder="1" applyAlignment="1">
      <alignment vertical="center"/>
    </xf>
    <xf numFmtId="41" fontId="23" fillId="0" borderId="3" xfId="0" applyNumberFormat="1" applyFont="1" applyBorder="1" applyAlignment="1">
      <alignment vertical="center"/>
    </xf>
    <xf numFmtId="3" fontId="0" fillId="0" borderId="0" xfId="0" applyNumberFormat="1" applyFont="1"/>
    <xf numFmtId="3" fontId="19" fillId="35" borderId="16" xfId="0" applyNumberFormat="1" applyFont="1" applyFill="1" applyBorder="1" applyAlignment="1">
      <alignment horizontal="center" vertical="center" wrapText="1"/>
    </xf>
    <xf numFmtId="3" fontId="19" fillId="35" borderId="19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3" fontId="19" fillId="35" borderId="15" xfId="0" applyNumberFormat="1" applyFont="1" applyFill="1" applyBorder="1" applyAlignment="1">
      <alignment horizontal="center" vertical="center" wrapText="1"/>
    </xf>
    <xf numFmtId="3" fontId="19" fillId="35" borderId="18" xfId="0" applyNumberFormat="1" applyFont="1" applyFill="1" applyBorder="1" applyAlignment="1">
      <alignment horizontal="center" vertical="center"/>
    </xf>
    <xf numFmtId="3" fontId="19" fillId="35" borderId="15" xfId="0" applyNumberFormat="1" applyFont="1" applyFill="1" applyBorder="1" applyAlignment="1">
      <alignment horizontal="center" vertical="center"/>
    </xf>
    <xf numFmtId="3" fontId="19" fillId="35" borderId="14" xfId="0" applyNumberFormat="1" applyFont="1" applyFill="1" applyBorder="1" applyAlignment="1">
      <alignment horizontal="center" vertical="center"/>
    </xf>
    <xf numFmtId="3" fontId="19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4" fontId="19" fillId="35" borderId="15" xfId="1" applyNumberFormat="1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1</xdr:row>
      <xdr:rowOff>76200</xdr:rowOff>
    </xdr:from>
    <xdr:to>
      <xdr:col>1</xdr:col>
      <xdr:colOff>1028700</xdr:colOff>
      <xdr:row>6</xdr:row>
      <xdr:rowOff>29701</xdr:rowOff>
    </xdr:to>
    <xdr:pic>
      <xdr:nvPicPr>
        <xdr:cNvPr id="2" name="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1</xdr:row>
      <xdr:rowOff>76200</xdr:rowOff>
    </xdr:from>
    <xdr:to>
      <xdr:col>1</xdr:col>
      <xdr:colOff>1028700</xdr:colOff>
      <xdr:row>6</xdr:row>
      <xdr:rowOff>29701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8" name="7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9" name="8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0" name="9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1" name="10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2" name="1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3" name="1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8" name="7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2" name="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8" name="7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9" name="8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0" name="9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1" name="10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2" name="1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L20"/>
  <sheetViews>
    <sheetView showGridLines="0" tabSelected="1" zoomScale="85" zoomScaleNormal="85" workbookViewId="0"/>
  </sheetViews>
  <sheetFormatPr baseColWidth="10" defaultRowHeight="15" x14ac:dyDescent="0.25"/>
  <cols>
    <col min="1" max="1" width="5.85546875" style="1" customWidth="1"/>
    <col min="2" max="2" width="47.14062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2:12" ht="15" customHeight="1" x14ac:dyDescent="0.25">
      <c r="B2" s="32" t="s">
        <v>25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2:12" ht="15.75" customHeight="1" x14ac:dyDescent="0.25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2:12" ht="15" customHeight="1" x14ac:dyDescent="0.2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2:12" ht="15" customHeight="1" x14ac:dyDescent="0.25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2:12" ht="15" customHeight="1" x14ac:dyDescent="0.25"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8" spans="2:12" ht="15.75" x14ac:dyDescent="0.25">
      <c r="B8" s="2" t="s">
        <v>10</v>
      </c>
    </row>
    <row r="9" spans="2:12" x14ac:dyDescent="0.2">
      <c r="B9" s="3" t="s">
        <v>2</v>
      </c>
    </row>
    <row r="11" spans="2:12" x14ac:dyDescent="0.25">
      <c r="B11" s="4"/>
      <c r="I11" s="38"/>
      <c r="J11" s="38"/>
      <c r="K11" s="38"/>
    </row>
    <row r="12" spans="2:12" s="5" customFormat="1" ht="15" customHeight="1" x14ac:dyDescent="0.25">
      <c r="B12" s="36" t="s">
        <v>1</v>
      </c>
      <c r="C12" s="35" t="s">
        <v>0</v>
      </c>
      <c r="D12" s="35"/>
      <c r="E12" s="33" t="s">
        <v>19</v>
      </c>
      <c r="F12" s="33" t="s">
        <v>14</v>
      </c>
      <c r="G12" s="33" t="s">
        <v>24</v>
      </c>
      <c r="H12" s="33" t="s">
        <v>21</v>
      </c>
      <c r="I12" s="39" t="s">
        <v>23</v>
      </c>
      <c r="J12" s="39"/>
      <c r="K12" s="39"/>
      <c r="L12" s="30" t="s">
        <v>22</v>
      </c>
    </row>
    <row r="13" spans="2:12" s="5" customFormat="1" ht="40.5" customHeight="1" x14ac:dyDescent="0.25">
      <c r="B13" s="37"/>
      <c r="C13" s="21" t="s">
        <v>8</v>
      </c>
      <c r="D13" s="21" t="s">
        <v>7</v>
      </c>
      <c r="E13" s="34"/>
      <c r="F13" s="34"/>
      <c r="G13" s="34"/>
      <c r="H13" s="34"/>
      <c r="I13" s="21" t="s">
        <v>15</v>
      </c>
      <c r="J13" s="21" t="s">
        <v>16</v>
      </c>
      <c r="K13" s="22" t="s">
        <v>17</v>
      </c>
      <c r="L13" s="31"/>
    </row>
    <row r="14" spans="2:12" ht="20.100000000000001" customHeight="1" x14ac:dyDescent="0.25">
      <c r="B14" s="6" t="s">
        <v>3</v>
      </c>
      <c r="C14" s="8">
        <v>2633508537</v>
      </c>
      <c r="D14" s="8">
        <v>1971473659</v>
      </c>
      <c r="E14" s="19">
        <f>+D14*85/100</f>
        <v>1675752610.1500001</v>
      </c>
      <c r="F14" s="19">
        <v>910971852.44999957</v>
      </c>
      <c r="G14" s="8">
        <v>368723822.81000018</v>
      </c>
      <c r="H14" s="8"/>
      <c r="I14" s="13">
        <f>IF(ISERROR(+#REF!/E14)=TRUE,0,++#REF!/E14)</f>
        <v>0</v>
      </c>
      <c r="J14" s="13">
        <f>IF(ISERROR(+G14/E14)=TRUE,0,++G14/E14)</f>
        <v>0.2200347596516618</v>
      </c>
      <c r="K14" s="13">
        <f>IF(ISERROR(+H14/E14)=TRUE,0,++H14/E14)</f>
        <v>0</v>
      </c>
      <c r="L14" s="16">
        <f>+D14-G14</f>
        <v>1602749836.1899998</v>
      </c>
    </row>
    <row r="15" spans="2:12" ht="20.100000000000001" customHeight="1" x14ac:dyDescent="0.25">
      <c r="B15" s="7" t="s">
        <v>4</v>
      </c>
      <c r="C15" s="9">
        <v>0</v>
      </c>
      <c r="D15" s="9">
        <v>54591166</v>
      </c>
      <c r="E15" s="20">
        <f t="shared" ref="E15:E17" si="0">+D15*85/100</f>
        <v>46402491.100000001</v>
      </c>
      <c r="F15" s="20">
        <v>18038261.159999985</v>
      </c>
      <c r="G15" s="9">
        <v>15635214.039999999</v>
      </c>
      <c r="H15" s="9"/>
      <c r="I15" s="14">
        <f>IF(ISERROR(+#REF!/E15)=TRUE,0,++#REF!/E15)</f>
        <v>0</v>
      </c>
      <c r="J15" s="14">
        <f>IF(ISERROR(+G15/E15)=TRUE,0,++G15/E15)</f>
        <v>0.33694772994633471</v>
      </c>
      <c r="K15" s="14">
        <f>IF(ISERROR(+H15/E15)=TRUE,0,++H15/E15)</f>
        <v>0</v>
      </c>
      <c r="L15" s="17">
        <f>+D15-G15</f>
        <v>38955951.960000001</v>
      </c>
    </row>
    <row r="16" spans="2:12" ht="20.100000000000001" customHeight="1" x14ac:dyDescent="0.25">
      <c r="B16" s="7" t="s">
        <v>5</v>
      </c>
      <c r="C16" s="9">
        <v>102765988</v>
      </c>
      <c r="D16" s="9">
        <v>116586796</v>
      </c>
      <c r="E16" s="20">
        <f t="shared" si="0"/>
        <v>99098776.599999994</v>
      </c>
      <c r="F16" s="23">
        <v>53236264.229999997</v>
      </c>
      <c r="G16" s="9">
        <v>33195455.75</v>
      </c>
      <c r="H16" s="9"/>
      <c r="I16" s="14">
        <f>IF(ISERROR(+#REF!/E16)=TRUE,0,++#REF!/E16)</f>
        <v>0</v>
      </c>
      <c r="J16" s="14">
        <f>IF(ISERROR(+G16/E16)=TRUE,0,++G16/E16)</f>
        <v>0.3349734163115794</v>
      </c>
      <c r="K16" s="14">
        <f>IF(ISERROR(+H16/E16)=TRUE,0,++H16/E16)</f>
        <v>0</v>
      </c>
      <c r="L16" s="17">
        <f>+D16-G16</f>
        <v>83391340.25</v>
      </c>
    </row>
    <row r="17" spans="2:12" ht="20.100000000000001" customHeight="1" x14ac:dyDescent="0.25">
      <c r="B17" s="7" t="s">
        <v>6</v>
      </c>
      <c r="C17" s="9">
        <v>436800000</v>
      </c>
      <c r="D17" s="9">
        <v>436800000</v>
      </c>
      <c r="E17" s="20">
        <f t="shared" si="0"/>
        <v>371280000</v>
      </c>
      <c r="F17" s="23">
        <v>274447460.68000019</v>
      </c>
      <c r="G17" s="9">
        <v>231341282.93000019</v>
      </c>
      <c r="H17" s="9"/>
      <c r="I17" s="14">
        <f>IF(ISERROR(+#REF!/E17)=TRUE,0,++#REF!/E17)</f>
        <v>0</v>
      </c>
      <c r="J17" s="14">
        <f>IF(ISERROR(+G17/E17)=TRUE,0,++G17/E17)</f>
        <v>0.62309115204158638</v>
      </c>
      <c r="K17" s="14">
        <f>IF(ISERROR(+H17/E17)=TRUE,0,++H17/E17)</f>
        <v>0</v>
      </c>
      <c r="L17" s="17">
        <f>+D17-G17</f>
        <v>205458717.06999981</v>
      </c>
    </row>
    <row r="18" spans="2:12" ht="23.25" customHeight="1" x14ac:dyDescent="0.25">
      <c r="B18" s="11" t="s">
        <v>9</v>
      </c>
      <c r="C18" s="11">
        <f t="shared" ref="C18:H18" si="1">SUM(C14:C17)</f>
        <v>3173074525</v>
      </c>
      <c r="D18" s="11">
        <f t="shared" si="1"/>
        <v>2579451621</v>
      </c>
      <c r="E18" s="11">
        <f t="shared" si="1"/>
        <v>2192533877.8499999</v>
      </c>
      <c r="F18" s="11">
        <f t="shared" si="1"/>
        <v>1256693838.5199997</v>
      </c>
      <c r="G18" s="11">
        <f t="shared" si="1"/>
        <v>648895775.53000045</v>
      </c>
      <c r="H18" s="11">
        <f t="shared" si="1"/>
        <v>0</v>
      </c>
      <c r="I18" s="15">
        <f>IF(ISERROR(+#REF!/E18)=TRUE,0,++#REF!/E18)</f>
        <v>0</v>
      </c>
      <c r="J18" s="15">
        <f>IF(ISERROR(+G18/E18)=TRUE,0,++G18/E18)</f>
        <v>0.29595701215176118</v>
      </c>
      <c r="K18" s="15">
        <f>IF(ISERROR(+H18/E18)=TRUE,0,++H18/E18)</f>
        <v>0</v>
      </c>
      <c r="L18" s="18">
        <f>SUM(L14:L17)</f>
        <v>1930555845.4699998</v>
      </c>
    </row>
    <row r="19" spans="2:12" ht="9" customHeight="1" x14ac:dyDescent="0.25"/>
    <row r="20" spans="2:12" x14ac:dyDescent="0.2">
      <c r="B20" s="12" t="s">
        <v>26</v>
      </c>
    </row>
  </sheetData>
  <mergeCells count="10">
    <mergeCell ref="L12:L13"/>
    <mergeCell ref="B2:L6"/>
    <mergeCell ref="H12:H13"/>
    <mergeCell ref="C12:D12"/>
    <mergeCell ref="B12:B13"/>
    <mergeCell ref="F12:F13"/>
    <mergeCell ref="G12:G13"/>
    <mergeCell ref="I11:K11"/>
    <mergeCell ref="E12:E13"/>
    <mergeCell ref="I12:K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L20"/>
  <sheetViews>
    <sheetView showGridLines="0" zoomScale="85" zoomScaleNormal="85" workbookViewId="0"/>
  </sheetViews>
  <sheetFormatPr baseColWidth="10" defaultRowHeight="15" x14ac:dyDescent="0.25"/>
  <cols>
    <col min="1" max="1" width="5.85546875" style="1" customWidth="1"/>
    <col min="2" max="2" width="35.855468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2:12" ht="15" customHeight="1" x14ac:dyDescent="0.25">
      <c r="B2" s="32" t="s">
        <v>25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2:12" ht="15.75" customHeight="1" x14ac:dyDescent="0.25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2:12" ht="15" customHeight="1" x14ac:dyDescent="0.2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2:12" ht="15" customHeight="1" x14ac:dyDescent="0.25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2:12" ht="15" customHeight="1" x14ac:dyDescent="0.25"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8" spans="2:12" ht="15.75" x14ac:dyDescent="0.25">
      <c r="B8" s="2" t="s">
        <v>11</v>
      </c>
    </row>
    <row r="9" spans="2:12" x14ac:dyDescent="0.2">
      <c r="B9" s="3" t="s">
        <v>2</v>
      </c>
    </row>
    <row r="11" spans="2:12" x14ac:dyDescent="0.25">
      <c r="B11" s="4"/>
      <c r="I11" s="38"/>
      <c r="J11" s="38"/>
      <c r="K11" s="38"/>
    </row>
    <row r="12" spans="2:12" s="5" customFormat="1" ht="15" customHeight="1" x14ac:dyDescent="0.25">
      <c r="B12" s="36" t="s">
        <v>1</v>
      </c>
      <c r="C12" s="35" t="s">
        <v>0</v>
      </c>
      <c r="D12" s="35"/>
      <c r="E12" s="33" t="s">
        <v>13</v>
      </c>
      <c r="F12" s="33" t="s">
        <v>14</v>
      </c>
      <c r="G12" s="33" t="s">
        <v>24</v>
      </c>
      <c r="H12" s="33" t="s">
        <v>21</v>
      </c>
      <c r="I12" s="39" t="s">
        <v>23</v>
      </c>
      <c r="J12" s="39"/>
      <c r="K12" s="39"/>
      <c r="L12" s="30" t="s">
        <v>22</v>
      </c>
    </row>
    <row r="13" spans="2:12" s="5" customFormat="1" ht="40.5" customHeight="1" x14ac:dyDescent="0.25">
      <c r="B13" s="37"/>
      <c r="C13" s="21" t="s">
        <v>8</v>
      </c>
      <c r="D13" s="21" t="s">
        <v>7</v>
      </c>
      <c r="E13" s="34"/>
      <c r="F13" s="34"/>
      <c r="G13" s="34"/>
      <c r="H13" s="34"/>
      <c r="I13" s="21" t="s">
        <v>15</v>
      </c>
      <c r="J13" s="21" t="s">
        <v>16</v>
      </c>
      <c r="K13" s="22" t="s">
        <v>17</v>
      </c>
      <c r="L13" s="31"/>
    </row>
    <row r="14" spans="2:12" ht="20.100000000000001" customHeight="1" x14ac:dyDescent="0.25">
      <c r="B14" s="6" t="s">
        <v>3</v>
      </c>
      <c r="C14" s="8">
        <v>49074294</v>
      </c>
      <c r="D14" s="8">
        <v>79074294</v>
      </c>
      <c r="E14" s="19">
        <f>+D14*85/100</f>
        <v>67213149.900000006</v>
      </c>
      <c r="F14" s="19">
        <v>36313666.620000005</v>
      </c>
      <c r="G14" s="8">
        <v>21950491.610000011</v>
      </c>
      <c r="H14" s="8"/>
      <c r="I14" s="13">
        <f>IF(ISERROR(+#REF!/E14)=TRUE,0,++#REF!/E14)</f>
        <v>0</v>
      </c>
      <c r="J14" s="13">
        <f>IF(ISERROR(+G14/E14)=TRUE,0,++G14/E14)</f>
        <v>0.32658031415962563</v>
      </c>
      <c r="K14" s="13">
        <f>IF(ISERROR(+H14/E14)=TRUE,0,++H14/E14)</f>
        <v>0</v>
      </c>
      <c r="L14" s="16">
        <f>+D14-G14</f>
        <v>57123802.389999986</v>
      </c>
    </row>
    <row r="15" spans="2:12" ht="20.100000000000001" customHeight="1" x14ac:dyDescent="0.25">
      <c r="B15" s="7" t="s">
        <v>4</v>
      </c>
      <c r="C15" s="9">
        <v>0</v>
      </c>
      <c r="D15" s="9">
        <v>3198000</v>
      </c>
      <c r="E15" s="20">
        <f t="shared" ref="E15:E17" si="0">+D15*85/100</f>
        <v>2718300</v>
      </c>
      <c r="F15" s="23">
        <v>1554076.2799999998</v>
      </c>
      <c r="G15" s="9">
        <v>1369220.38</v>
      </c>
      <c r="H15" s="9"/>
      <c r="I15" s="14">
        <f>IF(ISERROR(+#REF!/E15)=TRUE,0,++#REF!/E15)</f>
        <v>0</v>
      </c>
      <c r="J15" s="14">
        <f>IF(ISERROR(+G15/E15)=TRUE,0,++G15/E15)</f>
        <v>0.50370466100136113</v>
      </c>
      <c r="K15" s="14">
        <f>IF(ISERROR(+H15/E15)=TRUE,0,++H15/E15)</f>
        <v>0</v>
      </c>
      <c r="L15" s="17">
        <f>+D15-G15</f>
        <v>1828779.62</v>
      </c>
    </row>
    <row r="16" spans="2:12" ht="20.100000000000001" customHeight="1" x14ac:dyDescent="0.25">
      <c r="B16" s="7" t="s">
        <v>5</v>
      </c>
      <c r="C16" s="9">
        <v>136107</v>
      </c>
      <c r="D16" s="9">
        <v>836107</v>
      </c>
      <c r="E16" s="20">
        <f t="shared" si="0"/>
        <v>710690.95</v>
      </c>
      <c r="F16" s="23">
        <v>607324.19000000006</v>
      </c>
      <c r="G16" s="9">
        <v>347866.72000000003</v>
      </c>
      <c r="H16" s="9"/>
      <c r="I16" s="14">
        <f>IF(ISERROR(+#REF!/E16)=TRUE,0,++#REF!/E16)</f>
        <v>0</v>
      </c>
      <c r="J16" s="14">
        <f>IF(ISERROR(+G16/E16)=TRUE,0,++G16/E16)</f>
        <v>0.48947678312211523</v>
      </c>
      <c r="K16" s="14">
        <f>IF(ISERROR(+H16/E16)=TRUE,0,++H16/E16)</f>
        <v>0</v>
      </c>
      <c r="L16" s="17">
        <f>+D16-G16</f>
        <v>488240.27999999997</v>
      </c>
    </row>
    <row r="17" spans="2:12" ht="20.100000000000001" customHeight="1" x14ac:dyDescent="0.25">
      <c r="B17" s="7" t="s">
        <v>6</v>
      </c>
      <c r="C17" s="9">
        <v>100000</v>
      </c>
      <c r="D17" s="9">
        <v>2665822</v>
      </c>
      <c r="E17" s="20">
        <f t="shared" si="0"/>
        <v>2265948.7000000002</v>
      </c>
      <c r="F17" s="23">
        <v>241810.99</v>
      </c>
      <c r="G17" s="9">
        <v>174696.17</v>
      </c>
      <c r="H17" s="9"/>
      <c r="I17" s="14">
        <f>IF(ISERROR(+#REF!/E17)=TRUE,0,++#REF!/E17)</f>
        <v>0</v>
      </c>
      <c r="J17" s="14">
        <f>IF(ISERROR(+G17/E17)=TRUE,0,++G17/E17)</f>
        <v>7.7096259946220311E-2</v>
      </c>
      <c r="K17" s="14">
        <f>IF(ISERROR(+H17/E17)=TRUE,0,++H17/E17)</f>
        <v>0</v>
      </c>
      <c r="L17" s="17">
        <f>+D17-G17</f>
        <v>2491125.83</v>
      </c>
    </row>
    <row r="18" spans="2:12" ht="23.25" customHeight="1" x14ac:dyDescent="0.25">
      <c r="B18" s="11" t="s">
        <v>9</v>
      </c>
      <c r="C18" s="11">
        <f t="shared" ref="C18:H18" si="1">SUM(C14:C17)</f>
        <v>49310401</v>
      </c>
      <c r="D18" s="11">
        <f t="shared" si="1"/>
        <v>85774223</v>
      </c>
      <c r="E18" s="11">
        <f t="shared" si="1"/>
        <v>72908089.550000012</v>
      </c>
      <c r="F18" s="11">
        <f t="shared" si="1"/>
        <v>38716878.080000006</v>
      </c>
      <c r="G18" s="11">
        <f t="shared" si="1"/>
        <v>23842274.88000001</v>
      </c>
      <c r="H18" s="11">
        <f t="shared" si="1"/>
        <v>0</v>
      </c>
      <c r="I18" s="15">
        <f>IF(ISERROR(+#REF!/E18)=TRUE,0,++#REF!/E18)</f>
        <v>0</v>
      </c>
      <c r="J18" s="15">
        <f>IF(ISERROR(+G18/E18)=TRUE,0,++G18/E18)</f>
        <v>0.32701823662035601</v>
      </c>
      <c r="K18" s="15">
        <f>IF(ISERROR(+H18/E18)=TRUE,0,++H18/E18)</f>
        <v>0</v>
      </c>
      <c r="L18" s="18">
        <f>SUM(L14:L17)</f>
        <v>61931948.119999982</v>
      </c>
    </row>
    <row r="20" spans="2:12" x14ac:dyDescent="0.2">
      <c r="B20" s="12" t="s">
        <v>26</v>
      </c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L20"/>
  <sheetViews>
    <sheetView showGridLines="0" zoomScale="85" zoomScaleNormal="85" workbookViewId="0"/>
  </sheetViews>
  <sheetFormatPr baseColWidth="10" defaultRowHeight="15" x14ac:dyDescent="0.25"/>
  <cols>
    <col min="1" max="1" width="5.85546875" style="1" customWidth="1"/>
    <col min="2" max="2" width="35.855468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2:12" ht="15" customHeight="1" x14ac:dyDescent="0.25">
      <c r="B2" s="32" t="s">
        <v>25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2:12" ht="15.75" customHeight="1" x14ac:dyDescent="0.25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2:12" ht="15" customHeight="1" x14ac:dyDescent="0.2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2:12" ht="15" customHeight="1" x14ac:dyDescent="0.25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2:12" ht="15" customHeight="1" x14ac:dyDescent="0.25"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8" spans="2:12" ht="15.75" x14ac:dyDescent="0.25">
      <c r="B8" s="2" t="s">
        <v>12</v>
      </c>
    </row>
    <row r="9" spans="2:12" x14ac:dyDescent="0.2">
      <c r="B9" s="3" t="s">
        <v>2</v>
      </c>
    </row>
    <row r="11" spans="2:12" x14ac:dyDescent="0.25">
      <c r="B11" s="4"/>
      <c r="I11" s="38"/>
      <c r="J11" s="38"/>
      <c r="K11" s="38"/>
    </row>
    <row r="12" spans="2:12" s="5" customFormat="1" ht="15" customHeight="1" x14ac:dyDescent="0.25">
      <c r="B12" s="36" t="s">
        <v>1</v>
      </c>
      <c r="C12" s="35" t="s">
        <v>0</v>
      </c>
      <c r="D12" s="35"/>
      <c r="E12" s="33" t="s">
        <v>13</v>
      </c>
      <c r="F12" s="33" t="s">
        <v>14</v>
      </c>
      <c r="G12" s="33" t="s">
        <v>24</v>
      </c>
      <c r="H12" s="33" t="s">
        <v>21</v>
      </c>
      <c r="I12" s="39" t="s">
        <v>23</v>
      </c>
      <c r="J12" s="39"/>
      <c r="K12" s="39"/>
      <c r="L12" s="30" t="s">
        <v>22</v>
      </c>
    </row>
    <row r="13" spans="2:12" s="5" customFormat="1" ht="40.5" customHeight="1" x14ac:dyDescent="0.25">
      <c r="B13" s="37"/>
      <c r="C13" s="21" t="s">
        <v>8</v>
      </c>
      <c r="D13" s="21" t="s">
        <v>7</v>
      </c>
      <c r="E13" s="34"/>
      <c r="F13" s="34"/>
      <c r="G13" s="34"/>
      <c r="H13" s="34"/>
      <c r="I13" s="21" t="s">
        <v>15</v>
      </c>
      <c r="J13" s="21" t="s">
        <v>16</v>
      </c>
      <c r="K13" s="22" t="s">
        <v>17</v>
      </c>
      <c r="L13" s="31"/>
    </row>
    <row r="14" spans="2:12" ht="20.100000000000001" customHeight="1" x14ac:dyDescent="0.25">
      <c r="B14" s="25" t="s">
        <v>3</v>
      </c>
      <c r="C14" s="26">
        <v>0</v>
      </c>
      <c r="D14" s="26">
        <v>1553881</v>
      </c>
      <c r="E14" s="27">
        <f>+D14*85/100</f>
        <v>1320798.8500000001</v>
      </c>
      <c r="F14" s="27">
        <v>179900</v>
      </c>
      <c r="G14" s="8">
        <v>179900</v>
      </c>
      <c r="H14" s="8"/>
      <c r="I14" s="13">
        <f>IF(ISERROR(+#REF!/E14)=TRUE,0,++#REF!/E14)</f>
        <v>0</v>
      </c>
      <c r="J14" s="13">
        <f>IF(ISERROR(+G14/E14)=TRUE,0,++G14/E14)</f>
        <v>0.13620544869493184</v>
      </c>
      <c r="K14" s="13">
        <f>IF(ISERROR(+H14/E14)=TRUE,0,++H14/E14)</f>
        <v>0</v>
      </c>
      <c r="L14" s="16">
        <f>+D14-G14</f>
        <v>1373981</v>
      </c>
    </row>
    <row r="15" spans="2:12" ht="20.100000000000001" customHeight="1" x14ac:dyDescent="0.25">
      <c r="B15" s="24" t="s">
        <v>4</v>
      </c>
      <c r="C15" s="28">
        <v>0</v>
      </c>
      <c r="D15" s="28">
        <v>0</v>
      </c>
      <c r="E15" s="23">
        <f t="shared" ref="E15:E17" si="0">+D15*85/100</f>
        <v>0</v>
      </c>
      <c r="F15" s="23">
        <v>0</v>
      </c>
      <c r="G15" s="9">
        <v>0</v>
      </c>
      <c r="H15" s="9"/>
      <c r="I15" s="14">
        <f>IF(ISERROR(+#REF!/E15)=TRUE,0,++#REF!/E15)</f>
        <v>0</v>
      </c>
      <c r="J15" s="14">
        <f>IF(ISERROR(+G15/E15)=TRUE,0,++G15/E15)</f>
        <v>0</v>
      </c>
      <c r="K15" s="14">
        <f>IF(ISERROR(+H15/E15)=TRUE,0,++H15/E15)</f>
        <v>0</v>
      </c>
      <c r="L15" s="17">
        <f>+D15-G15</f>
        <v>0</v>
      </c>
    </row>
    <row r="16" spans="2:12" ht="20.100000000000001" customHeight="1" x14ac:dyDescent="0.25">
      <c r="B16" s="24" t="s">
        <v>5</v>
      </c>
      <c r="C16" s="28">
        <v>0</v>
      </c>
      <c r="D16" s="29">
        <v>5525159</v>
      </c>
      <c r="E16" s="23">
        <f t="shared" si="0"/>
        <v>4696385.1500000004</v>
      </c>
      <c r="F16" s="23">
        <v>3950895.72</v>
      </c>
      <c r="G16" s="9">
        <v>2598882.59</v>
      </c>
      <c r="H16" s="9"/>
      <c r="I16" s="14">
        <f>IF(ISERROR(+#REF!/E16)=TRUE,0,++#REF!/E16)</f>
        <v>0</v>
      </c>
      <c r="J16" s="14">
        <f>IF(ISERROR(+G16/E16)=TRUE,0,++G16/E16)</f>
        <v>0.5533793560351411</v>
      </c>
      <c r="K16" s="14">
        <f>IF(ISERROR(+H16/E16)=TRUE,0,++H16/E16)</f>
        <v>0</v>
      </c>
      <c r="L16" s="17">
        <f>+D16-G16</f>
        <v>2926276.41</v>
      </c>
    </row>
    <row r="17" spans="2:12" ht="20.100000000000001" customHeight="1" x14ac:dyDescent="0.25">
      <c r="B17" s="24" t="s">
        <v>6</v>
      </c>
      <c r="C17" s="28">
        <v>0</v>
      </c>
      <c r="D17" s="28">
        <v>0</v>
      </c>
      <c r="E17" s="23">
        <f t="shared" si="0"/>
        <v>0</v>
      </c>
      <c r="F17" s="23">
        <v>0</v>
      </c>
      <c r="G17" s="9">
        <v>0</v>
      </c>
      <c r="H17" s="9"/>
      <c r="I17" s="14">
        <f>IF(ISERROR(+#REF!/E17)=TRUE,0,++#REF!/E17)</f>
        <v>0</v>
      </c>
      <c r="J17" s="14">
        <f>IF(ISERROR(+G17/E17)=TRUE,0,++G17/E17)</f>
        <v>0</v>
      </c>
      <c r="K17" s="14">
        <f>IF(ISERROR(+H17/E17)=TRUE,0,++H17/E17)</f>
        <v>0</v>
      </c>
      <c r="L17" s="17">
        <f>+D17-G17</f>
        <v>0</v>
      </c>
    </row>
    <row r="18" spans="2:12" ht="23.25" customHeight="1" x14ac:dyDescent="0.25">
      <c r="B18" s="11" t="s">
        <v>9</v>
      </c>
      <c r="C18" s="11">
        <f t="shared" ref="C18:H18" si="1">SUM(C14:C17)</f>
        <v>0</v>
      </c>
      <c r="D18" s="11">
        <f t="shared" si="1"/>
        <v>7079040</v>
      </c>
      <c r="E18" s="11">
        <f t="shared" si="1"/>
        <v>6017184</v>
      </c>
      <c r="F18" s="11">
        <f t="shared" si="1"/>
        <v>4130795.72</v>
      </c>
      <c r="G18" s="11">
        <f t="shared" si="1"/>
        <v>2778782.59</v>
      </c>
      <c r="H18" s="11">
        <f t="shared" si="1"/>
        <v>0</v>
      </c>
      <c r="I18" s="15">
        <f>IF(ISERROR(+#REF!/E18)=TRUE,0,++#REF!/E18)</f>
        <v>0</v>
      </c>
      <c r="J18" s="15">
        <f>IF(ISERROR(+G18/E18)=TRUE,0,++G18/E18)</f>
        <v>0.46180781408712113</v>
      </c>
      <c r="K18" s="15">
        <f>IF(ISERROR(+H18/E18)=TRUE,0,++H18/E18)</f>
        <v>0</v>
      </c>
      <c r="L18" s="18">
        <f>SUM(L14:L17)</f>
        <v>4300257.41</v>
      </c>
    </row>
    <row r="20" spans="2:12" x14ac:dyDescent="0.2">
      <c r="B20" s="12" t="s">
        <v>26</v>
      </c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L20"/>
  <sheetViews>
    <sheetView showGridLines="0" zoomScale="85" zoomScaleNormal="85" workbookViewId="0"/>
  </sheetViews>
  <sheetFormatPr baseColWidth="10" defaultRowHeight="15" x14ac:dyDescent="0.25"/>
  <cols>
    <col min="1" max="1" width="5.85546875" style="1" customWidth="1"/>
    <col min="2" max="2" width="35.855468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2:12" ht="15" customHeight="1" x14ac:dyDescent="0.25">
      <c r="B2" s="32" t="s">
        <v>25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2:12" ht="15.75" customHeight="1" x14ac:dyDescent="0.25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2:12" ht="15" customHeight="1" x14ac:dyDescent="0.2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2:12" ht="15" customHeight="1" x14ac:dyDescent="0.25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2:12" ht="15" customHeight="1" x14ac:dyDescent="0.25"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8" spans="2:12" ht="15.75" x14ac:dyDescent="0.25">
      <c r="B8" s="2" t="s">
        <v>18</v>
      </c>
    </row>
    <row r="9" spans="2:12" x14ac:dyDescent="0.2">
      <c r="B9" s="3" t="s">
        <v>2</v>
      </c>
    </row>
    <row r="11" spans="2:12" x14ac:dyDescent="0.25">
      <c r="B11" s="4"/>
      <c r="I11" s="38"/>
      <c r="J11" s="38"/>
      <c r="K11" s="38"/>
    </row>
    <row r="12" spans="2:12" s="5" customFormat="1" ht="15" customHeight="1" x14ac:dyDescent="0.25">
      <c r="B12" s="36" t="s">
        <v>1</v>
      </c>
      <c r="C12" s="35" t="s">
        <v>0</v>
      </c>
      <c r="D12" s="35"/>
      <c r="E12" s="33" t="s">
        <v>13</v>
      </c>
      <c r="F12" s="33" t="s">
        <v>14</v>
      </c>
      <c r="G12" s="33" t="s">
        <v>24</v>
      </c>
      <c r="H12" s="33" t="s">
        <v>21</v>
      </c>
      <c r="I12" s="39" t="s">
        <v>23</v>
      </c>
      <c r="J12" s="39"/>
      <c r="K12" s="39"/>
      <c r="L12" s="30" t="s">
        <v>22</v>
      </c>
    </row>
    <row r="13" spans="2:12" s="5" customFormat="1" ht="40.5" customHeight="1" x14ac:dyDescent="0.25">
      <c r="B13" s="37"/>
      <c r="C13" s="21" t="s">
        <v>8</v>
      </c>
      <c r="D13" s="21" t="s">
        <v>7</v>
      </c>
      <c r="E13" s="34"/>
      <c r="F13" s="34"/>
      <c r="G13" s="34"/>
      <c r="H13" s="34"/>
      <c r="I13" s="21" t="s">
        <v>15</v>
      </c>
      <c r="J13" s="21" t="s">
        <v>16</v>
      </c>
      <c r="K13" s="22" t="s">
        <v>17</v>
      </c>
      <c r="L13" s="31"/>
    </row>
    <row r="14" spans="2:12" ht="20.100000000000001" customHeight="1" x14ac:dyDescent="0.25">
      <c r="B14" s="6" t="s">
        <v>3</v>
      </c>
      <c r="C14" s="8">
        <v>0</v>
      </c>
      <c r="D14" s="8">
        <v>13952476</v>
      </c>
      <c r="E14" s="19">
        <f>+D14*85/100</f>
        <v>11859604.6</v>
      </c>
      <c r="F14" s="19">
        <v>0</v>
      </c>
      <c r="G14" s="8">
        <v>0</v>
      </c>
      <c r="H14" s="8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6">
        <f>+D14-G14</f>
        <v>13952476</v>
      </c>
    </row>
    <row r="15" spans="2:12" ht="20.100000000000001" customHeight="1" x14ac:dyDescent="0.25">
      <c r="B15" s="7" t="s">
        <v>4</v>
      </c>
      <c r="C15" s="9">
        <v>0</v>
      </c>
      <c r="D15" s="9">
        <v>0</v>
      </c>
      <c r="E15" s="20">
        <f t="shared" ref="E15:E17" si="0">+D15*85/100</f>
        <v>0</v>
      </c>
      <c r="F15" s="20">
        <v>0</v>
      </c>
      <c r="G15" s="9">
        <v>0</v>
      </c>
      <c r="H15" s="9"/>
      <c r="I15" s="14">
        <f>IF(ISERROR(+#REF!/E15)=TRUE,0,++#REF!/E15)</f>
        <v>0</v>
      </c>
      <c r="J15" s="14">
        <f>IF(ISERROR(+G15/E15)=TRUE,0,++G15/E15)</f>
        <v>0</v>
      </c>
      <c r="K15" s="14">
        <f>IF(ISERROR(+H15/E15)=TRUE,0,++H15/E15)</f>
        <v>0</v>
      </c>
      <c r="L15" s="17">
        <f>+D15-G15</f>
        <v>0</v>
      </c>
    </row>
    <row r="16" spans="2:12" ht="20.100000000000001" customHeight="1" x14ac:dyDescent="0.25">
      <c r="B16" s="7" t="s">
        <v>5</v>
      </c>
      <c r="C16" s="7">
        <v>28656068</v>
      </c>
      <c r="D16" s="7">
        <v>30910911</v>
      </c>
      <c r="E16" s="20">
        <f t="shared" si="0"/>
        <v>26274274.350000001</v>
      </c>
      <c r="F16" s="20">
        <v>13535438.880000001</v>
      </c>
      <c r="G16" s="9">
        <v>5243235.8999999985</v>
      </c>
      <c r="H16" s="9"/>
      <c r="I16" s="14">
        <f>IF(ISERROR(+#REF!/E16)=TRUE,0,++#REF!/E16)</f>
        <v>0</v>
      </c>
      <c r="J16" s="14">
        <f>IF(ISERROR(+G16/E16)=TRUE,0,++G16/E16)</f>
        <v>0.19955778150729397</v>
      </c>
      <c r="K16" s="14">
        <f>IF(ISERROR(+H16/E16)=TRUE,0,++H16/E16)</f>
        <v>0</v>
      </c>
      <c r="L16" s="17">
        <f>+D16-G16</f>
        <v>25667675.100000001</v>
      </c>
    </row>
    <row r="17" spans="2:12" ht="20.100000000000001" customHeight="1" x14ac:dyDescent="0.25">
      <c r="B17" s="7" t="s">
        <v>6</v>
      </c>
      <c r="C17" s="9">
        <v>0</v>
      </c>
      <c r="D17" s="9">
        <v>0</v>
      </c>
      <c r="E17" s="20">
        <f t="shared" si="0"/>
        <v>0</v>
      </c>
      <c r="F17" s="20">
        <v>0</v>
      </c>
      <c r="G17" s="9">
        <v>0</v>
      </c>
      <c r="H17" s="9"/>
      <c r="I17" s="14">
        <f>IF(ISERROR(+#REF!/E17)=TRUE,0,++#REF!/E17)</f>
        <v>0</v>
      </c>
      <c r="J17" s="14">
        <f>IF(ISERROR(+G17/E17)=TRUE,0,++G17/E17)</f>
        <v>0</v>
      </c>
      <c r="K17" s="14">
        <f>IF(ISERROR(+H17/E17)=TRUE,0,++H17/E17)</f>
        <v>0</v>
      </c>
      <c r="L17" s="17">
        <f>+D17-G17</f>
        <v>0</v>
      </c>
    </row>
    <row r="18" spans="2:12" ht="23.25" customHeight="1" x14ac:dyDescent="0.25">
      <c r="B18" s="11" t="s">
        <v>9</v>
      </c>
      <c r="C18" s="11">
        <f t="shared" ref="C18:H18" si="1">SUM(C14:C17)</f>
        <v>28656068</v>
      </c>
      <c r="D18" s="11">
        <f t="shared" si="1"/>
        <v>44863387</v>
      </c>
      <c r="E18" s="11">
        <f t="shared" si="1"/>
        <v>38133878.950000003</v>
      </c>
      <c r="F18" s="11">
        <f t="shared" si="1"/>
        <v>13535438.880000001</v>
      </c>
      <c r="G18" s="11">
        <f t="shared" si="1"/>
        <v>5243235.8999999985</v>
      </c>
      <c r="H18" s="11">
        <f t="shared" si="1"/>
        <v>0</v>
      </c>
      <c r="I18" s="15">
        <f>IF(ISERROR(+#REF!/E18)=TRUE,0,++#REF!/E18)</f>
        <v>0</v>
      </c>
      <c r="J18" s="15">
        <f>IF(ISERROR(+G18/E18)=TRUE,0,++G18/E18)</f>
        <v>0.13749547762698811</v>
      </c>
      <c r="K18" s="15">
        <f>IF(ISERROR(+H18/E18)=TRUE,0,++H18/E18)</f>
        <v>0</v>
      </c>
      <c r="L18" s="18">
        <f>SUM(L14:L17)</f>
        <v>39620151.100000001</v>
      </c>
    </row>
    <row r="20" spans="2:12" x14ac:dyDescent="0.2">
      <c r="B20" s="12" t="s">
        <v>26</v>
      </c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L20"/>
  <sheetViews>
    <sheetView showGridLines="0" zoomScale="85" zoomScaleNormal="85" workbookViewId="0"/>
  </sheetViews>
  <sheetFormatPr baseColWidth="10" defaultRowHeight="15" x14ac:dyDescent="0.25"/>
  <cols>
    <col min="1" max="1" width="5.85546875" style="1" customWidth="1"/>
    <col min="2" max="2" width="35.855468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2:12" ht="15" customHeight="1" x14ac:dyDescent="0.25">
      <c r="B2" s="32" t="s">
        <v>25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2:12" ht="15.75" customHeight="1" x14ac:dyDescent="0.25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2:12" ht="15" customHeight="1" x14ac:dyDescent="0.2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2:12" ht="15" customHeight="1" x14ac:dyDescent="0.25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2:12" ht="15" customHeight="1" x14ac:dyDescent="0.25"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8" spans="2:12" ht="15.75" x14ac:dyDescent="0.25">
      <c r="B8" s="2" t="s">
        <v>20</v>
      </c>
    </row>
    <row r="9" spans="2:12" x14ac:dyDescent="0.2">
      <c r="B9" s="3" t="s">
        <v>2</v>
      </c>
    </row>
    <row r="11" spans="2:12" x14ac:dyDescent="0.25">
      <c r="B11" s="4"/>
      <c r="I11" s="38"/>
      <c r="J11" s="38"/>
      <c r="K11" s="38"/>
    </row>
    <row r="12" spans="2:12" s="5" customFormat="1" ht="15" customHeight="1" x14ac:dyDescent="0.25">
      <c r="B12" s="36" t="s">
        <v>1</v>
      </c>
      <c r="C12" s="35" t="s">
        <v>0</v>
      </c>
      <c r="D12" s="35"/>
      <c r="E12" s="33" t="s">
        <v>13</v>
      </c>
      <c r="F12" s="33" t="s">
        <v>14</v>
      </c>
      <c r="G12" s="33" t="s">
        <v>24</v>
      </c>
      <c r="H12" s="33" t="s">
        <v>21</v>
      </c>
      <c r="I12" s="39" t="s">
        <v>23</v>
      </c>
      <c r="J12" s="39"/>
      <c r="K12" s="39"/>
      <c r="L12" s="30" t="s">
        <v>22</v>
      </c>
    </row>
    <row r="13" spans="2:12" s="5" customFormat="1" ht="40.5" customHeight="1" x14ac:dyDescent="0.25">
      <c r="B13" s="37"/>
      <c r="C13" s="21" t="s">
        <v>8</v>
      </c>
      <c r="D13" s="21" t="s">
        <v>7</v>
      </c>
      <c r="E13" s="34"/>
      <c r="F13" s="34"/>
      <c r="G13" s="34"/>
      <c r="H13" s="34"/>
      <c r="I13" s="21" t="s">
        <v>15</v>
      </c>
      <c r="J13" s="21" t="s">
        <v>16</v>
      </c>
      <c r="K13" s="22" t="s">
        <v>17</v>
      </c>
      <c r="L13" s="31"/>
    </row>
    <row r="14" spans="2:12" ht="20.100000000000001" customHeight="1" x14ac:dyDescent="0.25">
      <c r="B14" s="25" t="s">
        <v>3</v>
      </c>
      <c r="C14" s="26">
        <v>500000000</v>
      </c>
      <c r="D14" s="26">
        <v>207235568</v>
      </c>
      <c r="E14" s="27">
        <f>+D14*85/100</f>
        <v>176150232.80000001</v>
      </c>
      <c r="F14" s="27">
        <v>0</v>
      </c>
      <c r="G14" s="8">
        <v>0</v>
      </c>
      <c r="H14" s="8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6">
        <f>+D14-G14</f>
        <v>207235568</v>
      </c>
    </row>
    <row r="15" spans="2:12" ht="20.100000000000001" customHeight="1" x14ac:dyDescent="0.25">
      <c r="B15" s="24" t="s">
        <v>4</v>
      </c>
      <c r="C15" s="28">
        <v>0</v>
      </c>
      <c r="D15" s="28">
        <v>0</v>
      </c>
      <c r="E15" s="23">
        <f t="shared" ref="E15:E17" si="0">+D15*85/100</f>
        <v>0</v>
      </c>
      <c r="F15" s="23">
        <v>0</v>
      </c>
      <c r="G15" s="9">
        <v>0</v>
      </c>
      <c r="H15" s="9"/>
      <c r="I15" s="14">
        <f>IF(ISERROR(+#REF!/E15)=TRUE,0,++#REF!/E15)</f>
        <v>0</v>
      </c>
      <c r="J15" s="14">
        <f>IF(ISERROR(+G15/E15)=TRUE,0,++G15/E15)</f>
        <v>0</v>
      </c>
      <c r="K15" s="14">
        <f>IF(ISERROR(+H15/E15)=TRUE,0,++H15/E15)</f>
        <v>0</v>
      </c>
      <c r="L15" s="17">
        <f>+D15-G15</f>
        <v>0</v>
      </c>
    </row>
    <row r="16" spans="2:12" ht="20.100000000000001" customHeight="1" x14ac:dyDescent="0.25">
      <c r="B16" s="24" t="s">
        <v>5</v>
      </c>
      <c r="C16" s="28">
        <v>0</v>
      </c>
      <c r="D16" s="28">
        <v>0</v>
      </c>
      <c r="E16" s="23">
        <f t="shared" si="0"/>
        <v>0</v>
      </c>
      <c r="F16" s="23">
        <v>0</v>
      </c>
      <c r="G16" s="9">
        <v>0</v>
      </c>
      <c r="H16" s="9"/>
      <c r="I16" s="14">
        <f>IF(ISERROR(+#REF!/E16)=TRUE,0,++#REF!/E16)</f>
        <v>0</v>
      </c>
      <c r="J16" s="14">
        <f>IF(ISERROR(+G16/E16)=TRUE,0,++G16/E16)</f>
        <v>0</v>
      </c>
      <c r="K16" s="14">
        <f>IF(ISERROR(+H16/E16)=TRUE,0,++H16/E16)</f>
        <v>0</v>
      </c>
      <c r="L16" s="17">
        <f>+D16-G16</f>
        <v>0</v>
      </c>
    </row>
    <row r="17" spans="2:12" ht="20.100000000000001" customHeight="1" x14ac:dyDescent="0.25">
      <c r="B17" s="24" t="s">
        <v>6</v>
      </c>
      <c r="C17" s="28">
        <v>0</v>
      </c>
      <c r="D17" s="28">
        <v>0</v>
      </c>
      <c r="E17" s="23">
        <f t="shared" si="0"/>
        <v>0</v>
      </c>
      <c r="F17" s="23">
        <v>0</v>
      </c>
      <c r="G17" s="9">
        <v>0</v>
      </c>
      <c r="H17" s="9"/>
      <c r="I17" s="14">
        <f>IF(ISERROR(+#REF!/E17)=TRUE,0,++#REF!/E17)</f>
        <v>0</v>
      </c>
      <c r="J17" s="14">
        <f>IF(ISERROR(+G17/E17)=TRUE,0,++G17/E17)</f>
        <v>0</v>
      </c>
      <c r="K17" s="14">
        <f>IF(ISERROR(+H17/E17)=TRUE,0,++H17/E17)</f>
        <v>0</v>
      </c>
      <c r="L17" s="17">
        <f>+D17-G17</f>
        <v>0</v>
      </c>
    </row>
    <row r="18" spans="2:12" ht="23.25" customHeight="1" x14ac:dyDescent="0.25">
      <c r="B18" s="11" t="s">
        <v>9</v>
      </c>
      <c r="C18" s="11">
        <f t="shared" ref="C18:H18" si="1">SUM(C14:C17)</f>
        <v>500000000</v>
      </c>
      <c r="D18" s="11">
        <f t="shared" si="1"/>
        <v>207235568</v>
      </c>
      <c r="E18" s="11">
        <f t="shared" si="1"/>
        <v>176150232.80000001</v>
      </c>
      <c r="F18" s="11">
        <f t="shared" si="1"/>
        <v>0</v>
      </c>
      <c r="G18" s="11">
        <f t="shared" si="1"/>
        <v>0</v>
      </c>
      <c r="H18" s="11">
        <f t="shared" si="1"/>
        <v>0</v>
      </c>
      <c r="I18" s="15">
        <f>IF(ISERROR(+#REF!/E18)=TRUE,0,++#REF!/E18)</f>
        <v>0</v>
      </c>
      <c r="J18" s="15">
        <f>IF(ISERROR(+G18/E18)=TRUE,0,++G18/E18)</f>
        <v>0</v>
      </c>
      <c r="K18" s="15">
        <f>IF(ISERROR(+H18/E18)=TRUE,0,++H18/E18)</f>
        <v>0</v>
      </c>
      <c r="L18" s="18">
        <f>SUM(L14:L17)</f>
        <v>207235568</v>
      </c>
    </row>
    <row r="20" spans="2:12" x14ac:dyDescent="0.2">
      <c r="B20" s="12" t="s">
        <v>26</v>
      </c>
    </row>
  </sheetData>
  <mergeCells count="10">
    <mergeCell ref="L12:L13"/>
    <mergeCell ref="B2:L6"/>
    <mergeCell ref="I11:K11"/>
    <mergeCell ref="B12:B13"/>
    <mergeCell ref="C12:D12"/>
    <mergeCell ref="E12:E13"/>
    <mergeCell ref="F12:F13"/>
    <mergeCell ref="G12:G13"/>
    <mergeCell ref="H12:H13"/>
    <mergeCell ref="I12:K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DYT</vt:lpstr>
      <vt:lpstr>ROOC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2015-06-10T22:18:25Z</dcterms:modified>
</cp:coreProperties>
</file>