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VICENTE\MINSA\2016\1.- INFORMACION A COMUNICACIONES\PCA - 2016\4. Abril - 2016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E17" i="7" l="1"/>
  <c r="E16" i="7"/>
  <c r="E15" i="7"/>
  <c r="E14" i="7"/>
  <c r="E17" i="5"/>
  <c r="E16" i="5"/>
  <c r="E15" i="5"/>
  <c r="E14" i="5"/>
  <c r="E17" i="6"/>
  <c r="E16" i="6"/>
  <c r="E15" i="6"/>
  <c r="E14" i="6"/>
  <c r="E17" i="4"/>
  <c r="E16" i="4"/>
  <c r="E15" i="4"/>
  <c r="E14" i="4"/>
  <c r="E17" i="1"/>
  <c r="E16" i="1"/>
  <c r="E15" i="1"/>
  <c r="E14" i="1" l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28" i="6"/>
  <c r="E27" i="6"/>
  <c r="E26" i="6"/>
  <c r="E28" i="5"/>
  <c r="E27" i="5"/>
  <c r="E26" i="5"/>
  <c r="E28" i="7"/>
  <c r="E27" i="7"/>
  <c r="E26" i="7"/>
  <c r="E28" i="1"/>
  <c r="E27" i="1"/>
  <c r="E26" i="1"/>
  <c r="E25" i="4"/>
  <c r="E25" i="6"/>
  <c r="E25" i="5"/>
  <c r="E25" i="7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<sst xmlns="http://schemas.openxmlformats.org/spreadsheetml/2006/main" count="166" uniqueCount="32">
  <si>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</si>
  <si>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</si>
  <si>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</si>
  <si>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</si>
  <si>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</si>
  <si>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</si>
  <si>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</si>
  <si>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</si>
  <si>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</si>
  <si>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</si>
  <si>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</si>
  <si>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</si>
  <si>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</si>
  <si>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</si>
  <si>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</si>
  <si>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</si>
  <si>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</si>
  <si>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</si>
  <si>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</si>
  <si>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</si>
  <si>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</si>
  <si>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</si>
  <si>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</si>
  <si>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</si>
  <si>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</si>
  <si>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</si>
  <si>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</si>
  <si>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</si>
  <si>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EJECUCION PRESUPUESTAL MENSUALIZADA DE GASTOS 
MINISTERIO DE SALUD 2016
AL MES DE JULIO</t>
  </si>
  <si>
    <t>Fuente: Consulta Amigable y Base de Datos al 31 de Julio del 2016</t>
  </si>
  <si>
    <t>*/ La Ejecución se encuentra en la Fase de Devengados, la cual para el 2016 solo se tiene a cargo (04) Unidades Ejecutoras en el Pliego</t>
  </si>
  <si>
    <t>UNIDADES EJECUTORAS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</si>
</sst>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1622.3567929999999</c:v>
                </c:pt>
                <c:pt idx="2">
                  <c:v>1541.23895335</c:v>
                </c:pt>
                <c:pt idx="3">
                  <c:v>567.28728518999992</c:v>
                </c:pt>
                <c:pt idx="4">
                  <c:v>306.88765601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73.315509000000006</c:v>
                </c:pt>
                <c:pt idx="2">
                  <c:v>69.649733549999993</c:v>
                </c:pt>
                <c:pt idx="3">
                  <c:v>22.988857460000006</c:v>
                </c:pt>
                <c:pt idx="4">
                  <c:v>15.434160789999996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86.147847999999996</c:v>
                </c:pt>
                <c:pt idx="2">
                  <c:v>81.840455599999999</c:v>
                </c:pt>
                <c:pt idx="3">
                  <c:v>21.113137120000001</c:v>
                </c:pt>
                <c:pt idx="4">
                  <c:v>12.735831500000003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436.35</c:v>
                </c:pt>
                <c:pt idx="2">
                  <c:v>414.53250000000003</c:v>
                </c:pt>
                <c:pt idx="3">
                  <c:v>260.03901006999985</c:v>
                </c:pt>
                <c:pt idx="4">
                  <c:v>210.75434011999988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676471728"/>
        <c:axId val="-1676479344"/>
        <c:axId val="0"/>
      </c:bar3DChart>
      <c:catAx>
        <c:axId val="-167647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76479344"/>
        <c:crosses val="autoZero"/>
        <c:auto val="1"/>
        <c:lblAlgn val="ctr"/>
        <c:lblOffset val="100"/>
        <c:noMultiLvlLbl val="0"/>
      </c:catAx>
      <c:valAx>
        <c:axId val="-16764793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71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69.879921999999993</c:v>
                </c:pt>
                <c:pt idx="2">
                  <c:v>66.385925900000004</c:v>
                </c:pt>
                <c:pt idx="3">
                  <c:v>51.626172730000008</c:v>
                </c:pt>
                <c:pt idx="4">
                  <c:v>25.97432023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5.8679810000000003</c:v>
                </c:pt>
                <c:pt idx="2">
                  <c:v>5.5745819499999998</c:v>
                </c:pt>
                <c:pt idx="3">
                  <c:v>2.7914528800000005</c:v>
                </c:pt>
                <c:pt idx="4">
                  <c:v>1.9330569600000003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1.0361069999999999</c:v>
                </c:pt>
                <c:pt idx="2">
                  <c:v>0.98430165000000003</c:v>
                </c:pt>
                <c:pt idx="3">
                  <c:v>0.54565651000000004</c:v>
                </c:pt>
                <c:pt idx="4">
                  <c:v>0.34296171999999997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16.888722999999999</c:v>
                </c:pt>
                <c:pt idx="2">
                  <c:v>16.044286849999999</c:v>
                </c:pt>
                <c:pt idx="3">
                  <c:v>13.216556750000001</c:v>
                </c:pt>
                <c:pt idx="4">
                  <c:v>11.457342820000001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11225408"/>
        <c:axId val="-1311223776"/>
        <c:axId val="0"/>
      </c:bar3DChart>
      <c:catAx>
        <c:axId val="-1311225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11223776"/>
        <c:crosses val="autoZero"/>
        <c:auto val="1"/>
        <c:lblAlgn val="ctr"/>
        <c:lblOffset val="100"/>
        <c:noMultiLvlLbl val="0"/>
      </c:catAx>
      <c:valAx>
        <c:axId val="-13112237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311225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0.83899599999999996</c:v>
                </c:pt>
                <c:pt idx="2">
                  <c:v>0.79704619999999993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0.70833234999999994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11224864"/>
        <c:axId val="-1311214528"/>
        <c:axId val="0"/>
      </c:bar3DChart>
      <c:catAx>
        <c:axId val="-131122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11214528"/>
        <c:crosses val="autoZero"/>
        <c:auto val="1"/>
        <c:lblAlgn val="ctr"/>
        <c:lblOffset val="100"/>
        <c:noMultiLvlLbl val="0"/>
      </c:catAx>
      <c:valAx>
        <c:axId val="-13112145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1311224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464.52255400000001</c:v>
                </c:pt>
                <c:pt idx="2">
                  <c:v>441.29642630000001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11218880"/>
        <c:axId val="-1311224320"/>
        <c:axId val="0"/>
      </c:bar3DChart>
      <c:catAx>
        <c:axId val="-131121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11224320"/>
        <c:crosses val="autoZero"/>
        <c:auto val="1"/>
        <c:lblAlgn val="ctr"/>
        <c:lblOffset val="100"/>
        <c:noMultiLvlLbl val="0"/>
      </c:catAx>
      <c:valAx>
        <c:axId val="-131122432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31121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11215072"/>
        <c:axId val="-1311221600"/>
        <c:axId val="0"/>
      </c:bar3DChart>
      <c:catAx>
        <c:axId val="-1311215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11221600"/>
        <c:crosses val="autoZero"/>
        <c:auto val="1"/>
        <c:lblAlgn val="ctr"/>
        <c:lblOffset val="100"/>
        <c:noMultiLvlLbl val="0"/>
      </c:catAx>
      <c:valAx>
        <c:axId val="-13112216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311215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19</v>
      </c>
      <c r="F12" s="51" t="s">
        <v>14</v>
      </c>
      <c r="G12" s="51" t="s">
        <v>26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2319877349</v>
      </c>
      <c r="D14" s="8">
        <v>1622356793</v>
      </c>
      <c r="E14" s="19">
        <f>+D14*95/100</f>
        <v>1541238953.3499999</v>
      </c>
      <c r="F14" s="19">
        <v>567287285.18999994</v>
      </c>
      <c r="G14" s="8">
        <v>306887656.00999999</v>
      </c>
      <c r="H14" s="8"/>
      <c r="I14" s="13">
        <f>IF(ISERROR(+#REF!/E14)=TRUE,0,++#REF!/E14)</f>
        <v>0</v>
      </c>
      <c r="J14" s="13">
        <f>IF(ISERROR(+G14/E14)=TRUE,0,++G14/E14)</f>
        <v>0.19911750565540559</v>
      </c>
      <c r="K14" s="13">
        <f>IF(ISERROR(+H14/E14)=TRUE,0,++H14/E14)</f>
        <v>0</v>
      </c>
      <c r="L14" s="16">
        <f>+D14-G14</f>
        <v>1315469136.99</v>
      </c>
    </row>
    <row r="15" spans="1:12" ht="20.100000000000001" customHeight="1" x14ac:dyDescent="0.25">
      <c r="B15" s="7" t="s">
        <v>4</v>
      </c>
      <c r="C15" s="9">
        <v>65371578</v>
      </c>
      <c r="D15" s="9">
        <v>73315509</v>
      </c>
      <c r="E15" s="20">
        <f>+D15*95/100</f>
        <v>69649733.549999997</v>
      </c>
      <c r="F15" s="20">
        <v>22988857.460000005</v>
      </c>
      <c r="G15" s="9">
        <v>15434160.789999997</v>
      </c>
      <c r="H15" s="9"/>
      <c r="I15" s="14">
        <f>IF(ISERROR(+#REF!/E15)=TRUE,0,++#REF!/E15)</f>
        <v>0</v>
      </c>
      <c r="J15" s="14">
        <f>IF(ISERROR(+G15/E15)=TRUE,0,++G15/E15)</f>
        <v>0.22159683897311905</v>
      </c>
      <c r="K15" s="14">
        <f>IF(ISERROR(+H15/E15)=TRUE,0,++H15/E15)</f>
        <v>0</v>
      </c>
      <c r="L15" s="17">
        <f>+D15-G15</f>
        <v>57881348.210000001</v>
      </c>
    </row>
    <row r="16" spans="1:12" ht="20.100000000000001" customHeight="1" x14ac:dyDescent="0.25">
      <c r="B16" s="7" t="s">
        <v>5</v>
      </c>
      <c r="C16" s="9">
        <v>71531785</v>
      </c>
      <c r="D16" s="9">
        <v>86147848</v>
      </c>
      <c r="E16" s="20">
        <f>+D16*95/100</f>
        <v>81840455.599999994</v>
      </c>
      <c r="F16" s="23">
        <v>21113137.120000001</v>
      </c>
      <c r="G16" s="9">
        <v>12735831.500000004</v>
      </c>
      <c r="H16" s="9"/>
      <c r="I16" s="14">
        <f>IF(ISERROR(+#REF!/E16)=TRUE,0,++#REF!/E16)</f>
        <v>0</v>
      </c>
      <c r="J16" s="14">
        <f>IF(ISERROR(+G16/E16)=TRUE,0,++G16/E16)</f>
        <v>0.15561779814920781</v>
      </c>
      <c r="K16" s="14">
        <f>IF(ISERROR(+H16/E16)=TRUE,0,++H16/E16)</f>
        <v>0</v>
      </c>
      <c r="L16" s="17">
        <f>+D16-G16</f>
        <v>73412016.5</v>
      </c>
    </row>
    <row r="17" spans="2:12" ht="20.100000000000001" customHeight="1" x14ac:dyDescent="0.25">
      <c r="B17" s="7" t="s">
        <v>6</v>
      </c>
      <c r="C17" s="9">
        <v>436350000</v>
      </c>
      <c r="D17" s="9">
        <v>436350000</v>
      </c>
      <c r="E17" s="20">
        <f>+D17*95/100</f>
        <v>414532500</v>
      </c>
      <c r="F17" s="23">
        <v>260039010.06999987</v>
      </c>
      <c r="G17" s="9">
        <v>210754340.11999989</v>
      </c>
      <c r="H17" s="9"/>
      <c r="I17" s="14">
        <f>IF(ISERROR(+#REF!/E17)=TRUE,0,++#REF!/E17)</f>
        <v>0</v>
      </c>
      <c r="J17" s="14">
        <f>IF(ISERROR(+G17/E17)=TRUE,0,++G17/E17)</f>
        <v>0.5084145154360632</v>
      </c>
      <c r="K17" s="14">
        <f>IF(ISERROR(+H17/E17)=TRUE,0,++H17/E17)</f>
        <v>0</v>
      </c>
      <c r="L17" s="17">
        <f>+D17-G17</f>
        <v>225595659.88000011</v>
      </c>
    </row>
    <row r="18" spans="2:12" ht="23.25" customHeight="1" x14ac:dyDescent="0.25">
      <c r="B18" s="30" t="s">
        <v>9</v>
      </c>
      <c r="C18" s="11">
        <f t="shared" ref="C18:H18" si="0">SUM(C14:C17)</f>
        <v>2893130712</v>
      </c>
      <c r="D18" s="11">
        <f t="shared" si="0"/>
        <v>2218170150</v>
      </c>
      <c r="E18" s="11">
        <f t="shared" si="0"/>
        <v>2107261642.4999998</v>
      </c>
      <c r="F18" s="11">
        <f t="shared" si="0"/>
        <v>871428289.83999991</v>
      </c>
      <c r="G18" s="11">
        <f t="shared" si="0"/>
        <v>545811988.41999984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0.25901481686558053</v>
      </c>
      <c r="K18" s="15">
        <f>IF(ISERROR(+H18/E18)=TRUE,0,++H18/E18)</f>
        <v>0</v>
      </c>
      <c r="L18" s="18">
        <f>SUM(L14:L17)</f>
        <v>1672358161.5800002</v>
      </c>
    </row>
    <row r="19" spans="2:12" x14ac:dyDescent="0.25">
      <c r="B19" s="1" t="s">
        <v>30</v>
      </c>
    </row>
    <row r="20" spans="2:12" x14ac:dyDescent="0.2">
      <c r="B20" s="12" t="s">
        <v>29</v>
      </c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24</v>
      </c>
      <c r="F24" s="32" t="s">
        <v>25</v>
      </c>
      <c r="G24" s="32" t="s">
        <v>27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1">C14/$A$10</f>
        <v>2319.8773489999999</v>
      </c>
      <c r="D25" s="41">
        <f t="shared" si="1"/>
        <v>1622.3567929999999</v>
      </c>
      <c r="E25" s="41">
        <f t="shared" si="1"/>
        <v>1541.23895335</v>
      </c>
      <c r="F25" s="41">
        <f t="shared" si="1"/>
        <v>567.28728518999992</v>
      </c>
      <c r="G25" s="41">
        <f t="shared" si="1"/>
        <v>306.88765601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1"/>
        <v>65.371578</v>
      </c>
      <c r="D26" s="41">
        <f t="shared" si="1"/>
        <v>73.315509000000006</v>
      </c>
      <c r="E26" s="41">
        <f t="shared" si="1"/>
        <v>69.649733549999993</v>
      </c>
      <c r="F26" s="41">
        <f t="shared" si="1"/>
        <v>22.988857460000006</v>
      </c>
      <c r="G26" s="41">
        <f t="shared" si="1"/>
        <v>15.434160789999996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1"/>
        <v>71.531784999999999</v>
      </c>
      <c r="D27" s="41">
        <f t="shared" si="1"/>
        <v>86.147847999999996</v>
      </c>
      <c r="E27" s="41">
        <f t="shared" si="1"/>
        <v>81.840455599999999</v>
      </c>
      <c r="F27" s="41">
        <f t="shared" si="1"/>
        <v>21.113137120000001</v>
      </c>
      <c r="G27" s="41">
        <f t="shared" si="1"/>
        <v>12.735831500000003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1"/>
        <v>436.35</v>
      </c>
      <c r="D28" s="41">
        <f t="shared" si="1"/>
        <v>436.35</v>
      </c>
      <c r="E28" s="41">
        <f t="shared" si="1"/>
        <v>414.53250000000003</v>
      </c>
      <c r="F28" s="41">
        <f t="shared" si="1"/>
        <v>260.03901006999985</v>
      </c>
      <c r="G28" s="41">
        <f t="shared" si="1"/>
        <v>210.75434011999988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C12" sqref="C12:D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26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57681394</v>
      </c>
      <c r="D14" s="8">
        <v>69879922</v>
      </c>
      <c r="E14" s="19">
        <f>+D14*95/100</f>
        <v>66385925.899999999</v>
      </c>
      <c r="F14" s="19">
        <v>51626172.730000004</v>
      </c>
      <c r="G14" s="8">
        <v>25974320.23</v>
      </c>
      <c r="H14" s="8"/>
      <c r="I14" s="13">
        <f>IF(ISERROR(+#REF!/E14)=TRUE,0,++#REF!/E14)</f>
        <v>0</v>
      </c>
      <c r="J14" s="13">
        <f>IF(ISERROR(+G14/E14)=TRUE,0,++G14/E14)</f>
        <v>0.39126245326646863</v>
      </c>
      <c r="K14" s="13">
        <f>IF(ISERROR(+H14/E14)=TRUE,0,++H14/E14)</f>
        <v>0</v>
      </c>
      <c r="L14" s="16">
        <f>+D14-G14</f>
        <v>43905601.769999996</v>
      </c>
    </row>
    <row r="15" spans="1:12" ht="20.100000000000001" customHeight="1" x14ac:dyDescent="0.25">
      <c r="B15" s="7" t="s">
        <v>4</v>
      </c>
      <c r="C15" s="9">
        <v>4867981</v>
      </c>
      <c r="D15" s="9">
        <v>5867981</v>
      </c>
      <c r="E15" s="20">
        <f>+D15*95/100</f>
        <v>5574581.9500000002</v>
      </c>
      <c r="F15" s="23">
        <v>2791452.8800000004</v>
      </c>
      <c r="G15" s="9">
        <v>1933056.9600000002</v>
      </c>
      <c r="H15" s="9"/>
      <c r="I15" s="14">
        <f>IF(ISERROR(+#REF!/E15)=TRUE,0,++#REF!/E15)</f>
        <v>0</v>
      </c>
      <c r="J15" s="14">
        <f>IF(ISERROR(+G15/E15)=TRUE,0,++G15/E15)</f>
        <v>0.3467626769752663</v>
      </c>
      <c r="K15" s="14">
        <f>IF(ISERROR(+H15/E15)=TRUE,0,++H15/E15)</f>
        <v>0</v>
      </c>
      <c r="L15" s="17">
        <f>+D15-G15</f>
        <v>3934924.04</v>
      </c>
    </row>
    <row r="16" spans="1:12" ht="20.100000000000001" customHeight="1" x14ac:dyDescent="0.25">
      <c r="B16" s="7" t="s">
        <v>5</v>
      </c>
      <c r="C16" s="9">
        <v>136107</v>
      </c>
      <c r="D16" s="9">
        <v>1036107</v>
      </c>
      <c r="E16" s="20">
        <f>+D16*95/100</f>
        <v>984301.65</v>
      </c>
      <c r="F16" s="23">
        <v>545656.51</v>
      </c>
      <c r="G16" s="9">
        <v>342961.72</v>
      </c>
      <c r="H16" s="9"/>
      <c r="I16" s="14">
        <f>IF(ISERROR(+#REF!/E16)=TRUE,0,++#REF!/E16)</f>
        <v>0</v>
      </c>
      <c r="J16" s="14">
        <f>IF(ISERROR(+G16/E16)=TRUE,0,++G16/E16)</f>
        <v>0.34843151995122629</v>
      </c>
      <c r="K16" s="14">
        <f>IF(ISERROR(+H16/E16)=TRUE,0,++H16/E16)</f>
        <v>0</v>
      </c>
      <c r="L16" s="17">
        <f>+D16-G16</f>
        <v>693145.28</v>
      </c>
    </row>
    <row r="17" spans="2:12" ht="20.100000000000001" customHeight="1" x14ac:dyDescent="0.25">
      <c r="B17" s="7" t="s">
        <v>6</v>
      </c>
      <c r="C17" s="9">
        <v>100000</v>
      </c>
      <c r="D17" s="9">
        <v>16888723</v>
      </c>
      <c r="E17" s="20">
        <f>+D17*95/100</f>
        <v>16044286.85</v>
      </c>
      <c r="F17" s="23">
        <v>13216556.75</v>
      </c>
      <c r="G17" s="9">
        <v>11457342.82</v>
      </c>
      <c r="H17" s="9"/>
      <c r="I17" s="14">
        <f>IF(ISERROR(+#REF!/E17)=TRUE,0,++#REF!/E17)</f>
        <v>0</v>
      </c>
      <c r="J17" s="14">
        <f>IF(ISERROR(+G17/E17)=TRUE,0,++G17/E17)</f>
        <v>0.71410732849120062</v>
      </c>
      <c r="K17" s="14">
        <f>IF(ISERROR(+H17/E17)=TRUE,0,++H17/E17)</f>
        <v>0</v>
      </c>
      <c r="L17" s="17">
        <f>+D17-G17</f>
        <v>5431380.1799999997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93672733</v>
      </c>
      <c r="E18" s="11">
        <f t="shared" si="0"/>
        <v>88989096.349999994</v>
      </c>
      <c r="F18" s="11">
        <f t="shared" si="0"/>
        <v>68179838.870000005</v>
      </c>
      <c r="G18" s="11">
        <f t="shared" si="0"/>
        <v>39707681.730000004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0.4462083935972006</v>
      </c>
      <c r="K18" s="15">
        <f>IF(ISERROR(+H18/E18)=TRUE,0,++H18/E18)</f>
        <v>0</v>
      </c>
      <c r="L18" s="18">
        <f>SUM(L14:L17)</f>
        <v>53965051.269999996</v>
      </c>
    </row>
    <row r="19" spans="2:12" x14ac:dyDescent="0.25">
      <c r="B19" s="1" t="s">
        <v>30</v>
      </c>
    </row>
    <row r="20" spans="2:12" x14ac:dyDescent="0.2">
      <c r="B20" s="12" t="s">
        <v>29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24</v>
      </c>
      <c r="F24" s="43" t="s">
        <v>25</v>
      </c>
      <c r="G24" s="43" t="s">
        <v>27</v>
      </c>
    </row>
    <row r="25" spans="2:12" x14ac:dyDescent="0.25">
      <c r="B25" s="1" t="s">
        <v>3</v>
      </c>
      <c r="C25" s="44">
        <f>C14/$A$1</f>
        <v>57.681393999999997</v>
      </c>
      <c r="D25" s="44">
        <f t="shared" ref="D25:G25" si="1">D14/$A$1</f>
        <v>69.879921999999993</v>
      </c>
      <c r="E25" s="44">
        <f t="shared" si="1"/>
        <v>66.385925900000004</v>
      </c>
      <c r="F25" s="44">
        <f t="shared" si="1"/>
        <v>51.626172730000008</v>
      </c>
      <c r="G25" s="44">
        <f t="shared" si="1"/>
        <v>25.97432023</v>
      </c>
    </row>
    <row r="26" spans="2:12" x14ac:dyDescent="0.25">
      <c r="B26" s="1" t="s">
        <v>4</v>
      </c>
      <c r="C26" s="44">
        <f t="shared" ref="C26:G26" si="2">C15/$A$1</f>
        <v>4.8679810000000003</v>
      </c>
      <c r="D26" s="44">
        <f t="shared" si="2"/>
        <v>5.8679810000000003</v>
      </c>
      <c r="E26" s="44">
        <f t="shared" si="2"/>
        <v>5.5745819499999998</v>
      </c>
      <c r="F26" s="44">
        <f t="shared" si="2"/>
        <v>2.7914528800000005</v>
      </c>
      <c r="G26" s="44">
        <f t="shared" si="2"/>
        <v>1.9330569600000003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1.0361069999999999</v>
      </c>
      <c r="E27" s="44">
        <f t="shared" si="3"/>
        <v>0.98430165000000003</v>
      </c>
      <c r="F27" s="44">
        <f t="shared" si="3"/>
        <v>0.54565651000000004</v>
      </c>
      <c r="G27" s="44">
        <f t="shared" si="3"/>
        <v>0.34296171999999997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16.888722999999999</v>
      </c>
      <c r="E28" s="44">
        <f t="shared" si="4"/>
        <v>16.044286849999999</v>
      </c>
      <c r="F28" s="44">
        <f t="shared" si="4"/>
        <v>13.216556750000001</v>
      </c>
      <c r="G28" s="44">
        <f t="shared" si="4"/>
        <v>11.457342820000001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4" sqref="B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26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838996</v>
      </c>
      <c r="E14" s="19">
        <f>+D14*95/100</f>
        <v>797046.2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838996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0">
        <f>+D15*95/100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0">
        <f>+D16*95/100</f>
        <v>708332.35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6.093537871029045E-2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0">
        <f>+D17*95/100</f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0</v>
      </c>
      <c r="D18" s="11">
        <f t="shared" si="0"/>
        <v>1584609</v>
      </c>
      <c r="E18" s="11">
        <f t="shared" si="0"/>
        <v>1505378.5499999998</v>
      </c>
      <c r="F18" s="11">
        <f t="shared" si="0"/>
        <v>43162.5</v>
      </c>
      <c r="G18" s="11">
        <f t="shared" si="0"/>
        <v>43162.5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2.867219012785854E-2</v>
      </c>
      <c r="K18" s="15">
        <f>IF(ISERROR(+H18/E18)=TRUE,0,++H18/E18)</f>
        <v>0</v>
      </c>
      <c r="L18" s="18">
        <f>SUM(L14:L17)</f>
        <v>1541446.5</v>
      </c>
    </row>
    <row r="19" spans="2:12" x14ac:dyDescent="0.25">
      <c r="B19" s="1" t="s">
        <v>30</v>
      </c>
    </row>
    <row r="20" spans="2:12" x14ac:dyDescent="0.2">
      <c r="B20" s="12" t="s">
        <v>29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24</v>
      </c>
      <c r="F24" s="43" t="s">
        <v>25</v>
      </c>
      <c r="G24" s="43" t="s">
        <v>27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1">D14/$A$1</f>
        <v>0.83899599999999996</v>
      </c>
      <c r="E25" s="45">
        <f t="shared" si="1"/>
        <v>0.79704619999999993</v>
      </c>
      <c r="F25" s="45">
        <f t="shared" si="1"/>
        <v>0</v>
      </c>
      <c r="G25" s="45">
        <f t="shared" si="1"/>
        <v>0</v>
      </c>
      <c r="H25" s="1">
        <v>1373981</v>
      </c>
    </row>
    <row r="26" spans="2:12" x14ac:dyDescent="0.25">
      <c r="B26" s="1" t="s">
        <v>4</v>
      </c>
      <c r="C26" s="45">
        <f t="shared" ref="C26:G26" si="2">C15/$A$1</f>
        <v>0</v>
      </c>
      <c r="D26" s="45">
        <f t="shared" si="2"/>
        <v>0</v>
      </c>
      <c r="E26" s="45">
        <f t="shared" si="2"/>
        <v>0</v>
      </c>
      <c r="F26" s="45">
        <f t="shared" si="2"/>
        <v>0</v>
      </c>
      <c r="G26" s="45">
        <f t="shared" si="2"/>
        <v>0</v>
      </c>
      <c r="H26" s="1">
        <v>5072</v>
      </c>
    </row>
    <row r="27" spans="2:12" x14ac:dyDescent="0.25">
      <c r="B27" s="1" t="s">
        <v>5</v>
      </c>
      <c r="C27" s="45">
        <f t="shared" ref="C27:G27" si="3">C16/$A$1</f>
        <v>0</v>
      </c>
      <c r="D27" s="45">
        <f t="shared" si="3"/>
        <v>0.74561299999999997</v>
      </c>
      <c r="E27" s="45">
        <f t="shared" si="3"/>
        <v>0.70833234999999994</v>
      </c>
      <c r="F27" s="45">
        <f t="shared" si="3"/>
        <v>4.3162499999999999E-2</v>
      </c>
      <c r="G27" s="45">
        <f t="shared" si="3"/>
        <v>4.3162499999999999E-2</v>
      </c>
      <c r="H27" s="1">
        <v>3078714.9799999995</v>
      </c>
    </row>
    <row r="28" spans="2:12" x14ac:dyDescent="0.25">
      <c r="B28" s="1" t="s">
        <v>6</v>
      </c>
      <c r="C28" s="45">
        <f t="shared" ref="C28:G28" si="4">C17/$A$1</f>
        <v>0</v>
      </c>
      <c r="D28" s="45">
        <f t="shared" si="4"/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B14" sqref="B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26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630714878</v>
      </c>
      <c r="D14" s="8">
        <v>464522554</v>
      </c>
      <c r="E14" s="19">
        <f>+D14*95/100</f>
        <v>441296426.30000001</v>
      </c>
      <c r="F14" s="19">
        <v>0</v>
      </c>
      <c r="G14" s="8">
        <v>0</v>
      </c>
      <c r="H14" s="8">
        <v>0</v>
      </c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464522554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>+D15*95/100</f>
        <v>0</v>
      </c>
      <c r="F15" s="20">
        <v>0</v>
      </c>
      <c r="G15" s="9">
        <v>0</v>
      </c>
      <c r="H15" s="9">
        <v>0</v>
      </c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7">
        <v>0</v>
      </c>
      <c r="D16" s="7">
        <v>0</v>
      </c>
      <c r="E16" s="20">
        <f>+D16*95/100</f>
        <v>0</v>
      </c>
      <c r="F16" s="20">
        <v>0</v>
      </c>
      <c r="G16" s="9">
        <v>0</v>
      </c>
      <c r="H16" s="9">
        <v>0</v>
      </c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>+D17*95/100</f>
        <v>0</v>
      </c>
      <c r="F17" s="20">
        <v>0</v>
      </c>
      <c r="G17" s="9">
        <v>0</v>
      </c>
      <c r="H17" s="9">
        <v>0</v>
      </c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630714878</v>
      </c>
      <c r="D18" s="11">
        <f t="shared" si="0"/>
        <v>464522554</v>
      </c>
      <c r="E18" s="11">
        <f t="shared" si="0"/>
        <v>441296426.30000001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464522554</v>
      </c>
    </row>
    <row r="19" spans="2:12" x14ac:dyDescent="0.25">
      <c r="B19" s="1" t="s">
        <v>30</v>
      </c>
    </row>
    <row r="20" spans="2:12" x14ac:dyDescent="0.2">
      <c r="B20" s="12" t="s">
        <v>29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24</v>
      </c>
      <c r="F24" s="32" t="s">
        <v>25</v>
      </c>
      <c r="G24" s="32" t="s">
        <v>27</v>
      </c>
    </row>
    <row r="25" spans="2:12" x14ac:dyDescent="0.25">
      <c r="B25" s="31" t="s">
        <v>3</v>
      </c>
      <c r="C25" s="46">
        <f>C14/$A$1</f>
        <v>630.714878</v>
      </c>
      <c r="D25" s="46">
        <f t="shared" ref="D25:G25" si="1">D14/$A$1</f>
        <v>464.52255400000001</v>
      </c>
      <c r="E25" s="46">
        <f t="shared" si="1"/>
        <v>441.29642630000001</v>
      </c>
      <c r="F25" s="46">
        <f t="shared" si="1"/>
        <v>0</v>
      </c>
      <c r="G25" s="46">
        <f t="shared" si="1"/>
        <v>0</v>
      </c>
    </row>
    <row r="26" spans="2:12" x14ac:dyDescent="0.25">
      <c r="B26" s="31" t="s">
        <v>4</v>
      </c>
      <c r="C26" s="46">
        <f t="shared" ref="C26:G26" si="2">C15/$A$1</f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</row>
    <row r="27" spans="2:12" x14ac:dyDescent="0.25">
      <c r="B27" s="31" t="s">
        <v>5</v>
      </c>
      <c r="C27" s="46">
        <f t="shared" ref="C27:G27" si="3">C16/$A$1</f>
        <v>0</v>
      </c>
      <c r="D27" s="46">
        <f t="shared" si="3"/>
        <v>0</v>
      </c>
      <c r="E27" s="46">
        <f t="shared" si="3"/>
        <v>0</v>
      </c>
      <c r="F27" s="46">
        <f t="shared" si="3"/>
        <v>0</v>
      </c>
      <c r="G27" s="46">
        <f t="shared" si="3"/>
        <v>0</v>
      </c>
    </row>
    <row r="28" spans="2:12" x14ac:dyDescent="0.25">
      <c r="B28" s="31" t="s">
        <v>6</v>
      </c>
      <c r="C28" s="46">
        <f t="shared" ref="C28:G28" si="4">C17/$A$1</f>
        <v>0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46">
        <f t="shared" si="4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D15" sqref="D15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26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0</v>
      </c>
      <c r="E14" s="19">
        <f>+D14*95/100</f>
        <v>0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0">
        <f>+D15*95/100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8">
        <v>0</v>
      </c>
      <c r="E16" s="20">
        <f>+D16*95/100</f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0">
        <f>+D17*95/100</f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30</v>
      </c>
    </row>
    <row r="20" spans="2:12" x14ac:dyDescent="0.2">
      <c r="B20" s="12" t="s">
        <v>29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24</v>
      </c>
      <c r="F24" s="32" t="s">
        <v>25</v>
      </c>
      <c r="G24" s="32" t="s">
        <v>27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1">+D14/$A$1</f>
        <v>0</v>
      </c>
      <c r="E25" s="31">
        <f t="shared" si="1"/>
        <v>0</v>
      </c>
      <c r="F25" s="31">
        <f t="shared" si="1"/>
        <v>0</v>
      </c>
      <c r="G25" s="31">
        <f t="shared" si="1"/>
        <v>0</v>
      </c>
    </row>
    <row r="26" spans="2:12" x14ac:dyDescent="0.25">
      <c r="B26" s="31" t="s">
        <v>4</v>
      </c>
      <c r="C26" s="31">
        <f t="shared" ref="C26:G26" si="2">+C15/$A$1</f>
        <v>0</v>
      </c>
      <c r="D26" s="31">
        <f t="shared" si="2"/>
        <v>0</v>
      </c>
      <c r="E26" s="31">
        <f t="shared" si="2"/>
        <v>0</v>
      </c>
      <c r="F26" s="31">
        <f t="shared" si="2"/>
        <v>0</v>
      </c>
      <c r="G26" s="31">
        <f t="shared" si="2"/>
        <v>0</v>
      </c>
    </row>
    <row r="27" spans="2:12" x14ac:dyDescent="0.25">
      <c r="B27" s="31" t="s">
        <v>5</v>
      </c>
      <c r="C27" s="31">
        <f t="shared" ref="C27:G27" si="3">+C16/$A$1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</row>
    <row r="28" spans="2:12" x14ac:dyDescent="0.25">
      <c r="B28" s="31" t="s">
        <v>6</v>
      </c>
      <c r="C28" s="31">
        <f t="shared" ref="C28:G28" si="4">+C17/$A$1</f>
        <v>0</v>
      </c>
      <c r="D28" s="31">
        <f t="shared" si="4"/>
        <v>0</v>
      </c>
      <c r="E28" s="31">
        <f t="shared" si="4"/>
        <v>0</v>
      </c>
      <c r="F28" s="31">
        <f t="shared" si="4"/>
        <v>0</v>
      </c>
      <c r="G28" s="31">
        <f t="shared" si="4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2016-05-18T14:51:59Z</dcterms:modified>
</cp:coreProperties>
</file>