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6\1.- INFORMACION A COMUNICACIONES\PCA - 2016\8. Agosto - 2016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4" i="6" l="1"/>
  <c r="E14" i="5"/>
  <c r="E14" i="4"/>
  <c r="E17" i="1"/>
  <c r="E16" i="1"/>
  <c r="E15" i="1"/>
  <c r="E14" i="1"/>
  <c r="C18" i="4" l="1"/>
  <c r="E16" i="6"/>
  <c r="E15" i="4"/>
  <c r="E16" i="4"/>
  <c r="E17" i="4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17" i="6"/>
  <c r="E28" i="6" s="1"/>
  <c r="E27" i="6"/>
  <c r="E15" i="6"/>
  <c r="E26" i="6" s="1"/>
  <c r="E17" i="5"/>
  <c r="E28" i="5" s="1"/>
  <c r="E16" i="5"/>
  <c r="E27" i="5" s="1"/>
  <c r="E15" i="5"/>
  <c r="E26" i="5" s="1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14" i="7"/>
  <c r="E25" i="7" s="1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<sst xmlns="http://schemas.openxmlformats.org/spreadsheetml/2006/main" count="166" uniqueCount="35">
  <si>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</si>
  <si>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</si>
  <si>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</si>
  <si>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</si>
  <si>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</si>
  <si>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</si>
  <si>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</si>
  <si>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</si>
  <si>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</si>
  <si>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</si>
  <si>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</si>
  <si>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</si>
  <si>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</si>
  <si>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</si>
  <si>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</si>
  <si>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</si>
  <si>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</si>
  <si>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</si>
  <si>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</si>
  <si>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</si>
  <si>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</si>
  <si>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</si>
  <si>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</si>
  <si>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</si>
  <si>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</si>
  <si>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Fuente: Consulta Amigable y Base de Datos al 31 de Julio del 2015</t>
  </si>
  <si>
    <t>PCA</t>
  </si>
  <si>
    <t>COMP. ANUAL</t>
  </si>
  <si>
    <t>DEVENGADO
AL MES DE JULIO
(4)</t>
  </si>
  <si>
    <t>DEVENG
AL MES DE JULIO</t>
  </si>
  <si>
    <t>EJECUCION PRESUPUESTAL MENSUALIZADA DE GASTOS 
MINISTERIO DE SALUD 2016
AL MES DE JULIO</t>
  </si>
  <si>
    <t>EJECUCION PRESUPUESTAL MENSUALIZADA DE GASTOS 
MINISTERIO DE SALUD 2016
AL MES DE AGOSTO</t>
  </si>
  <si>
    <t>DEVENGADO
AL MES DE AGOSTO
(4)</t>
  </si>
  <si>
    <t>Fuente: Consulta Amigable y Base de Datos al 31 de Agosto del 2016</t>
  </si>
  <si>
    <t>(EN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</si>
</sst>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1247.331355</c:v>
                </c:pt>
                <c:pt idx="2">
                  <c:v>1209.9114143499999</c:v>
                </c:pt>
                <c:pt idx="3">
                  <c:v>915.93117839999979</c:v>
                </c:pt>
                <c:pt idx="4">
                  <c:v>633.73728245999973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76.030430999999993</c:v>
                </c:pt>
                <c:pt idx="2">
                  <c:v>73.749518069999993</c:v>
                </c:pt>
                <c:pt idx="3">
                  <c:v>34.533507019999988</c:v>
                </c:pt>
                <c:pt idx="4">
                  <c:v>32.791416339999998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70.736621</c:v>
                </c:pt>
                <c:pt idx="2">
                  <c:v>68.614522370000003</c:v>
                </c:pt>
                <c:pt idx="3">
                  <c:v>31.547434139999996</c:v>
                </c:pt>
                <c:pt idx="4">
                  <c:v>20.80227528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441.99087200000002</c:v>
                </c:pt>
                <c:pt idx="2">
                  <c:v>428.73114583999995</c:v>
                </c:pt>
                <c:pt idx="3">
                  <c:v>392.71473247000051</c:v>
                </c:pt>
                <c:pt idx="4">
                  <c:v>353.36170135000003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8063456"/>
        <c:axId val="-1408072160"/>
        <c:axId val="0"/>
      </c:bar3DChart>
      <c:catAx>
        <c:axId val="-1408063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8072160"/>
        <c:crosses val="autoZero"/>
        <c:auto val="1"/>
        <c:lblAlgn val="ctr"/>
        <c:lblOffset val="100"/>
        <c:noMultiLvlLbl val="0"/>
      </c:catAx>
      <c:valAx>
        <c:axId val="-140807216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408063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73.063948999999994</c:v>
                </c:pt>
                <c:pt idx="2">
                  <c:v>73.063948999999994</c:v>
                </c:pt>
                <c:pt idx="3">
                  <c:v>64.052958380000021</c:v>
                </c:pt>
                <c:pt idx="4">
                  <c:v>49.635575609999975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5.8679810000000003</c:v>
                </c:pt>
                <c:pt idx="2">
                  <c:v>5.8679810000000003</c:v>
                </c:pt>
                <c:pt idx="3">
                  <c:v>3.9830476700000004</c:v>
                </c:pt>
                <c:pt idx="4">
                  <c:v>3.5113466700000004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6.2481070000000001</c:v>
                </c:pt>
                <c:pt idx="2">
                  <c:v>6.2481070000000001</c:v>
                </c:pt>
                <c:pt idx="3">
                  <c:v>3.5954981299999997</c:v>
                </c:pt>
                <c:pt idx="4">
                  <c:v>3.3703166499999999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22.726198</c:v>
                </c:pt>
                <c:pt idx="2">
                  <c:v>22.726198</c:v>
                </c:pt>
                <c:pt idx="3">
                  <c:v>20.430964070000002</c:v>
                </c:pt>
                <c:pt idx="4">
                  <c:v>14.125697619999999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8074880"/>
        <c:axId val="-1408069440"/>
        <c:axId val="0"/>
      </c:bar3DChart>
      <c:catAx>
        <c:axId val="-140807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8069440"/>
        <c:crosses val="autoZero"/>
        <c:auto val="1"/>
        <c:lblAlgn val="ctr"/>
        <c:lblOffset val="100"/>
        <c:noMultiLvlLbl val="0"/>
      </c:catAx>
      <c:valAx>
        <c:axId val="-140806944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08074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0.83899599999999996</c:v>
                </c:pt>
                <c:pt idx="2">
                  <c:v>0.83899599999999996</c:v>
                </c:pt>
                <c:pt idx="3">
                  <c:v>9.2562519999999995E-2</c:v>
                </c:pt>
                <c:pt idx="4">
                  <c:v>9.2562519999999995E-2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0.74561299999999997</c:v>
                </c:pt>
                <c:pt idx="3">
                  <c:v>5.7162499999999998E-2</c:v>
                </c:pt>
                <c:pt idx="4">
                  <c:v>4.3162499999999999E-2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8064000"/>
        <c:axId val="-1408073792"/>
        <c:axId val="0"/>
      </c:bar3DChart>
      <c:catAx>
        <c:axId val="-140806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8073792"/>
        <c:crosses val="autoZero"/>
        <c:auto val="1"/>
        <c:lblAlgn val="ctr"/>
        <c:lblOffset val="100"/>
        <c:noMultiLvlLbl val="0"/>
      </c:catAx>
      <c:valAx>
        <c:axId val="-14080737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1408064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209.595009</c:v>
                </c:pt>
                <c:pt idx="2">
                  <c:v>209.595009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8066720"/>
        <c:axId val="-1408064544"/>
        <c:axId val="0"/>
      </c:bar3DChart>
      <c:catAx>
        <c:axId val="-1408066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8064544"/>
        <c:crosses val="autoZero"/>
        <c:auto val="1"/>
        <c:lblAlgn val="ctr"/>
        <c:lblOffset val="100"/>
        <c:noMultiLvlLbl val="0"/>
      </c:catAx>
      <c:valAx>
        <c:axId val="-14080645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08066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08069984"/>
        <c:axId val="-1408065632"/>
        <c:axId val="0"/>
      </c:bar3DChart>
      <c:catAx>
        <c:axId val="-1408069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08065632"/>
        <c:crosses val="autoZero"/>
        <c:auto val="1"/>
        <c:lblAlgn val="ctr"/>
        <c:lblOffset val="100"/>
        <c:noMultiLvlLbl val="0"/>
      </c:catAx>
      <c:valAx>
        <c:axId val="-1408065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408069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  <c r="L11" s="58" t="s">
        <v>34</v>
      </c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19</v>
      </c>
      <c r="F12" s="51" t="s">
        <v>14</v>
      </c>
      <c r="G12" s="51" t="s">
        <v>32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2319877349</v>
      </c>
      <c r="D14" s="8">
        <v>1247331355</v>
      </c>
      <c r="E14" s="19">
        <f>+D14*97/100</f>
        <v>1209911414.3499999</v>
      </c>
      <c r="F14" s="19">
        <v>915931178.39999974</v>
      </c>
      <c r="G14" s="8">
        <v>633737282.45999968</v>
      </c>
      <c r="H14" s="8"/>
      <c r="I14" s="13">
        <f>IF(ISERROR(+#REF!/E14)=TRUE,0,++#REF!/E14)</f>
        <v>0</v>
      </c>
      <c r="J14" s="13">
        <f>IF(ISERROR(+G14/E14)=TRUE,0,++G14/E14)</f>
        <v>0.52378816741758072</v>
      </c>
      <c r="K14" s="13">
        <f>IF(ISERROR(+H14/E14)=TRUE,0,++H14/E14)</f>
        <v>0</v>
      </c>
      <c r="L14" s="16">
        <f>+D14-G14</f>
        <v>613594072.54000032</v>
      </c>
    </row>
    <row r="15" spans="1:12" ht="20.100000000000001" customHeight="1" x14ac:dyDescent="0.25">
      <c r="B15" s="7" t="s">
        <v>4</v>
      </c>
      <c r="C15" s="9">
        <v>65371578</v>
      </c>
      <c r="D15" s="9">
        <v>76030431</v>
      </c>
      <c r="E15" s="20">
        <f>+D15*97/100</f>
        <v>73749518.069999993</v>
      </c>
      <c r="F15" s="20">
        <v>34533507.019999988</v>
      </c>
      <c r="G15" s="9">
        <v>32791416.34</v>
      </c>
      <c r="H15" s="9"/>
      <c r="I15" s="14">
        <f>IF(ISERROR(+#REF!/E15)=TRUE,0,++#REF!/E15)</f>
        <v>0</v>
      </c>
      <c r="J15" s="14">
        <f>IF(ISERROR(+G15/E15)=TRUE,0,++G15/E15)</f>
        <v>0.44463227961538332</v>
      </c>
      <c r="K15" s="14">
        <f>IF(ISERROR(+H15/E15)=TRUE,0,++H15/E15)</f>
        <v>0</v>
      </c>
      <c r="L15" s="17">
        <f>+D15-G15</f>
        <v>43239014.659999996</v>
      </c>
    </row>
    <row r="16" spans="1:12" ht="20.100000000000001" customHeight="1" x14ac:dyDescent="0.25">
      <c r="B16" s="7" t="s">
        <v>5</v>
      </c>
      <c r="C16" s="9">
        <v>71531785</v>
      </c>
      <c r="D16" s="9">
        <v>70736621</v>
      </c>
      <c r="E16" s="20">
        <f>+D16*97/100</f>
        <v>68614522.370000005</v>
      </c>
      <c r="F16" s="23">
        <v>31547434.139999997</v>
      </c>
      <c r="G16" s="9">
        <v>20802275.280000001</v>
      </c>
      <c r="H16" s="9"/>
      <c r="I16" s="14">
        <f>IF(ISERROR(+#REF!/E16)=TRUE,0,++#REF!/E16)</f>
        <v>0</v>
      </c>
      <c r="J16" s="14">
        <f>IF(ISERROR(+G16/E16)=TRUE,0,++G16/E16)</f>
        <v>0.30317598318071626</v>
      </c>
      <c r="K16" s="14">
        <f>IF(ISERROR(+H16/E16)=TRUE,0,++H16/E16)</f>
        <v>0</v>
      </c>
      <c r="L16" s="17">
        <f>+D16-G16</f>
        <v>49934345.719999999</v>
      </c>
    </row>
    <row r="17" spans="2:12" ht="20.100000000000001" customHeight="1" x14ac:dyDescent="0.25">
      <c r="B17" s="7" t="s">
        <v>6</v>
      </c>
      <c r="C17" s="9">
        <v>436350000</v>
      </c>
      <c r="D17" s="9">
        <v>441990872</v>
      </c>
      <c r="E17" s="20">
        <f>+D17*97/100</f>
        <v>428731145.83999997</v>
      </c>
      <c r="F17" s="23">
        <v>392714732.47000051</v>
      </c>
      <c r="G17" s="9">
        <v>353361701.35000002</v>
      </c>
      <c r="H17" s="9"/>
      <c r="I17" s="14">
        <f>IF(ISERROR(+#REF!/E17)=TRUE,0,++#REF!/E17)</f>
        <v>0</v>
      </c>
      <c r="J17" s="14">
        <f>IF(ISERROR(+G17/E17)=TRUE,0,++G17/E17)</f>
        <v>0.82420347758423085</v>
      </c>
      <c r="K17" s="14">
        <f>IF(ISERROR(+H17/E17)=TRUE,0,++H17/E17)</f>
        <v>0</v>
      </c>
      <c r="L17" s="17">
        <f>+D17-G17</f>
        <v>88629170.649999976</v>
      </c>
    </row>
    <row r="18" spans="2:12" ht="23.25" customHeight="1" x14ac:dyDescent="0.25">
      <c r="B18" s="30" t="s">
        <v>9</v>
      </c>
      <c r="C18" s="11">
        <f t="shared" ref="C18:H18" si="0">SUM(C14:C17)</f>
        <v>2893130712</v>
      </c>
      <c r="D18" s="11">
        <f t="shared" si="0"/>
        <v>1836089279</v>
      </c>
      <c r="E18" s="11">
        <f t="shared" si="0"/>
        <v>1781006600.6299999</v>
      </c>
      <c r="F18" s="11">
        <f t="shared" si="0"/>
        <v>1374726852.0300002</v>
      </c>
      <c r="G18" s="11">
        <f t="shared" si="0"/>
        <v>1040692675.4299997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0.58432836524124776</v>
      </c>
      <c r="K18" s="15">
        <f>IF(ISERROR(+H18/E18)=TRUE,0,++H18/E18)</f>
        <v>0</v>
      </c>
      <c r="L18" s="18">
        <f>SUM(L14:L17)</f>
        <v>795396603.57000029</v>
      </c>
    </row>
    <row r="19" spans="2:12" x14ac:dyDescent="0.2">
      <c r="B19" s="12" t="s">
        <v>33</v>
      </c>
    </row>
    <row r="20" spans="2:12" x14ac:dyDescent="0.2">
      <c r="B20" s="12"/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2319.8773489999999</v>
      </c>
      <c r="D25" s="41">
        <f t="shared" si="1"/>
        <v>1247.331355</v>
      </c>
      <c r="E25" s="41">
        <f t="shared" si="1"/>
        <v>1209.9114143499999</v>
      </c>
      <c r="F25" s="41">
        <f t="shared" si="1"/>
        <v>915.93117839999979</v>
      </c>
      <c r="G25" s="41">
        <f t="shared" si="1"/>
        <v>633.73728245999973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65.371578</v>
      </c>
      <c r="D26" s="41">
        <f t="shared" si="1"/>
        <v>76.030430999999993</v>
      </c>
      <c r="E26" s="41">
        <f t="shared" si="1"/>
        <v>73.749518069999993</v>
      </c>
      <c r="F26" s="41">
        <f t="shared" si="1"/>
        <v>34.533507019999988</v>
      </c>
      <c r="G26" s="41">
        <f t="shared" si="1"/>
        <v>32.791416339999998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71.531784999999999</v>
      </c>
      <c r="D27" s="41">
        <f t="shared" si="1"/>
        <v>70.736621</v>
      </c>
      <c r="E27" s="41">
        <f t="shared" si="1"/>
        <v>68.614522370000003</v>
      </c>
      <c r="F27" s="41">
        <f t="shared" si="1"/>
        <v>31.547434139999996</v>
      </c>
      <c r="G27" s="41">
        <f t="shared" si="1"/>
        <v>20.80227528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436.35</v>
      </c>
      <c r="D28" s="41">
        <f t="shared" si="1"/>
        <v>441.99087200000002</v>
      </c>
      <c r="E28" s="41">
        <f t="shared" si="1"/>
        <v>428.73114583999995</v>
      </c>
      <c r="F28" s="41">
        <f t="shared" si="1"/>
        <v>392.71473247000051</v>
      </c>
      <c r="G28" s="41">
        <f t="shared" si="1"/>
        <v>353.36170135000003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34</v>
      </c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32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57681394</v>
      </c>
      <c r="D14" s="8">
        <v>73063949</v>
      </c>
      <c r="E14" s="19">
        <f>+D14*100/100</f>
        <v>73063949</v>
      </c>
      <c r="F14" s="19">
        <v>64052958.380000018</v>
      </c>
      <c r="G14" s="8">
        <v>49635575.609999977</v>
      </c>
      <c r="H14" s="8"/>
      <c r="I14" s="13">
        <f>IF(ISERROR(+#REF!/E14)=TRUE,0,++#REF!/E14)</f>
        <v>0</v>
      </c>
      <c r="J14" s="13">
        <f>IF(ISERROR(+G14/E14)=TRUE,0,++G14/E14)</f>
        <v>0.67934427702504796</v>
      </c>
      <c r="K14" s="13">
        <f>IF(ISERROR(+H14/E14)=TRUE,0,++H14/E14)</f>
        <v>0</v>
      </c>
      <c r="L14" s="16">
        <f>+D14-G14</f>
        <v>23428373.390000023</v>
      </c>
    </row>
    <row r="15" spans="1:12" ht="20.100000000000001" customHeight="1" x14ac:dyDescent="0.25">
      <c r="B15" s="7" t="s">
        <v>4</v>
      </c>
      <c r="C15" s="9">
        <v>4867981</v>
      </c>
      <c r="D15" s="9">
        <v>5867981</v>
      </c>
      <c r="E15" s="20">
        <f>+D15*100/100</f>
        <v>5867981</v>
      </c>
      <c r="F15" s="23">
        <v>3983047.6700000004</v>
      </c>
      <c r="G15" s="9">
        <v>3511346.6700000004</v>
      </c>
      <c r="H15" s="9"/>
      <c r="I15" s="14">
        <f>IF(ISERROR(+#REF!/E15)=TRUE,0,++#REF!/E15)</f>
        <v>0</v>
      </c>
      <c r="J15" s="14">
        <f>IF(ISERROR(+G15/E15)=TRUE,0,++G15/E15)</f>
        <v>0.59839094059779685</v>
      </c>
      <c r="K15" s="14">
        <f>IF(ISERROR(+H15/E15)=TRUE,0,++H15/E15)</f>
        <v>0</v>
      </c>
      <c r="L15" s="17">
        <f>+D15-G15</f>
        <v>2356634.3299999996</v>
      </c>
    </row>
    <row r="16" spans="1:12" ht="20.100000000000001" customHeight="1" x14ac:dyDescent="0.25">
      <c r="B16" s="7" t="s">
        <v>5</v>
      </c>
      <c r="C16" s="9">
        <v>136107</v>
      </c>
      <c r="D16" s="9">
        <v>6248107</v>
      </c>
      <c r="E16" s="20">
        <f>+D16*100/100</f>
        <v>6248107</v>
      </c>
      <c r="F16" s="23">
        <v>3595498.13</v>
      </c>
      <c r="G16" s="9">
        <v>3370316.65</v>
      </c>
      <c r="H16" s="9"/>
      <c r="I16" s="14">
        <f>IF(ISERROR(+#REF!/E16)=TRUE,0,++#REF!/E16)</f>
        <v>0</v>
      </c>
      <c r="J16" s="14">
        <f>IF(ISERROR(+G16/E16)=TRUE,0,++G16/E16)</f>
        <v>0.53941404172495766</v>
      </c>
      <c r="K16" s="14">
        <f>IF(ISERROR(+H16/E16)=TRUE,0,++H16/E16)</f>
        <v>0</v>
      </c>
      <c r="L16" s="17">
        <f>+D16-G16</f>
        <v>2877790.35</v>
      </c>
    </row>
    <row r="17" spans="2:12" ht="20.100000000000001" customHeight="1" x14ac:dyDescent="0.25">
      <c r="B17" s="7" t="s">
        <v>6</v>
      </c>
      <c r="C17" s="9">
        <v>100000</v>
      </c>
      <c r="D17" s="9">
        <v>22726198</v>
      </c>
      <c r="E17" s="20">
        <f>+D17*100/100</f>
        <v>22726198</v>
      </c>
      <c r="F17" s="23">
        <v>20430964.07</v>
      </c>
      <c r="G17" s="9">
        <v>14125697.619999999</v>
      </c>
      <c r="H17" s="9"/>
      <c r="I17" s="14">
        <f>IF(ISERROR(+#REF!/E17)=TRUE,0,++#REF!/E17)</f>
        <v>0</v>
      </c>
      <c r="J17" s="14">
        <f>IF(ISERROR(+G17/E17)=TRUE,0,++G17/E17)</f>
        <v>0.62156008761342307</v>
      </c>
      <c r="K17" s="14">
        <f>IF(ISERROR(+H17/E17)=TRUE,0,++H17/E17)</f>
        <v>0</v>
      </c>
      <c r="L17" s="17">
        <f>+D17-G17</f>
        <v>8600500.3800000008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107906235</v>
      </c>
      <c r="E18" s="11">
        <f t="shared" si="0"/>
        <v>107906235</v>
      </c>
      <c r="F18" s="11">
        <f t="shared" si="0"/>
        <v>92062468.25</v>
      </c>
      <c r="G18" s="11">
        <f t="shared" si="0"/>
        <v>70642936.549999982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0.65466964490050072</v>
      </c>
      <c r="K18" s="15">
        <f>IF(ISERROR(+H18/E18)=TRUE,0,++H18/E18)</f>
        <v>0</v>
      </c>
      <c r="L18" s="18">
        <f>SUM(L14:L17)</f>
        <v>37263298.450000025</v>
      </c>
    </row>
    <row r="19" spans="2:12" x14ac:dyDescent="0.2">
      <c r="B19" s="12" t="s">
        <v>33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4">
        <f>C14/$A$1</f>
        <v>57.681393999999997</v>
      </c>
      <c r="D25" s="44">
        <f t="shared" ref="D25:G25" si="1">D14/$A$1</f>
        <v>73.063948999999994</v>
      </c>
      <c r="E25" s="44">
        <f t="shared" si="1"/>
        <v>73.063948999999994</v>
      </c>
      <c r="F25" s="44">
        <f t="shared" si="1"/>
        <v>64.052958380000021</v>
      </c>
      <c r="G25" s="44">
        <f t="shared" si="1"/>
        <v>49.635575609999975</v>
      </c>
    </row>
    <row r="26" spans="2:12" x14ac:dyDescent="0.25">
      <c r="B26" s="1" t="s">
        <v>4</v>
      </c>
      <c r="C26" s="44">
        <f t="shared" ref="C26:G26" si="2">C15/$A$1</f>
        <v>4.8679810000000003</v>
      </c>
      <c r="D26" s="44">
        <f t="shared" si="2"/>
        <v>5.8679810000000003</v>
      </c>
      <c r="E26" s="44">
        <f t="shared" si="2"/>
        <v>5.8679810000000003</v>
      </c>
      <c r="F26" s="44">
        <f t="shared" si="2"/>
        <v>3.9830476700000004</v>
      </c>
      <c r="G26" s="44">
        <f t="shared" si="2"/>
        <v>3.5113466700000004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6.2481070000000001</v>
      </c>
      <c r="E27" s="44">
        <f t="shared" si="3"/>
        <v>6.2481070000000001</v>
      </c>
      <c r="F27" s="44">
        <f t="shared" si="3"/>
        <v>3.5954981299999997</v>
      </c>
      <c r="G27" s="44">
        <f t="shared" si="3"/>
        <v>3.3703166499999999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22.726198</v>
      </c>
      <c r="E28" s="44">
        <f t="shared" si="4"/>
        <v>22.726198</v>
      </c>
      <c r="F28" s="44">
        <f t="shared" si="4"/>
        <v>20.430964070000002</v>
      </c>
      <c r="G28" s="44">
        <f t="shared" si="4"/>
        <v>14.125697619999999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34</v>
      </c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32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838996</v>
      </c>
      <c r="E14" s="27">
        <f>+D14*100/100</f>
        <v>838996</v>
      </c>
      <c r="F14" s="27">
        <v>92562.51999999999</v>
      </c>
      <c r="G14" s="8">
        <v>92562.51999999999</v>
      </c>
      <c r="H14" s="8"/>
      <c r="I14" s="13">
        <f>IF(ISERROR(+#REF!/E14)=TRUE,0,++#REF!/E14)</f>
        <v>0</v>
      </c>
      <c r="J14" s="13">
        <f>IF(ISERROR(+G14/E14)=TRUE,0,++G14/E14)</f>
        <v>0.11032534124119781</v>
      </c>
      <c r="K14" s="13">
        <f>IF(ISERROR(+H14/E14)=TRUE,0,++H14/E14)</f>
        <v>0</v>
      </c>
      <c r="L14" s="16">
        <f>+D14-G14</f>
        <v>746433.48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3">
        <f>+D16*100/100</f>
        <v>745613</v>
      </c>
      <c r="F16" s="23">
        <v>57162.5</v>
      </c>
      <c r="G16" s="9">
        <v>43162.5</v>
      </c>
      <c r="H16" s="9"/>
      <c r="I16" s="14">
        <f>IF(ISERROR(+#REF!/E16)=TRUE,0,++#REF!/E16)</f>
        <v>0</v>
      </c>
      <c r="J16" s="14">
        <f>IF(ISERROR(+G16/E16)=TRUE,0,++G16/E16)</f>
        <v>5.7888609774775925E-2</v>
      </c>
      <c r="K16" s="14">
        <f>IF(ISERROR(+H16/E16)=TRUE,0,++H16/E16)</f>
        <v>0</v>
      </c>
      <c r="L16" s="17">
        <f>+D16-G16</f>
        <v>702450.5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1584609</v>
      </c>
      <c r="E18" s="11">
        <f t="shared" si="1"/>
        <v>1584609</v>
      </c>
      <c r="F18" s="11">
        <f t="shared" si="1"/>
        <v>149725.01999999999</v>
      </c>
      <c r="G18" s="11">
        <f t="shared" si="1"/>
        <v>135725.01999999999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8.5652056753432543E-2</v>
      </c>
      <c r="K18" s="15">
        <f>IF(ISERROR(+H18/E18)=TRUE,0,++H18/E18)</f>
        <v>0</v>
      </c>
      <c r="L18" s="18">
        <f>SUM(L14:L17)</f>
        <v>1448883.98</v>
      </c>
    </row>
    <row r="19" spans="2:12" x14ac:dyDescent="0.2">
      <c r="B19" s="12" t="s">
        <v>33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2">D14/$A$1</f>
        <v>0.83899599999999996</v>
      </c>
      <c r="E25" s="45">
        <f t="shared" si="2"/>
        <v>0.83899599999999996</v>
      </c>
      <c r="F25" s="45">
        <f t="shared" si="2"/>
        <v>9.2562519999999995E-2</v>
      </c>
      <c r="G25" s="45">
        <f t="shared" si="2"/>
        <v>9.2562519999999995E-2</v>
      </c>
      <c r="H25" s="1">
        <v>1373981</v>
      </c>
    </row>
    <row r="26" spans="2:12" x14ac:dyDescent="0.25">
      <c r="B26" s="1" t="s">
        <v>4</v>
      </c>
      <c r="C26" s="45">
        <f t="shared" ref="C26:G26" si="3">C15/$A$1</f>
        <v>0</v>
      </c>
      <c r="D26" s="45">
        <f t="shared" si="3"/>
        <v>0</v>
      </c>
      <c r="E26" s="45">
        <f t="shared" si="3"/>
        <v>0</v>
      </c>
      <c r="F26" s="45">
        <f t="shared" si="3"/>
        <v>0</v>
      </c>
      <c r="G26" s="45">
        <f t="shared" si="3"/>
        <v>0</v>
      </c>
      <c r="H26" s="1">
        <v>5072</v>
      </c>
    </row>
    <row r="27" spans="2:12" x14ac:dyDescent="0.25">
      <c r="B27" s="1" t="s">
        <v>5</v>
      </c>
      <c r="C27" s="45">
        <f t="shared" ref="C27:G27" si="4">C16/$A$1</f>
        <v>0</v>
      </c>
      <c r="D27" s="45">
        <f t="shared" si="4"/>
        <v>0.74561299999999997</v>
      </c>
      <c r="E27" s="45">
        <f t="shared" si="4"/>
        <v>0.74561299999999997</v>
      </c>
      <c r="F27" s="45">
        <f t="shared" si="4"/>
        <v>5.7162499999999998E-2</v>
      </c>
      <c r="G27" s="45">
        <f t="shared" si="4"/>
        <v>4.3162499999999999E-2</v>
      </c>
      <c r="H27" s="1">
        <v>3078714.9799999995</v>
      </c>
    </row>
    <row r="28" spans="2:12" x14ac:dyDescent="0.25">
      <c r="B28" s="1" t="s">
        <v>6</v>
      </c>
      <c r="C28" s="45">
        <f t="shared" ref="C28:G28" si="5">C17/$A$1</f>
        <v>0</v>
      </c>
      <c r="D28" s="45">
        <f t="shared" si="5"/>
        <v>0</v>
      </c>
      <c r="E28" s="45">
        <f t="shared" si="5"/>
        <v>0</v>
      </c>
      <c r="F28" s="45">
        <f t="shared" si="5"/>
        <v>0</v>
      </c>
      <c r="G28" s="45">
        <f t="shared" si="5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34</v>
      </c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32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630714878</v>
      </c>
      <c r="D14" s="8">
        <v>209595009</v>
      </c>
      <c r="E14" s="19">
        <f>+D14*100/100</f>
        <v>209595009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209595009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+D15*85/100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>
        <v>0</v>
      </c>
      <c r="D16" s="9">
        <v>0</v>
      </c>
      <c r="E16" s="20">
        <f t="shared" si="0"/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630714878</v>
      </c>
      <c r="D18" s="11">
        <f t="shared" si="1"/>
        <v>209595009</v>
      </c>
      <c r="E18" s="11">
        <f t="shared" si="1"/>
        <v>209595009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209595009</v>
      </c>
    </row>
    <row r="19" spans="2:12" x14ac:dyDescent="0.2">
      <c r="B19" s="12" t="s">
        <v>33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46">
        <f>C14/$A$1</f>
        <v>630.714878</v>
      </c>
      <c r="D25" s="46">
        <f t="shared" ref="D25:G25" si="2">D14/$A$1</f>
        <v>209.595009</v>
      </c>
      <c r="E25" s="46">
        <f t="shared" si="2"/>
        <v>209.595009</v>
      </c>
      <c r="F25" s="46">
        <f t="shared" si="2"/>
        <v>0</v>
      </c>
      <c r="G25" s="46">
        <f t="shared" si="2"/>
        <v>0</v>
      </c>
    </row>
    <row r="26" spans="2:12" x14ac:dyDescent="0.25">
      <c r="B26" s="31" t="s">
        <v>4</v>
      </c>
      <c r="C26" s="46">
        <f t="shared" ref="C26:G26" si="3">C15/$A$1</f>
        <v>0</v>
      </c>
      <c r="D26" s="46">
        <f t="shared" si="3"/>
        <v>0</v>
      </c>
      <c r="E26" s="46">
        <f t="shared" si="3"/>
        <v>0</v>
      </c>
      <c r="F26" s="46">
        <f t="shared" si="3"/>
        <v>0</v>
      </c>
      <c r="G26" s="46">
        <f t="shared" si="3"/>
        <v>0</v>
      </c>
    </row>
    <row r="27" spans="2:12" x14ac:dyDescent="0.25">
      <c r="B27" s="31" t="s">
        <v>5</v>
      </c>
      <c r="C27" s="46">
        <f t="shared" ref="C27:G27" si="4">C16/$A$1</f>
        <v>0</v>
      </c>
      <c r="D27" s="46">
        <f t="shared" si="4"/>
        <v>0</v>
      </c>
      <c r="E27" s="46">
        <f t="shared" si="4"/>
        <v>0</v>
      </c>
      <c r="F27" s="46">
        <f t="shared" si="4"/>
        <v>0</v>
      </c>
      <c r="G27" s="46">
        <f t="shared" si="4"/>
        <v>0</v>
      </c>
    </row>
    <row r="28" spans="2:12" x14ac:dyDescent="0.25">
      <c r="B28" s="31" t="s">
        <v>6</v>
      </c>
      <c r="C28" s="46">
        <f t="shared" ref="C28:G28" si="5">C17/$A$1</f>
        <v>0</v>
      </c>
      <c r="D28" s="46">
        <f t="shared" si="5"/>
        <v>0</v>
      </c>
      <c r="E28" s="46">
        <f t="shared" si="5"/>
        <v>0</v>
      </c>
      <c r="F28" s="46">
        <f t="shared" si="5"/>
        <v>0</v>
      </c>
      <c r="G28" s="46">
        <f t="shared" si="5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2016-12-28T13:21:26Z</dcterms:modified>
</cp:coreProperties>
</file>