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65" windowWidth="17595" windowHeight="9915"/>
  </bookViews>
  <sheets>
    <sheet name="RO" sheetId="1" r:id="rId1"/>
    <sheet name="RDR" sheetId="4" r:id="rId2"/>
    <sheet name="DYT" sheetId="6" r:id="rId3"/>
    <sheet name="ROOC" sheetId="5" r:id="rId4"/>
  </sheets>
  <definedNames>
    <definedName name="_xlnm.Print_Area" localSheetId="2">DYT!$B$2:$L$20</definedName>
    <definedName name="_xlnm.Print_Area" localSheetId="1">RDR!$B$2:$L$20</definedName>
    <definedName name="_xlnm.Print_Area" localSheetId="0">RO!$B$2:$L$20</definedName>
    <definedName name="_xlnm.Print_Area" localSheetId="3">ROOC!$B$2:$L$20</definedName>
  </definedNames>
  <calcPr calcId="145621"/>
</workbook>
</file>

<file path=xl/calcChain.xml><?xml version="1.0" encoding="utf-8"?>
<calcChain xmlns="http://schemas.openxmlformats.org/spreadsheetml/2006/main">
  <c r="E17" i="4" l="1"/>
  <c r="E16" i="4"/>
  <c r="E15" i="4"/>
  <c r="E17" i="6"/>
  <c r="E16" i="6"/>
  <c r="E15" i="6"/>
  <c r="E17" i="5"/>
  <c r="E16" i="5"/>
  <c r="E15" i="5"/>
  <c r="E17" i="1"/>
  <c r="E16" i="1"/>
  <c r="E15" i="1"/>
  <c r="E14" i="4"/>
  <c r="E14" i="6"/>
  <c r="E14" i="5"/>
  <c r="E14" i="1"/>
  <c r="G18" i="4" l="1"/>
  <c r="F18" i="4"/>
  <c r="D18" i="4"/>
  <c r="G18" i="6"/>
  <c r="F18" i="6"/>
  <c r="D18" i="6"/>
  <c r="G18" i="5"/>
  <c r="F18" i="5"/>
  <c r="D18" i="5"/>
  <c r="G18" i="1"/>
  <c r="F18" i="1"/>
  <c r="D18" i="1"/>
  <c r="C18" i="4"/>
  <c r="C18" i="6"/>
  <c r="C18" i="5"/>
  <c r="C18" i="1"/>
  <c r="L17" i="4" l="1"/>
  <c r="L16" i="4"/>
  <c r="L15" i="4"/>
  <c r="L17" i="6"/>
  <c r="L16" i="6"/>
  <c r="L15" i="6"/>
  <c r="L17" i="5"/>
  <c r="L16" i="5"/>
  <c r="L15" i="5"/>
  <c r="L17" i="1"/>
  <c r="L16" i="1"/>
  <c r="L15" i="1"/>
  <c r="L14" i="4"/>
  <c r="L14" i="6"/>
  <c r="L14" i="5"/>
  <c r="L14" i="1"/>
  <c r="E18" i="5"/>
  <c r="E18" i="4"/>
  <c r="E18" i="1" l="1"/>
  <c r="E18" i="6"/>
  <c r="H18" i="1" l="1"/>
  <c r="I14" i="1"/>
  <c r="I15" i="1"/>
  <c r="I16" i="1"/>
  <c r="I17" i="1"/>
  <c r="H18" i="6"/>
  <c r="K17" i="6"/>
  <c r="J17" i="6"/>
  <c r="I17" i="6"/>
  <c r="K16" i="6"/>
  <c r="J16" i="6"/>
  <c r="I16" i="6"/>
  <c r="K15" i="6"/>
  <c r="J15" i="6"/>
  <c r="I15" i="6"/>
  <c r="K14" i="6"/>
  <c r="J14" i="6"/>
  <c r="I14" i="6"/>
  <c r="H18" i="5"/>
  <c r="K17" i="5"/>
  <c r="J17" i="5"/>
  <c r="I17" i="5"/>
  <c r="K16" i="5"/>
  <c r="J16" i="5"/>
  <c r="I16" i="5"/>
  <c r="K15" i="5"/>
  <c r="J15" i="5"/>
  <c r="I15" i="5"/>
  <c r="K14" i="5"/>
  <c r="J14" i="5"/>
  <c r="I14" i="5"/>
  <c r="H18" i="4"/>
  <c r="K17" i="4"/>
  <c r="J17" i="4"/>
  <c r="I17" i="4"/>
  <c r="K16" i="4"/>
  <c r="J16" i="4"/>
  <c r="I16" i="4"/>
  <c r="K15" i="4"/>
  <c r="J15" i="4"/>
  <c r="I15" i="4"/>
  <c r="K14" i="4"/>
  <c r="J14" i="4"/>
  <c r="I14" i="4"/>
  <c r="K17" i="1"/>
  <c r="J17" i="1"/>
  <c r="K16" i="1"/>
  <c r="J16" i="1"/>
  <c r="K15" i="1"/>
  <c r="J15" i="1"/>
  <c r="K14" i="1"/>
  <c r="J14" i="1"/>
  <c r="L18" i="5" l="1"/>
  <c r="L18" i="6"/>
  <c r="L18" i="4"/>
  <c r="L18" i="1"/>
  <c r="J18" i="6"/>
  <c r="I18" i="6"/>
  <c r="K18" i="6"/>
  <c r="I18" i="5"/>
  <c r="K18" i="5"/>
  <c r="J18" i="5"/>
  <c r="I18" i="4"/>
  <c r="K18" i="4"/>
  <c r="J18" i="4"/>
  <c r="K18" i="1"/>
  <c r="I18" i="1" l="1"/>
  <c r="J18" i="1"/>
</calcChain>
</file>

<file path=xl/sharedStrings.xml><?xml version="1.0" encoding="utf-8"?>
<sst xmlns="http://schemas.openxmlformats.org/spreadsheetml/2006/main" count="88" uniqueCount="29">
  <si>
    <t>PRESUPUESTO</t>
  </si>
  <si>
    <t>PLIEGO 011 MINISTERIO DE SALUD</t>
  </si>
  <si>
    <t>001 Administración Central</t>
  </si>
  <si>
    <t>022 Dirección de Salud II Lima Sur</t>
  </si>
  <si>
    <t>123 Programa de Apoyo a la Reforma del Sector Salud PARSALUD</t>
  </si>
  <si>
    <t>124 Direcciòn de Abastecimientos de Recursos Estrategicos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</si>
  <si>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</si>
  <si>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</si>
  <si>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</si>
  <si>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</si>
  <si>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</si>
  <si>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</si>
  <si>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</si>
  <si>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COMPROMISO
ANUALIZADO
(2)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</si>
  <si>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</si>
  <si>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</si>
  <si>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</si>
  <si>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</si>
  <si>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</si>
  <si>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GIRO
ENE-SET
(5)</t>
  </si>
  <si>
    <t>SALDO
PIM - DEV</t>
  </si>
  <si>
    <t>INDICADOR</t>
  </si>
  <si>
    <t>DEVENGADO
ENE-FEB
(4)</t>
  </si>
  <si>
    <t>EJECUCION PRESUPUESTAL MENSUALIZADA DE GASTOS 
MINISTERIO DE SALUD 2016
AL MES DE FEBRERO</t>
  </si>
  <si>
    <t>Fuente: Consulta Amigable y Base de Datos  MEF al 29 de Febrero del 2016</t>
  </si>
  <si>
    <t>UNIDADES EJECUTORAS</t>
  </si>
  <si>
    <t xml:space="preserve">           EJECUCION PRESUPUESTAL MENSUALIZADA DE GASTOS 
MINISTERIO DE SALUD 2016
AL MES DE FEBRERO</t>
  </si>
  <si>
    <t xml:space="preserve">        EJECUCION PRESUPUESTAL MENSUALIZADA DE GASTOS 
MINISTERIO DE SALUD 2016
AL MES DE FEBRERO</t>
  </si>
  <si>
    <t xml:space="preserve">          EJECUCION PRESUPUESTAL MENSUALIZADA DE GASTOS 
MINISTERIO DE SALUD 2016
AL MES DE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</si>
</sst>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0.0%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39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164" fontId="0" fillId="0" borderId="0" xfId="1" applyNumberFormat="1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4" fontId="1" fillId="33" borderId="2" xfId="1" applyNumberFormat="1" applyFont="1" applyFill="1" applyBorder="1" applyAlignment="1">
      <alignment vertical="center"/>
    </xf>
    <xf numFmtId="164" fontId="1" fillId="33" borderId="3" xfId="1" applyNumberFormat="1" applyFont="1" applyFill="1" applyBorder="1" applyAlignment="1">
      <alignment vertical="center"/>
    </xf>
    <xf numFmtId="164" fontId="6" fillId="33" borderId="1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6" fillId="33" borderId="1" xfId="1" applyNumberFormat="1" applyFont="1" applyFill="1" applyBorder="1" applyAlignment="1">
      <alignment vertical="center"/>
    </xf>
    <xf numFmtId="41" fontId="0" fillId="34" borderId="2" xfId="0" applyNumberFormat="1" applyFill="1" applyBorder="1" applyAlignment="1">
      <alignment vertical="center"/>
    </xf>
    <xf numFmtId="41" fontId="0" fillId="34" borderId="3" xfId="0" applyNumberFormat="1" applyFill="1" applyBorder="1" applyAlignment="1">
      <alignment vertical="center"/>
    </xf>
    <xf numFmtId="3" fontId="19" fillId="35" borderId="18" xfId="0" applyNumberFormat="1" applyFont="1" applyFill="1" applyBorder="1" applyAlignment="1">
      <alignment horizontal="center" vertical="center" wrapText="1"/>
    </xf>
    <xf numFmtId="164" fontId="19" fillId="35" borderId="18" xfId="1" applyNumberFormat="1" applyFont="1" applyFill="1" applyBorder="1" applyAlignment="1">
      <alignment horizontal="center" vertical="center" wrapText="1"/>
    </xf>
    <xf numFmtId="41" fontId="23" fillId="34" borderId="3" xfId="0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34" borderId="2" xfId="0" applyNumberFormat="1" applyFont="1" applyFill="1" applyBorder="1" applyAlignment="1">
      <alignment vertical="center"/>
    </xf>
    <xf numFmtId="41" fontId="23" fillId="0" borderId="3" xfId="0" applyNumberFormat="1" applyFont="1" applyBorder="1" applyAlignment="1">
      <alignment vertical="center"/>
    </xf>
    <xf numFmtId="3" fontId="19" fillId="35" borderId="16" xfId="0" applyNumberFormat="1" applyFont="1" applyFill="1" applyBorder="1" applyAlignment="1">
      <alignment horizontal="center" vertical="center" wrapText="1"/>
    </xf>
    <xf numFmtId="3" fontId="19" fillId="35" borderId="19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19" fillId="35" borderId="15" xfId="0" applyNumberFormat="1" applyFont="1" applyFill="1" applyBorder="1" applyAlignment="1">
      <alignment horizontal="center" vertical="center" wrapText="1"/>
    </xf>
    <xf numFmtId="3" fontId="19" fillId="35" borderId="18" xfId="0" applyNumberFormat="1" applyFont="1" applyFill="1" applyBorder="1" applyAlignment="1">
      <alignment horizontal="center" vertical="center"/>
    </xf>
    <xf numFmtId="3" fontId="19" fillId="35" borderId="15" xfId="0" applyNumberFormat="1" applyFont="1" applyFill="1" applyBorder="1" applyAlignment="1">
      <alignment horizontal="center" vertical="center"/>
    </xf>
    <xf numFmtId="3" fontId="19" fillId="35" borderId="14" xfId="0" applyNumberFormat="1" applyFont="1" applyFill="1" applyBorder="1" applyAlignment="1">
      <alignment horizontal="center" vertical="center"/>
    </xf>
    <xf numFmtId="3" fontId="19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4" fontId="19" fillId="35" borderId="15" xfId="1" applyNumberFormat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123264</xdr:colOff>
      <xdr:row>1</xdr:row>
      <xdr:rowOff>22413</xdr:rowOff>
    </xdr:from>
    <xdr:to>
      <xdr:col>1</xdr:col>
      <xdr:colOff>1893794</xdr:colOff>
      <xdr:row>3</xdr:row>
      <xdr:rowOff>76923</xdr:rowOff>
    </xdr:to>
    <xdr:pic>
      <xdr:nvPicPr>
        <xdr:cNvPr id="8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470" y="212913"/>
          <a:ext cx="1770530" cy="446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380998</xdr:colOff>
      <xdr:row>0</xdr:row>
      <xdr:rowOff>168089</xdr:rowOff>
    </xdr:from>
    <xdr:to>
      <xdr:col>11</xdr:col>
      <xdr:colOff>941293</xdr:colOff>
      <xdr:row>5</xdr:row>
      <xdr:rowOff>3757</xdr:rowOff>
    </xdr:to>
    <xdr:pic>
      <xdr:nvPicPr>
        <xdr:cNvPr id="9" name="8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7116" y="168089"/>
          <a:ext cx="1411942" cy="799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100852</xdr:colOff>
      <xdr:row>1</xdr:row>
      <xdr:rowOff>22413</xdr:rowOff>
    </xdr:from>
    <xdr:to>
      <xdr:col>1</xdr:col>
      <xdr:colOff>1871382</xdr:colOff>
      <xdr:row>3</xdr:row>
      <xdr:rowOff>76923</xdr:rowOff>
    </xdr:to>
    <xdr:pic>
      <xdr:nvPicPr>
        <xdr:cNvPr id="12" name="1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058" y="212913"/>
          <a:ext cx="1770530" cy="446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470645</xdr:colOff>
      <xdr:row>0</xdr:row>
      <xdr:rowOff>112059</xdr:rowOff>
    </xdr:from>
    <xdr:to>
      <xdr:col>12</xdr:col>
      <xdr:colOff>11205</xdr:colOff>
      <xdr:row>4</xdr:row>
      <xdr:rowOff>138227</xdr:rowOff>
    </xdr:to>
    <xdr:pic>
      <xdr:nvPicPr>
        <xdr:cNvPr id="13" name="1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4763" y="112059"/>
          <a:ext cx="1411942" cy="799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1</xdr:row>
      <xdr:rowOff>89648</xdr:rowOff>
    </xdr:from>
    <xdr:to>
      <xdr:col>1</xdr:col>
      <xdr:colOff>1949824</xdr:colOff>
      <xdr:row>3</xdr:row>
      <xdr:rowOff>144158</xdr:rowOff>
    </xdr:to>
    <xdr:pic>
      <xdr:nvPicPr>
        <xdr:cNvPr id="20" name="19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80148"/>
          <a:ext cx="1770530" cy="446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437028</xdr:colOff>
      <xdr:row>0</xdr:row>
      <xdr:rowOff>179294</xdr:rowOff>
    </xdr:from>
    <xdr:to>
      <xdr:col>11</xdr:col>
      <xdr:colOff>997323</xdr:colOff>
      <xdr:row>5</xdr:row>
      <xdr:rowOff>14962</xdr:rowOff>
    </xdr:to>
    <xdr:pic>
      <xdr:nvPicPr>
        <xdr:cNvPr id="21" name="20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1146" y="179294"/>
          <a:ext cx="1411942" cy="799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212912</xdr:colOff>
      <xdr:row>1</xdr:row>
      <xdr:rowOff>89648</xdr:rowOff>
    </xdr:from>
    <xdr:to>
      <xdr:col>1</xdr:col>
      <xdr:colOff>1983442</xdr:colOff>
      <xdr:row>3</xdr:row>
      <xdr:rowOff>144158</xdr:rowOff>
    </xdr:to>
    <xdr:pic>
      <xdr:nvPicPr>
        <xdr:cNvPr id="11" name="1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118" y="280148"/>
          <a:ext cx="1770530" cy="446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470646</xdr:colOff>
      <xdr:row>0</xdr:row>
      <xdr:rowOff>179294</xdr:rowOff>
    </xdr:from>
    <xdr:to>
      <xdr:col>12</xdr:col>
      <xdr:colOff>11206</xdr:colOff>
      <xdr:row>5</xdr:row>
      <xdr:rowOff>14962</xdr:rowOff>
    </xdr:to>
    <xdr:pic>
      <xdr:nvPicPr>
        <xdr:cNvPr id="12" name="11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4764" y="179294"/>
          <a:ext cx="1411942" cy="799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L20"/>
  <sheetViews>
    <sheetView showGridLines="0" tabSelected="1" zoomScale="85" zoomScaleNormal="85" workbookViewId="0">
      <selection activeCell="N8" sqref="N8"/>
    </sheetView>
  </sheetViews>
  <sheetFormatPr baseColWidth="10" defaultRowHeight="15" x14ac:dyDescent="0.25"/>
  <cols>
    <col min="1" max="1" width="5.85546875" style="1" customWidth="1"/>
    <col min="2" max="2" width="47.14062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2:12" ht="15" customHeight="1" x14ac:dyDescent="0.25">
      <c r="B2" s="31" t="s">
        <v>23</v>
      </c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2:12" ht="15.75" customHeight="1" x14ac:dyDescent="0.25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2:12" ht="15" customHeight="1" x14ac:dyDescent="0.2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2:12" ht="15" customHeight="1" x14ac:dyDescent="0.25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2:12" ht="15" customHeight="1" x14ac:dyDescent="0.25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8" spans="2:12" ht="15.75" x14ac:dyDescent="0.25">
      <c r="B8" s="2" t="s">
        <v>9</v>
      </c>
    </row>
    <row r="9" spans="2:12" x14ac:dyDescent="0.2">
      <c r="B9" s="3" t="s">
        <v>1</v>
      </c>
    </row>
    <row r="11" spans="2:12" x14ac:dyDescent="0.25">
      <c r="B11" s="4"/>
      <c r="I11" s="37"/>
      <c r="J11" s="37"/>
      <c r="K11" s="37"/>
    </row>
    <row r="12" spans="2:12" s="5" customFormat="1" ht="15" customHeight="1" x14ac:dyDescent="0.25">
      <c r="B12" s="35" t="s">
        <v>25</v>
      </c>
      <c r="C12" s="34" t="s">
        <v>0</v>
      </c>
      <c r="D12" s="34"/>
      <c r="E12" s="32" t="s">
        <v>18</v>
      </c>
      <c r="F12" s="32" t="s">
        <v>13</v>
      </c>
      <c r="G12" s="32" t="s">
        <v>22</v>
      </c>
      <c r="H12" s="32" t="s">
        <v>19</v>
      </c>
      <c r="I12" s="38" t="s">
        <v>21</v>
      </c>
      <c r="J12" s="38"/>
      <c r="K12" s="38"/>
      <c r="L12" s="29" t="s">
        <v>20</v>
      </c>
    </row>
    <row r="13" spans="2:12" s="5" customFormat="1" ht="40.5" customHeight="1" x14ac:dyDescent="0.25">
      <c r="B13" s="36"/>
      <c r="C13" s="21" t="s">
        <v>7</v>
      </c>
      <c r="D13" s="21" t="s">
        <v>6</v>
      </c>
      <c r="E13" s="33"/>
      <c r="F13" s="33"/>
      <c r="G13" s="33"/>
      <c r="H13" s="33"/>
      <c r="I13" s="21" t="s">
        <v>14</v>
      </c>
      <c r="J13" s="21" t="s">
        <v>15</v>
      </c>
      <c r="K13" s="22" t="s">
        <v>16</v>
      </c>
      <c r="L13" s="30"/>
    </row>
    <row r="14" spans="2:12" ht="20.100000000000001" customHeight="1" x14ac:dyDescent="0.25">
      <c r="B14" s="6" t="s">
        <v>2</v>
      </c>
      <c r="C14" s="8">
        <v>2319877349</v>
      </c>
      <c r="D14" s="8">
        <v>2291205595</v>
      </c>
      <c r="E14" s="19">
        <f>+D14*70/100</f>
        <v>1603843916.5</v>
      </c>
      <c r="F14" s="19">
        <v>463621179</v>
      </c>
      <c r="G14" s="8">
        <v>134280585.31</v>
      </c>
      <c r="H14" s="8"/>
      <c r="I14" s="13">
        <f>IF(ISERROR(+#REF!/E14)=TRUE,0,++#REF!/E14)</f>
        <v>0</v>
      </c>
      <c r="J14" s="13">
        <f>IF(ISERROR(+G14/E14)=TRUE,0,++G14/E14)</f>
        <v>8.3724222742967896E-2</v>
      </c>
      <c r="K14" s="13">
        <f>IF(ISERROR(+H14/E14)=TRUE,0,++H14/E14)</f>
        <v>0</v>
      </c>
      <c r="L14" s="16">
        <f>+D14-G14</f>
        <v>2156925009.6900001</v>
      </c>
    </row>
    <row r="15" spans="2:12" ht="20.100000000000001" customHeight="1" x14ac:dyDescent="0.25">
      <c r="B15" s="7" t="s">
        <v>3</v>
      </c>
      <c r="C15" s="9">
        <v>65371578</v>
      </c>
      <c r="D15" s="9">
        <v>69784742</v>
      </c>
      <c r="E15" s="20">
        <f t="shared" ref="E15:E17" si="0">+D15*70/100</f>
        <v>48849319.399999999</v>
      </c>
      <c r="F15" s="20">
        <v>35952795</v>
      </c>
      <c r="G15" s="9">
        <v>7110931.9699999997</v>
      </c>
      <c r="H15" s="9"/>
      <c r="I15" s="14">
        <f>IF(ISERROR(+#REF!/E15)=TRUE,0,++#REF!/E15)</f>
        <v>0</v>
      </c>
      <c r="J15" s="14">
        <f>IF(ISERROR(+G15/E15)=TRUE,0,++G15/E15)</f>
        <v>0.14556870100425595</v>
      </c>
      <c r="K15" s="14">
        <f>IF(ISERROR(+H15/E15)=TRUE,0,++H15/E15)</f>
        <v>0</v>
      </c>
      <c r="L15" s="17">
        <f>+D15-G15</f>
        <v>62673810.030000001</v>
      </c>
    </row>
    <row r="16" spans="2:12" ht="20.100000000000001" customHeight="1" x14ac:dyDescent="0.25">
      <c r="B16" s="7" t="s">
        <v>4</v>
      </c>
      <c r="C16" s="9">
        <v>71531785</v>
      </c>
      <c r="D16" s="9">
        <v>74944363</v>
      </c>
      <c r="E16" s="20">
        <f t="shared" si="0"/>
        <v>52461054.100000001</v>
      </c>
      <c r="F16" s="23">
        <v>5451172</v>
      </c>
      <c r="G16" s="9">
        <v>3164366.05</v>
      </c>
      <c r="H16" s="9"/>
      <c r="I16" s="14">
        <f>IF(ISERROR(+#REF!/E16)=TRUE,0,++#REF!/E16)</f>
        <v>0</v>
      </c>
      <c r="J16" s="14">
        <f>IF(ISERROR(+G16/E16)=TRUE,0,++G16/E16)</f>
        <v>6.0318384833979152E-2</v>
      </c>
      <c r="K16" s="14">
        <f>IF(ISERROR(+H16/E16)=TRUE,0,++H16/E16)</f>
        <v>0</v>
      </c>
      <c r="L16" s="17">
        <f>+D16-G16</f>
        <v>71779996.950000003</v>
      </c>
    </row>
    <row r="17" spans="2:12" ht="20.100000000000001" customHeight="1" x14ac:dyDescent="0.25">
      <c r="B17" s="7" t="s">
        <v>5</v>
      </c>
      <c r="C17" s="9">
        <v>436350000</v>
      </c>
      <c r="D17" s="9">
        <v>436350000</v>
      </c>
      <c r="E17" s="20">
        <f t="shared" si="0"/>
        <v>305445000</v>
      </c>
      <c r="F17" s="23">
        <v>87211661</v>
      </c>
      <c r="G17" s="9">
        <v>40705133.269999996</v>
      </c>
      <c r="H17" s="9"/>
      <c r="I17" s="14">
        <f>IF(ISERROR(+#REF!/E17)=TRUE,0,++#REF!/E17)</f>
        <v>0</v>
      </c>
      <c r="J17" s="14">
        <f>IF(ISERROR(+G17/E17)=TRUE,0,++G17/E17)</f>
        <v>0.13326501749905872</v>
      </c>
      <c r="K17" s="14">
        <f>IF(ISERROR(+H17/E17)=TRUE,0,++H17/E17)</f>
        <v>0</v>
      </c>
      <c r="L17" s="17">
        <f>+D17-G17</f>
        <v>395644866.73000002</v>
      </c>
    </row>
    <row r="18" spans="2:12" ht="23.25" customHeight="1" x14ac:dyDescent="0.25">
      <c r="B18" s="11" t="s">
        <v>8</v>
      </c>
      <c r="C18" s="11">
        <f t="shared" ref="C18:H18" si="1">SUM(C14:C17)</f>
        <v>2893130712</v>
      </c>
      <c r="D18" s="11">
        <f t="shared" si="1"/>
        <v>2872284700</v>
      </c>
      <c r="E18" s="11">
        <f t="shared" si="1"/>
        <v>2010599290</v>
      </c>
      <c r="F18" s="11">
        <f t="shared" si="1"/>
        <v>592236807</v>
      </c>
      <c r="G18" s="11">
        <f t="shared" si="1"/>
        <v>185261016.60000002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9.2142187417165566E-2</v>
      </c>
      <c r="K18" s="15">
        <f>IF(ISERROR(+H18/E18)=TRUE,0,++H18/E18)</f>
        <v>0</v>
      </c>
      <c r="L18" s="18">
        <f>SUM(L14:L17)</f>
        <v>2687023683.4000001</v>
      </c>
    </row>
    <row r="19" spans="2:12" x14ac:dyDescent="0.2">
      <c r="B19" s="12" t="s">
        <v>24</v>
      </c>
    </row>
    <row r="20" spans="2:12" x14ac:dyDescent="0.2">
      <c r="B20" s="12"/>
    </row>
  </sheetData>
  <mergeCells count="10">
    <mergeCell ref="L12:L13"/>
    <mergeCell ref="B2:L6"/>
    <mergeCell ref="H12:H13"/>
    <mergeCell ref="C12:D12"/>
    <mergeCell ref="B12:B13"/>
    <mergeCell ref="F12:F13"/>
    <mergeCell ref="G12:G13"/>
    <mergeCell ref="I11:K11"/>
    <mergeCell ref="E12:E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L20"/>
  <sheetViews>
    <sheetView showGridLines="0" zoomScale="85" zoomScaleNormal="85" workbookViewId="0">
      <selection activeCell="G8" sqref="G8"/>
    </sheetView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2:12" ht="15" customHeight="1" x14ac:dyDescent="0.25">
      <c r="B2" s="31" t="s">
        <v>26</v>
      </c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2:12" ht="15.75" customHeight="1" x14ac:dyDescent="0.25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2:12" ht="15" customHeight="1" x14ac:dyDescent="0.2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2:12" ht="15" customHeight="1" x14ac:dyDescent="0.25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2:12" ht="15" customHeight="1" x14ac:dyDescent="0.25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8" spans="2:12" ht="15.75" x14ac:dyDescent="0.25">
      <c r="B8" s="2" t="s">
        <v>10</v>
      </c>
    </row>
    <row r="9" spans="2:12" x14ac:dyDescent="0.2">
      <c r="B9" s="3" t="s">
        <v>1</v>
      </c>
    </row>
    <row r="11" spans="2:12" x14ac:dyDescent="0.25">
      <c r="B11" s="4"/>
      <c r="I11" s="37"/>
      <c r="J11" s="37"/>
      <c r="K11" s="37"/>
    </row>
    <row r="12" spans="2:12" s="5" customFormat="1" ht="15" customHeight="1" x14ac:dyDescent="0.25">
      <c r="B12" s="35" t="s">
        <v>25</v>
      </c>
      <c r="C12" s="34" t="s">
        <v>0</v>
      </c>
      <c r="D12" s="34"/>
      <c r="E12" s="32" t="s">
        <v>12</v>
      </c>
      <c r="F12" s="32" t="s">
        <v>13</v>
      </c>
      <c r="G12" s="32" t="s">
        <v>22</v>
      </c>
      <c r="H12" s="32" t="s">
        <v>19</v>
      </c>
      <c r="I12" s="38" t="s">
        <v>21</v>
      </c>
      <c r="J12" s="38"/>
      <c r="K12" s="38"/>
      <c r="L12" s="29" t="s">
        <v>20</v>
      </c>
    </row>
    <row r="13" spans="2:12" s="5" customFormat="1" ht="40.5" customHeight="1" x14ac:dyDescent="0.25">
      <c r="B13" s="36"/>
      <c r="C13" s="21" t="s">
        <v>7</v>
      </c>
      <c r="D13" s="21" t="s">
        <v>6</v>
      </c>
      <c r="E13" s="33"/>
      <c r="F13" s="33"/>
      <c r="G13" s="33"/>
      <c r="H13" s="33"/>
      <c r="I13" s="21" t="s">
        <v>14</v>
      </c>
      <c r="J13" s="21" t="s">
        <v>15</v>
      </c>
      <c r="K13" s="22" t="s">
        <v>16</v>
      </c>
      <c r="L13" s="30"/>
    </row>
    <row r="14" spans="2:12" ht="20.100000000000001" customHeight="1" x14ac:dyDescent="0.25">
      <c r="B14" s="6" t="s">
        <v>2</v>
      </c>
      <c r="C14" s="8">
        <v>57681394</v>
      </c>
      <c r="D14" s="8">
        <v>60824341</v>
      </c>
      <c r="E14" s="19">
        <f>+D14*70/100</f>
        <v>42577038.700000003</v>
      </c>
      <c r="F14" s="19">
        <v>38714089</v>
      </c>
      <c r="G14" s="8">
        <v>9043221.0800000001</v>
      </c>
      <c r="H14" s="8"/>
      <c r="I14" s="13">
        <f>IF(ISERROR(+#REF!/E14)=TRUE,0,++#REF!/E14)</f>
        <v>0</v>
      </c>
      <c r="J14" s="13">
        <f>IF(ISERROR(+G14/E14)=TRUE,0,++G14/E14)</f>
        <v>0.21239666628106757</v>
      </c>
      <c r="K14" s="13">
        <f>IF(ISERROR(+H14/E14)=TRUE,0,++H14/E14)</f>
        <v>0</v>
      </c>
      <c r="L14" s="16">
        <f>+D14-G14</f>
        <v>51781119.920000002</v>
      </c>
    </row>
    <row r="15" spans="2:12" ht="20.100000000000001" customHeight="1" x14ac:dyDescent="0.25">
      <c r="B15" s="7" t="s">
        <v>3</v>
      </c>
      <c r="C15" s="9">
        <v>4867981</v>
      </c>
      <c r="D15" s="9">
        <v>4867981</v>
      </c>
      <c r="E15" s="20">
        <f t="shared" ref="E15:E17" si="0">+D15*70/100</f>
        <v>3407586.7</v>
      </c>
      <c r="F15" s="23">
        <v>1640986</v>
      </c>
      <c r="G15" s="9">
        <v>319142.93</v>
      </c>
      <c r="H15" s="9"/>
      <c r="I15" s="14">
        <f>IF(ISERROR(+#REF!/E15)=TRUE,0,++#REF!/E15)</f>
        <v>0</v>
      </c>
      <c r="J15" s="14">
        <f>IF(ISERROR(+G15/E15)=TRUE,0,++G15/E15)</f>
        <v>9.3656583998288287E-2</v>
      </c>
      <c r="K15" s="14">
        <f>IF(ISERROR(+H15/E15)=TRUE,0,++H15/E15)</f>
        <v>0</v>
      </c>
      <c r="L15" s="17">
        <f>+D15-G15</f>
        <v>4548838.07</v>
      </c>
    </row>
    <row r="16" spans="2:12" ht="20.100000000000001" customHeight="1" x14ac:dyDescent="0.25">
      <c r="B16" s="7" t="s">
        <v>4</v>
      </c>
      <c r="C16" s="9">
        <v>136107</v>
      </c>
      <c r="D16" s="9">
        <v>1036107</v>
      </c>
      <c r="E16" s="20">
        <f t="shared" si="0"/>
        <v>725274.9</v>
      </c>
      <c r="F16" s="23">
        <v>289526</v>
      </c>
      <c r="G16" s="9">
        <v>162514.96</v>
      </c>
      <c r="H16" s="9"/>
      <c r="I16" s="14">
        <f>IF(ISERROR(+#REF!/E16)=TRUE,0,++#REF!/E16)</f>
        <v>0</v>
      </c>
      <c r="J16" s="14">
        <f>IF(ISERROR(+G16/E16)=TRUE,0,++G16/E16)</f>
        <v>0.22407360298832896</v>
      </c>
      <c r="K16" s="14">
        <f>IF(ISERROR(+H16/E16)=TRUE,0,++H16/E16)</f>
        <v>0</v>
      </c>
      <c r="L16" s="17">
        <f>+D16-G16</f>
        <v>873592.04</v>
      </c>
    </row>
    <row r="17" spans="2:12" ht="20.100000000000001" customHeight="1" x14ac:dyDescent="0.25">
      <c r="B17" s="7" t="s">
        <v>5</v>
      </c>
      <c r="C17" s="9">
        <v>100000</v>
      </c>
      <c r="D17" s="9">
        <v>12022521</v>
      </c>
      <c r="E17" s="20">
        <f t="shared" si="0"/>
        <v>8415764.6999999993</v>
      </c>
      <c r="F17" s="23">
        <v>11681264</v>
      </c>
      <c r="G17" s="9">
        <v>9763626.7100000009</v>
      </c>
      <c r="H17" s="9"/>
      <c r="I17" s="14">
        <f>IF(ISERROR(+#REF!/E17)=TRUE,0,++#REF!/E17)</f>
        <v>0</v>
      </c>
      <c r="J17" s="14">
        <f>IF(ISERROR(+G17/E17)=TRUE,0,++G17/E17)</f>
        <v>1.1601591843460168</v>
      </c>
      <c r="K17" s="14">
        <f>IF(ISERROR(+H17/E17)=TRUE,0,++H17/E17)</f>
        <v>0</v>
      </c>
      <c r="L17" s="17">
        <f>+D17-G17</f>
        <v>2258894.2899999991</v>
      </c>
    </row>
    <row r="18" spans="2:12" ht="23.25" customHeight="1" x14ac:dyDescent="0.25">
      <c r="B18" s="11" t="s">
        <v>8</v>
      </c>
      <c r="C18" s="11">
        <f t="shared" ref="C18:H18" si="1">SUM(C14:C17)</f>
        <v>62785482</v>
      </c>
      <c r="D18" s="11">
        <f t="shared" si="1"/>
        <v>78750950</v>
      </c>
      <c r="E18" s="11">
        <f t="shared" si="1"/>
        <v>55125665</v>
      </c>
      <c r="F18" s="11">
        <f t="shared" si="1"/>
        <v>52325865</v>
      </c>
      <c r="G18" s="11">
        <f t="shared" si="1"/>
        <v>19288505.68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0.34990064391966974</v>
      </c>
      <c r="K18" s="15">
        <f>IF(ISERROR(+H18/E18)=TRUE,0,++H18/E18)</f>
        <v>0</v>
      </c>
      <c r="L18" s="18">
        <f>SUM(L14:L17)</f>
        <v>59462444.32</v>
      </c>
    </row>
    <row r="19" spans="2:12" x14ac:dyDescent="0.2">
      <c r="B19" s="12" t="s">
        <v>24</v>
      </c>
    </row>
    <row r="20" spans="2:12" x14ac:dyDescent="0.2">
      <c r="B20" s="12"/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L19"/>
  <sheetViews>
    <sheetView showGridLines="0" zoomScale="85" zoomScaleNormal="85" workbookViewId="0">
      <selection activeCell="L9" sqref="L9"/>
    </sheetView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2:12" ht="15" customHeight="1" x14ac:dyDescent="0.25">
      <c r="B2" s="31" t="s">
        <v>27</v>
      </c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2:12" ht="15.75" customHeight="1" x14ac:dyDescent="0.25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2:12" ht="15" customHeight="1" x14ac:dyDescent="0.2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2:12" ht="15" customHeight="1" x14ac:dyDescent="0.25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2:12" ht="15" customHeight="1" x14ac:dyDescent="0.25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8" spans="2:12" ht="15.75" x14ac:dyDescent="0.25">
      <c r="B8" s="2" t="s">
        <v>11</v>
      </c>
    </row>
    <row r="9" spans="2:12" x14ac:dyDescent="0.2">
      <c r="B9" s="3" t="s">
        <v>1</v>
      </c>
    </row>
    <row r="11" spans="2:12" x14ac:dyDescent="0.25">
      <c r="B11" s="4"/>
      <c r="I11" s="37"/>
      <c r="J11" s="37"/>
      <c r="K11" s="37"/>
    </row>
    <row r="12" spans="2:12" s="5" customFormat="1" ht="15" customHeight="1" x14ac:dyDescent="0.25">
      <c r="B12" s="35" t="s">
        <v>25</v>
      </c>
      <c r="C12" s="34" t="s">
        <v>0</v>
      </c>
      <c r="D12" s="34"/>
      <c r="E12" s="32" t="s">
        <v>12</v>
      </c>
      <c r="F12" s="32" t="s">
        <v>13</v>
      </c>
      <c r="G12" s="32" t="s">
        <v>22</v>
      </c>
      <c r="H12" s="32" t="s">
        <v>19</v>
      </c>
      <c r="I12" s="38" t="s">
        <v>21</v>
      </c>
      <c r="J12" s="38"/>
      <c r="K12" s="38"/>
      <c r="L12" s="29" t="s">
        <v>20</v>
      </c>
    </row>
    <row r="13" spans="2:12" s="5" customFormat="1" ht="40.5" customHeight="1" x14ac:dyDescent="0.25">
      <c r="B13" s="36"/>
      <c r="C13" s="21" t="s">
        <v>7</v>
      </c>
      <c r="D13" s="21" t="s">
        <v>6</v>
      </c>
      <c r="E13" s="33"/>
      <c r="F13" s="33"/>
      <c r="G13" s="33"/>
      <c r="H13" s="33"/>
      <c r="I13" s="21" t="s">
        <v>14</v>
      </c>
      <c r="J13" s="21" t="s">
        <v>15</v>
      </c>
      <c r="K13" s="22" t="s">
        <v>16</v>
      </c>
      <c r="L13" s="30"/>
    </row>
    <row r="14" spans="2:12" ht="20.100000000000001" customHeight="1" x14ac:dyDescent="0.25">
      <c r="B14" s="25" t="s">
        <v>2</v>
      </c>
      <c r="C14" s="26">
        <v>0</v>
      </c>
      <c r="D14" s="26">
        <v>0</v>
      </c>
      <c r="E14" s="27">
        <f>+D14*70/100</f>
        <v>0</v>
      </c>
      <c r="F14" s="27">
        <v>0</v>
      </c>
      <c r="G14" s="8">
        <v>0</v>
      </c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0</v>
      </c>
    </row>
    <row r="15" spans="2:12" ht="20.100000000000001" customHeight="1" x14ac:dyDescent="0.25">
      <c r="B15" s="24" t="s">
        <v>3</v>
      </c>
      <c r="C15" s="28">
        <v>0</v>
      </c>
      <c r="D15" s="28">
        <v>0</v>
      </c>
      <c r="E15" s="23">
        <f t="shared" ref="E15:E17" si="0">+D15*70/100</f>
        <v>0</v>
      </c>
      <c r="F15" s="23">
        <v>0</v>
      </c>
      <c r="G15" s="9">
        <v>0</v>
      </c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0</v>
      </c>
    </row>
    <row r="16" spans="2:12" ht="20.100000000000001" customHeight="1" x14ac:dyDescent="0.25">
      <c r="B16" s="24" t="s">
        <v>4</v>
      </c>
      <c r="C16" s="28">
        <v>0</v>
      </c>
      <c r="D16" s="28">
        <v>745613</v>
      </c>
      <c r="E16" s="23">
        <f t="shared" si="0"/>
        <v>521929.1</v>
      </c>
      <c r="F16" s="23">
        <v>27750</v>
      </c>
      <c r="G16" s="9">
        <v>27750</v>
      </c>
      <c r="H16" s="9"/>
      <c r="I16" s="14">
        <f>IF(ISERROR(+#REF!/E16)=TRUE,0,++#REF!/E16)</f>
        <v>0</v>
      </c>
      <c r="J16" s="14">
        <f>IF(ISERROR(+G16/E16)=TRUE,0,++G16/E16)</f>
        <v>5.3168141036780671E-2</v>
      </c>
      <c r="K16" s="14">
        <f>IF(ISERROR(+H16/E16)=TRUE,0,++H16/E16)</f>
        <v>0</v>
      </c>
      <c r="L16" s="17">
        <f>+D16-G16</f>
        <v>717863</v>
      </c>
    </row>
    <row r="17" spans="2:12" ht="20.100000000000001" customHeight="1" x14ac:dyDescent="0.25">
      <c r="B17" s="24" t="s">
        <v>5</v>
      </c>
      <c r="C17" s="28">
        <v>0</v>
      </c>
      <c r="D17" s="28">
        <v>0</v>
      </c>
      <c r="E17" s="23">
        <f t="shared" si="0"/>
        <v>0</v>
      </c>
      <c r="F17" s="23">
        <v>0</v>
      </c>
      <c r="G17" s="9">
        <v>0</v>
      </c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11" t="s">
        <v>8</v>
      </c>
      <c r="C18" s="11">
        <f t="shared" ref="C18:H18" si="1">SUM(C14:C17)</f>
        <v>0</v>
      </c>
      <c r="D18" s="11">
        <f t="shared" si="1"/>
        <v>745613</v>
      </c>
      <c r="E18" s="11">
        <f t="shared" si="1"/>
        <v>521929.1</v>
      </c>
      <c r="F18" s="11">
        <f t="shared" si="1"/>
        <v>27750</v>
      </c>
      <c r="G18" s="11">
        <f t="shared" si="1"/>
        <v>27750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5.3168141036780671E-2</v>
      </c>
      <c r="K18" s="15">
        <f>IF(ISERROR(+H18/E18)=TRUE,0,++H18/E18)</f>
        <v>0</v>
      </c>
      <c r="L18" s="18">
        <f>SUM(L14:L17)</f>
        <v>717863</v>
      </c>
    </row>
    <row r="19" spans="2:12" x14ac:dyDescent="0.2">
      <c r="B19" s="12" t="s">
        <v>24</v>
      </c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L20"/>
  <sheetViews>
    <sheetView showGridLines="0" zoomScale="85" zoomScaleNormal="85" workbookViewId="0">
      <selection activeCell="N8" sqref="N8"/>
    </sheetView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2:12" ht="15" customHeight="1" x14ac:dyDescent="0.25">
      <c r="B2" s="31" t="s">
        <v>28</v>
      </c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2:12" ht="15.75" customHeight="1" x14ac:dyDescent="0.25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2:12" ht="15" customHeight="1" x14ac:dyDescent="0.25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2:12" ht="15" customHeight="1" x14ac:dyDescent="0.25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2:12" ht="15" customHeight="1" x14ac:dyDescent="0.25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8" spans="2:12" ht="15.75" x14ac:dyDescent="0.25">
      <c r="B8" s="2" t="s">
        <v>17</v>
      </c>
    </row>
    <row r="9" spans="2:12" x14ac:dyDescent="0.2">
      <c r="B9" s="3" t="s">
        <v>1</v>
      </c>
    </row>
    <row r="11" spans="2:12" x14ac:dyDescent="0.25">
      <c r="B11" s="4"/>
      <c r="I11" s="37"/>
      <c r="J11" s="37"/>
      <c r="K11" s="37"/>
    </row>
    <row r="12" spans="2:12" s="5" customFormat="1" ht="15" customHeight="1" x14ac:dyDescent="0.25">
      <c r="B12" s="35" t="s">
        <v>25</v>
      </c>
      <c r="C12" s="34" t="s">
        <v>0</v>
      </c>
      <c r="D12" s="34"/>
      <c r="E12" s="32" t="s">
        <v>12</v>
      </c>
      <c r="F12" s="32" t="s">
        <v>13</v>
      </c>
      <c r="G12" s="32" t="s">
        <v>22</v>
      </c>
      <c r="H12" s="32" t="s">
        <v>19</v>
      </c>
      <c r="I12" s="38" t="s">
        <v>21</v>
      </c>
      <c r="J12" s="38"/>
      <c r="K12" s="38"/>
      <c r="L12" s="29" t="s">
        <v>20</v>
      </c>
    </row>
    <row r="13" spans="2:12" s="5" customFormat="1" ht="40.5" customHeight="1" x14ac:dyDescent="0.25">
      <c r="B13" s="36"/>
      <c r="C13" s="21" t="s">
        <v>7</v>
      </c>
      <c r="D13" s="21" t="s">
        <v>6</v>
      </c>
      <c r="E13" s="33"/>
      <c r="F13" s="33"/>
      <c r="G13" s="33"/>
      <c r="H13" s="33"/>
      <c r="I13" s="21" t="s">
        <v>14</v>
      </c>
      <c r="J13" s="21" t="s">
        <v>15</v>
      </c>
      <c r="K13" s="22" t="s">
        <v>16</v>
      </c>
      <c r="L13" s="30"/>
    </row>
    <row r="14" spans="2:12" ht="20.100000000000001" customHeight="1" x14ac:dyDescent="0.25">
      <c r="B14" s="6" t="s">
        <v>2</v>
      </c>
      <c r="C14" s="8">
        <v>630714878</v>
      </c>
      <c r="D14" s="8">
        <v>630714878</v>
      </c>
      <c r="E14" s="19">
        <f>+D14*70/100</f>
        <v>441500414.60000002</v>
      </c>
      <c r="F14" s="19">
        <v>0</v>
      </c>
      <c r="G14" s="8">
        <v>0</v>
      </c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630714878</v>
      </c>
    </row>
    <row r="15" spans="2:12" ht="20.100000000000001" customHeight="1" x14ac:dyDescent="0.25">
      <c r="B15" s="7" t="s">
        <v>3</v>
      </c>
      <c r="C15" s="9">
        <v>0</v>
      </c>
      <c r="D15" s="9">
        <v>0</v>
      </c>
      <c r="E15" s="20">
        <f t="shared" ref="E15:E17" si="0">+D15*70/100</f>
        <v>0</v>
      </c>
      <c r="F15" s="20">
        <v>0</v>
      </c>
      <c r="G15" s="9">
        <v>0</v>
      </c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0</v>
      </c>
    </row>
    <row r="16" spans="2:12" ht="20.100000000000001" customHeight="1" x14ac:dyDescent="0.25">
      <c r="B16" s="7" t="s">
        <v>4</v>
      </c>
      <c r="C16" s="9">
        <v>0</v>
      </c>
      <c r="D16" s="9">
        <v>0</v>
      </c>
      <c r="E16" s="20">
        <f t="shared" si="0"/>
        <v>0</v>
      </c>
      <c r="F16" s="20">
        <v>0</v>
      </c>
      <c r="G16" s="9">
        <v>0</v>
      </c>
      <c r="H16" s="9"/>
      <c r="I16" s="14">
        <f>IF(ISERROR(+#REF!/E16)=TRUE,0,++#REF!/E16)</f>
        <v>0</v>
      </c>
      <c r="J16" s="14">
        <f>IF(ISERROR(+G16/E16)=TRUE,0,++G16/E16)</f>
        <v>0</v>
      </c>
      <c r="K16" s="14">
        <f>IF(ISERROR(+H16/E16)=TRUE,0,++H16/E16)</f>
        <v>0</v>
      </c>
      <c r="L16" s="17">
        <f>+D16-G16</f>
        <v>0</v>
      </c>
    </row>
    <row r="17" spans="2:12" ht="20.100000000000001" customHeight="1" x14ac:dyDescent="0.25">
      <c r="B17" s="7" t="s">
        <v>5</v>
      </c>
      <c r="C17" s="9">
        <v>0</v>
      </c>
      <c r="D17" s="9">
        <v>0</v>
      </c>
      <c r="E17" s="20">
        <f t="shared" si="0"/>
        <v>0</v>
      </c>
      <c r="F17" s="20">
        <v>0</v>
      </c>
      <c r="G17" s="9">
        <v>0</v>
      </c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11" t="s">
        <v>8</v>
      </c>
      <c r="C18" s="11">
        <f t="shared" ref="C18:H18" si="1">SUM(C14:C17)</f>
        <v>630714878</v>
      </c>
      <c r="D18" s="11">
        <f t="shared" si="1"/>
        <v>630714878</v>
      </c>
      <c r="E18" s="11">
        <f t="shared" si="1"/>
        <v>441500414.60000002</v>
      </c>
      <c r="F18" s="11">
        <f t="shared" si="1"/>
        <v>0</v>
      </c>
      <c r="G18" s="11">
        <f t="shared" si="1"/>
        <v>0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0</v>
      </c>
      <c r="K18" s="15">
        <f>IF(ISERROR(+H18/E18)=TRUE,0,++H18/E18)</f>
        <v>0</v>
      </c>
      <c r="L18" s="18">
        <f>SUM(L14:L17)</f>
        <v>630714878</v>
      </c>
    </row>
    <row r="19" spans="2:12" x14ac:dyDescent="0.2">
      <c r="B19" s="12" t="s">
        <v>24</v>
      </c>
    </row>
    <row r="20" spans="2:12" x14ac:dyDescent="0.2">
      <c r="B20" s="12"/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RO</vt:lpstr>
      <vt:lpstr>RDR</vt:lpstr>
      <vt:lpstr>DYT</vt:lpstr>
      <vt:lpstr>ROOC</vt:lpstr>
      <vt:lpstr>DYT!Área_de_impresión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2016-03-15T20:02:17Z</dcterms:modified>
</cp:coreProperties>
</file>