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C\DVICENTE\MINSA\2016\1.- INFORMACION A COMUNICACIONES\PCA - 2016\7. Julio - 2016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C18" i="4" l="1"/>
  <c r="E14" i="5"/>
  <c r="E16" i="6"/>
  <c r="E14" i="6"/>
  <c r="E15" i="4"/>
  <c r="E14" i="4"/>
  <c r="E16" i="4"/>
  <c r="E17" i="4"/>
  <c r="E17" i="1"/>
  <c r="E16" i="1"/>
  <c r="E15" i="1"/>
  <c r="E14" i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<sst xmlns="http://schemas.openxmlformats.org/spreadsheetml/2006/main" count="162" uniqueCount="32">
  <si>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</si>
  <si>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</si>
  <si>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</si>
  <si>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</si>
  <si>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</si>
  <si>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</si>
  <si>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</si>
  <si>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</si>
  <si>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</si>
  <si>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</si>
  <si>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</si>
  <si>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</si>
  <si>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</si>
  <si>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</si>
  <si>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</si>
  <si>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</si>
  <si>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</si>
  <si>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</si>
  <si>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</si>
  <si>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</si>
  <si>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</si>
  <si>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</si>
  <si>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</si>
  <si>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</si>
  <si>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</si>
  <si>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</si>
  <si>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</si>
  <si>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</si>
  <si>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</si>
  <si>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</si>
  <si>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</si>
  <si>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Fuente: Consulta Amigable y Base de Datos al 31 de Julio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</si>
</sst>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1248.279581</c:v>
                </c:pt>
                <c:pt idx="2">
                  <c:v>1185.8656019500002</c:v>
                </c:pt>
                <c:pt idx="3">
                  <c:v>907.98477771999956</c:v>
                </c:pt>
                <c:pt idx="4">
                  <c:v>553.67599886999972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75.129998999999998</c:v>
                </c:pt>
                <c:pt idx="2">
                  <c:v>71.373499049999992</c:v>
                </c:pt>
                <c:pt idx="3">
                  <c:v>28.951095869999989</c:v>
                </c:pt>
                <c:pt idx="4">
                  <c:v>27.590551159999993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70.736621</c:v>
                </c:pt>
                <c:pt idx="2">
                  <c:v>67.199789949999996</c:v>
                </c:pt>
                <c:pt idx="3">
                  <c:v>30.378194429999997</c:v>
                </c:pt>
                <c:pt idx="4">
                  <c:v>19.107570110000005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441.99087200000002</c:v>
                </c:pt>
                <c:pt idx="2">
                  <c:v>419.89132839999996</c:v>
                </c:pt>
                <c:pt idx="3">
                  <c:v>371.28737453000008</c:v>
                </c:pt>
                <c:pt idx="4">
                  <c:v>329.4137789400001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59900688"/>
        <c:axId val="-1359899600"/>
        <c:axId val="0"/>
      </c:bar3DChart>
      <c:catAx>
        <c:axId val="-135990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59899600"/>
        <c:crosses val="autoZero"/>
        <c:auto val="1"/>
        <c:lblAlgn val="ctr"/>
        <c:lblOffset val="100"/>
        <c:noMultiLvlLbl val="0"/>
      </c:catAx>
      <c:valAx>
        <c:axId val="-135989960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35990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71.463949</c:v>
                </c:pt>
                <c:pt idx="2">
                  <c:v>71.463949</c:v>
                </c:pt>
                <c:pt idx="3">
                  <c:v>63.330866230000012</c:v>
                </c:pt>
                <c:pt idx="4">
                  <c:v>40.88180715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5.8679810000000003</c:v>
                </c:pt>
                <c:pt idx="3">
                  <c:v>3.5688941600000001</c:v>
                </c:pt>
                <c:pt idx="4">
                  <c:v>3.1137574900000002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4.136107</c:v>
                </c:pt>
                <c:pt idx="2">
                  <c:v>4.136107</c:v>
                </c:pt>
                <c:pt idx="3">
                  <c:v>2.8750009599999999</c:v>
                </c:pt>
                <c:pt idx="4">
                  <c:v>2.0267202400000004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22.726198</c:v>
                </c:pt>
                <c:pt idx="2">
                  <c:v>22.726198</c:v>
                </c:pt>
                <c:pt idx="3">
                  <c:v>15.59338966</c:v>
                </c:pt>
                <c:pt idx="4">
                  <c:v>13.765355469999999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87148752"/>
        <c:axId val="-1087149840"/>
        <c:axId val="0"/>
      </c:bar3DChart>
      <c:catAx>
        <c:axId val="-108714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87149840"/>
        <c:crosses val="autoZero"/>
        <c:auto val="1"/>
        <c:lblAlgn val="ctr"/>
        <c:lblOffset val="100"/>
        <c:noMultiLvlLbl val="0"/>
      </c:catAx>
      <c:valAx>
        <c:axId val="-10871498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087148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0.83899599999999996</c:v>
                </c:pt>
                <c:pt idx="2">
                  <c:v>0.83899599999999996</c:v>
                </c:pt>
                <c:pt idx="3">
                  <c:v>0.10764251999999999</c:v>
                </c:pt>
                <c:pt idx="4">
                  <c:v>0.10764251999999999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0.74561299999999997</c:v>
                </c:pt>
                <c:pt idx="3">
                  <c:v>4.3162499999999999E-2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87151472"/>
        <c:axId val="-1087147120"/>
        <c:axId val="0"/>
      </c:bar3DChart>
      <c:catAx>
        <c:axId val="-108715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87147120"/>
        <c:crosses val="autoZero"/>
        <c:auto val="1"/>
        <c:lblAlgn val="ctr"/>
        <c:lblOffset val="100"/>
        <c:noMultiLvlLbl val="0"/>
      </c:catAx>
      <c:valAx>
        <c:axId val="-10871471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-1087151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209.595009</c:v>
                </c:pt>
                <c:pt idx="2">
                  <c:v>209.595009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87146576"/>
        <c:axId val="-1087145488"/>
        <c:axId val="0"/>
      </c:bar3DChart>
      <c:catAx>
        <c:axId val="-108714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87145488"/>
        <c:crosses val="autoZero"/>
        <c:auto val="1"/>
        <c:lblAlgn val="ctr"/>
        <c:lblOffset val="100"/>
        <c:noMultiLvlLbl val="0"/>
      </c:catAx>
      <c:valAx>
        <c:axId val="-10871454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087146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87150928"/>
        <c:axId val="-1087150384"/>
        <c:axId val="0"/>
      </c:bar3DChart>
      <c:catAx>
        <c:axId val="-108715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87150384"/>
        <c:crosses val="autoZero"/>
        <c:auto val="1"/>
        <c:lblAlgn val="ctr"/>
        <c:lblOffset val="100"/>
        <c:noMultiLvlLbl val="0"/>
      </c:catAx>
      <c:valAx>
        <c:axId val="-10871503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087150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19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2319877349</v>
      </c>
      <c r="D14" s="8">
        <v>1248279581</v>
      </c>
      <c r="E14" s="19">
        <f>+D14*95/100</f>
        <v>1185865601.95</v>
      </c>
      <c r="F14" s="19">
        <v>907984777.71999955</v>
      </c>
      <c r="G14" s="8">
        <v>553675998.86999977</v>
      </c>
      <c r="H14" s="8"/>
      <c r="I14" s="13">
        <f>IF(ISERROR(+#REF!/E14)=TRUE,0,++#REF!/E14)</f>
        <v>0</v>
      </c>
      <c r="J14" s="13">
        <f>IF(ISERROR(+G14/E14)=TRUE,0,++G14/E14)</f>
        <v>0.46689607823985485</v>
      </c>
      <c r="K14" s="13">
        <f>IF(ISERROR(+H14/E14)=TRUE,0,++H14/E14)</f>
        <v>0</v>
      </c>
      <c r="L14" s="16">
        <f>+D14-G14</f>
        <v>694603582.13000023</v>
      </c>
    </row>
    <row r="15" spans="1:12" ht="20.100000000000001" customHeight="1" x14ac:dyDescent="0.25">
      <c r="B15" s="7" t="s">
        <v>4</v>
      </c>
      <c r="C15" s="9">
        <v>65371578</v>
      </c>
      <c r="D15" s="9">
        <v>75129999</v>
      </c>
      <c r="E15" s="20">
        <f>+D15*95/100</f>
        <v>71373499.049999997</v>
      </c>
      <c r="F15" s="20">
        <v>28951095.86999999</v>
      </c>
      <c r="G15" s="9">
        <v>27590551.159999993</v>
      </c>
      <c r="H15" s="9"/>
      <c r="I15" s="14">
        <f>IF(ISERROR(+#REF!/E15)=TRUE,0,++#REF!/E15)</f>
        <v>0</v>
      </c>
      <c r="J15" s="14">
        <f>IF(ISERROR(+G15/E15)=TRUE,0,++G15/E15)</f>
        <v>0.38656576358504863</v>
      </c>
      <c r="K15" s="14">
        <f>IF(ISERROR(+H15/E15)=TRUE,0,++H15/E15)</f>
        <v>0</v>
      </c>
      <c r="L15" s="17">
        <f>+D15-G15</f>
        <v>47539447.840000004</v>
      </c>
    </row>
    <row r="16" spans="1:12" ht="20.100000000000001" customHeight="1" x14ac:dyDescent="0.25">
      <c r="B16" s="7" t="s">
        <v>5</v>
      </c>
      <c r="C16" s="9">
        <v>71531785</v>
      </c>
      <c r="D16" s="9">
        <v>70736621</v>
      </c>
      <c r="E16" s="20">
        <f>+D16*95/100</f>
        <v>67199789.950000003</v>
      </c>
      <c r="F16" s="23">
        <v>30378194.429999996</v>
      </c>
      <c r="G16" s="9">
        <v>19107570.110000003</v>
      </c>
      <c r="H16" s="9"/>
      <c r="I16" s="14">
        <f>IF(ISERROR(+#REF!/E16)=TRUE,0,++#REF!/E16)</f>
        <v>0</v>
      </c>
      <c r="J16" s="14">
        <f>IF(ISERROR(+G16/E16)=TRUE,0,++G16/E16)</f>
        <v>0.28433972969583671</v>
      </c>
      <c r="K16" s="14">
        <f>IF(ISERROR(+H16/E16)=TRUE,0,++H16/E16)</f>
        <v>0</v>
      </c>
      <c r="L16" s="17">
        <f>+D16-G16</f>
        <v>51629050.890000001</v>
      </c>
    </row>
    <row r="17" spans="2:12" ht="20.100000000000001" customHeight="1" x14ac:dyDescent="0.25">
      <c r="B17" s="7" t="s">
        <v>6</v>
      </c>
      <c r="C17" s="9">
        <v>436350000</v>
      </c>
      <c r="D17" s="9">
        <v>441990872</v>
      </c>
      <c r="E17" s="20">
        <f>+D17*95/100</f>
        <v>419891328.39999998</v>
      </c>
      <c r="F17" s="23">
        <v>371287374.53000009</v>
      </c>
      <c r="G17" s="9">
        <v>329413778.94000012</v>
      </c>
      <c r="H17" s="9"/>
      <c r="I17" s="14">
        <f>IF(ISERROR(+#REF!/E17)=TRUE,0,++#REF!/E17)</f>
        <v>0</v>
      </c>
      <c r="J17" s="14">
        <f>IF(ISERROR(+G17/E17)=TRUE,0,++G17/E17)</f>
        <v>0.78452150987550651</v>
      </c>
      <c r="K17" s="14">
        <f>IF(ISERROR(+H17/E17)=TRUE,0,++H17/E17)</f>
        <v>0</v>
      </c>
      <c r="L17" s="17">
        <f>+D17-G17</f>
        <v>112577093.05999988</v>
      </c>
    </row>
    <row r="18" spans="2:12" ht="23.25" customHeight="1" x14ac:dyDescent="0.25">
      <c r="B18" s="30" t="s">
        <v>9</v>
      </c>
      <c r="C18" s="11">
        <f t="shared" ref="C18:H18" si="0">SUM(C14:C17)</f>
        <v>2893130712</v>
      </c>
      <c r="D18" s="11">
        <f t="shared" si="0"/>
        <v>1836137073</v>
      </c>
      <c r="E18" s="11">
        <f t="shared" si="0"/>
        <v>1744330219.3499999</v>
      </c>
      <c r="F18" s="11">
        <f t="shared" si="0"/>
        <v>1338601442.5499997</v>
      </c>
      <c r="G18" s="11">
        <f t="shared" si="0"/>
        <v>929787899.07999992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0.53303433533730349</v>
      </c>
      <c r="K18" s="15">
        <f>IF(ISERROR(+H18/E18)=TRUE,0,++H18/E18)</f>
        <v>0</v>
      </c>
      <c r="L18" s="18">
        <f>SUM(L14:L17)</f>
        <v>906349173.92000008</v>
      </c>
    </row>
    <row r="19" spans="2:12" x14ac:dyDescent="0.2">
      <c r="B19" s="12" t="s">
        <v>31</v>
      </c>
    </row>
    <row r="20" spans="2:12" x14ac:dyDescent="0.2">
      <c r="B20" s="12"/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2319.8773489999999</v>
      </c>
      <c r="D25" s="41">
        <f t="shared" si="1"/>
        <v>1248.279581</v>
      </c>
      <c r="E25" s="41">
        <f t="shared" si="1"/>
        <v>1185.8656019500002</v>
      </c>
      <c r="F25" s="41">
        <f t="shared" si="1"/>
        <v>907.98477771999956</v>
      </c>
      <c r="G25" s="41">
        <f t="shared" si="1"/>
        <v>553.67599886999972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65.371578</v>
      </c>
      <c r="D26" s="41">
        <f t="shared" si="1"/>
        <v>75.129998999999998</v>
      </c>
      <c r="E26" s="41">
        <f t="shared" si="1"/>
        <v>71.373499049999992</v>
      </c>
      <c r="F26" s="41">
        <f t="shared" si="1"/>
        <v>28.951095869999989</v>
      </c>
      <c r="G26" s="41">
        <f t="shared" si="1"/>
        <v>27.590551159999993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71.531784999999999</v>
      </c>
      <c r="D27" s="41">
        <f t="shared" si="1"/>
        <v>70.736621</v>
      </c>
      <c r="E27" s="41">
        <f t="shared" si="1"/>
        <v>67.199789949999996</v>
      </c>
      <c r="F27" s="41">
        <f t="shared" si="1"/>
        <v>30.378194429999997</v>
      </c>
      <c r="G27" s="41">
        <f t="shared" si="1"/>
        <v>19.107570110000005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436.35</v>
      </c>
      <c r="D28" s="41">
        <f t="shared" si="1"/>
        <v>441.99087200000002</v>
      </c>
      <c r="E28" s="41">
        <f t="shared" si="1"/>
        <v>419.89132839999996</v>
      </c>
      <c r="F28" s="41">
        <f t="shared" si="1"/>
        <v>371.28737453000008</v>
      </c>
      <c r="G28" s="41">
        <f t="shared" si="1"/>
        <v>329.4137789400001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57681394</v>
      </c>
      <c r="D14" s="8">
        <v>71463949</v>
      </c>
      <c r="E14" s="19">
        <f>+D14*100/100</f>
        <v>71463949</v>
      </c>
      <c r="F14" s="19">
        <v>63330866.230000012</v>
      </c>
      <c r="G14" s="8">
        <v>40881807.149999999</v>
      </c>
      <c r="H14" s="8"/>
      <c r="I14" s="13">
        <f>IF(ISERROR(+#REF!/E14)=TRUE,0,++#REF!/E14)</f>
        <v>0</v>
      </c>
      <c r="J14" s="13">
        <f>IF(ISERROR(+G14/E14)=TRUE,0,++G14/E14)</f>
        <v>0.57206196581719826</v>
      </c>
      <c r="K14" s="13">
        <f>IF(ISERROR(+H14/E14)=TRUE,0,++H14/E14)</f>
        <v>0</v>
      </c>
      <c r="L14" s="16">
        <f>+D14-G14</f>
        <v>30582141.850000001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+D15*100/100</f>
        <v>5867981</v>
      </c>
      <c r="F15" s="23">
        <v>3568894.16</v>
      </c>
      <c r="G15" s="9">
        <v>3113757.49</v>
      </c>
      <c r="H15" s="9"/>
      <c r="I15" s="14">
        <f>IF(ISERROR(+#REF!/E15)=TRUE,0,++#REF!/E15)</f>
        <v>0</v>
      </c>
      <c r="J15" s="14">
        <f>IF(ISERROR(+G15/E15)=TRUE,0,++G15/E15)</f>
        <v>0.53063523723065908</v>
      </c>
      <c r="K15" s="14">
        <f>IF(ISERROR(+H15/E15)=TRUE,0,++H15/E15)</f>
        <v>0</v>
      </c>
      <c r="L15" s="17">
        <f>+D15-G15</f>
        <v>2754223.51</v>
      </c>
    </row>
    <row r="16" spans="1:12" ht="20.100000000000001" customHeight="1" x14ac:dyDescent="0.25">
      <c r="B16" s="7" t="s">
        <v>5</v>
      </c>
      <c r="C16" s="9">
        <v>136107</v>
      </c>
      <c r="D16" s="9">
        <v>4136107</v>
      </c>
      <c r="E16" s="20">
        <f>+D16*100/100</f>
        <v>4136107</v>
      </c>
      <c r="F16" s="23">
        <v>2875000.96</v>
      </c>
      <c r="G16" s="9">
        <v>2026720.2400000002</v>
      </c>
      <c r="H16" s="9"/>
      <c r="I16" s="14">
        <f>IF(ISERROR(+#REF!/E16)=TRUE,0,++#REF!/E16)</f>
        <v>0</v>
      </c>
      <c r="J16" s="14">
        <f>IF(ISERROR(+G16/E16)=TRUE,0,++G16/E16)</f>
        <v>0.49000672371386916</v>
      </c>
      <c r="K16" s="14">
        <f>IF(ISERROR(+H16/E16)=TRUE,0,++H16/E16)</f>
        <v>0</v>
      </c>
      <c r="L16" s="17">
        <f>+D16-G16</f>
        <v>2109386.7599999998</v>
      </c>
    </row>
    <row r="17" spans="2:12" ht="20.100000000000001" customHeight="1" x14ac:dyDescent="0.25">
      <c r="B17" s="7" t="s">
        <v>6</v>
      </c>
      <c r="C17" s="9">
        <v>100000</v>
      </c>
      <c r="D17" s="9">
        <v>22726198</v>
      </c>
      <c r="E17" s="20">
        <f>+D17*100/100</f>
        <v>22726198</v>
      </c>
      <c r="F17" s="23">
        <v>15593389.66</v>
      </c>
      <c r="G17" s="9">
        <v>13765355.469999999</v>
      </c>
      <c r="H17" s="9"/>
      <c r="I17" s="14">
        <f>IF(ISERROR(+#REF!/E17)=TRUE,0,++#REF!/E17)</f>
        <v>0</v>
      </c>
      <c r="J17" s="14">
        <f>IF(ISERROR(+G17/E17)=TRUE,0,++G17/E17)</f>
        <v>0.60570428322414505</v>
      </c>
      <c r="K17" s="14">
        <f>IF(ISERROR(+H17/E17)=TRUE,0,++H17/E17)</f>
        <v>0</v>
      </c>
      <c r="L17" s="17">
        <f>+D17-G17</f>
        <v>8960842.5300000012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104194235</v>
      </c>
      <c r="E18" s="11">
        <f t="shared" si="0"/>
        <v>104194235</v>
      </c>
      <c r="F18" s="11">
        <f t="shared" si="0"/>
        <v>85368151.010000005</v>
      </c>
      <c r="G18" s="11">
        <f t="shared" si="0"/>
        <v>59787640.350000001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0.57380948523687514</v>
      </c>
      <c r="K18" s="15">
        <f>IF(ISERROR(+H18/E18)=TRUE,0,++H18/E18)</f>
        <v>0</v>
      </c>
      <c r="L18" s="18">
        <f>SUM(L14:L17)</f>
        <v>44406594.649999999</v>
      </c>
    </row>
    <row r="19" spans="2:12" x14ac:dyDescent="0.2">
      <c r="B19" s="12" t="s">
        <v>31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4">
        <f>C14/$A$1</f>
        <v>57.681393999999997</v>
      </c>
      <c r="D25" s="44">
        <f t="shared" ref="D25:G25" si="1">D14/$A$1</f>
        <v>71.463949</v>
      </c>
      <c r="E25" s="44">
        <f t="shared" si="1"/>
        <v>71.463949</v>
      </c>
      <c r="F25" s="44">
        <f t="shared" si="1"/>
        <v>63.330866230000012</v>
      </c>
      <c r="G25" s="44">
        <f t="shared" si="1"/>
        <v>40.88180715</v>
      </c>
    </row>
    <row r="26" spans="2:12" x14ac:dyDescent="0.25">
      <c r="B26" s="1" t="s">
        <v>4</v>
      </c>
      <c r="C26" s="44">
        <f t="shared" ref="C26:G26" si="2">C15/$A$1</f>
        <v>4.8679810000000003</v>
      </c>
      <c r="D26" s="44">
        <f t="shared" si="2"/>
        <v>5.8679810000000003</v>
      </c>
      <c r="E26" s="44">
        <f t="shared" si="2"/>
        <v>5.8679810000000003</v>
      </c>
      <c r="F26" s="44">
        <f t="shared" si="2"/>
        <v>3.5688941600000001</v>
      </c>
      <c r="G26" s="44">
        <f t="shared" si="2"/>
        <v>3.1137574900000002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4.136107</v>
      </c>
      <c r="E27" s="44">
        <f t="shared" si="3"/>
        <v>4.136107</v>
      </c>
      <c r="F27" s="44">
        <f t="shared" si="3"/>
        <v>2.8750009599999999</v>
      </c>
      <c r="G27" s="44">
        <f t="shared" si="3"/>
        <v>2.0267202400000004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22.726198</v>
      </c>
      <c r="E28" s="44">
        <f t="shared" si="4"/>
        <v>22.726198</v>
      </c>
      <c r="F28" s="44">
        <f t="shared" si="4"/>
        <v>15.59338966</v>
      </c>
      <c r="G28" s="44">
        <f t="shared" si="4"/>
        <v>13.765355469999999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838996</v>
      </c>
      <c r="E14" s="27">
        <f>+D14*100/100</f>
        <v>838996</v>
      </c>
      <c r="F14" s="27">
        <v>107642.51999999999</v>
      </c>
      <c r="G14" s="8">
        <v>107642.51999999999</v>
      </c>
      <c r="H14" s="8"/>
      <c r="I14" s="13">
        <f>IF(ISERROR(+#REF!/E14)=TRUE,0,++#REF!/E14)</f>
        <v>0</v>
      </c>
      <c r="J14" s="13">
        <f>IF(ISERROR(+G14/E14)=TRUE,0,++G14/E14)</f>
        <v>0.12829920524054941</v>
      </c>
      <c r="K14" s="13">
        <f>IF(ISERROR(+H14/E14)=TRUE,0,++H14/E14)</f>
        <v>0</v>
      </c>
      <c r="L14" s="16">
        <f>+D14-G14</f>
        <v>731353.48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+D16*100/100</f>
        <v>745613</v>
      </c>
      <c r="F16" s="23">
        <v>43162.5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5.7888609774775925E-2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1584609</v>
      </c>
      <c r="E18" s="11">
        <f t="shared" si="1"/>
        <v>1584609</v>
      </c>
      <c r="F18" s="11">
        <f t="shared" si="1"/>
        <v>150805.01999999999</v>
      </c>
      <c r="G18" s="11">
        <f t="shared" si="1"/>
        <v>150805.01999999999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9.5168599951155133E-2</v>
      </c>
      <c r="K18" s="15">
        <f>IF(ISERROR(+H18/E18)=TRUE,0,++H18/E18)</f>
        <v>0</v>
      </c>
      <c r="L18" s="18">
        <f>SUM(L14:L17)</f>
        <v>1433803.98</v>
      </c>
    </row>
    <row r="19" spans="2:12" x14ac:dyDescent="0.2">
      <c r="B19" s="12" t="s">
        <v>31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2">D14/$A$1</f>
        <v>0.83899599999999996</v>
      </c>
      <c r="E25" s="45">
        <f t="shared" si="2"/>
        <v>0.83899599999999996</v>
      </c>
      <c r="F25" s="45">
        <f t="shared" si="2"/>
        <v>0.10764251999999999</v>
      </c>
      <c r="G25" s="45">
        <f t="shared" si="2"/>
        <v>0.10764251999999999</v>
      </c>
      <c r="H25" s="1">
        <v>1373981</v>
      </c>
    </row>
    <row r="26" spans="2:12" x14ac:dyDescent="0.25">
      <c r="B26" s="1" t="s">
        <v>4</v>
      </c>
      <c r="C26" s="45">
        <f t="shared" ref="C26:G26" si="3">C15/$A$1</f>
        <v>0</v>
      </c>
      <c r="D26" s="45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1">
        <v>5072</v>
      </c>
    </row>
    <row r="27" spans="2:12" x14ac:dyDescent="0.25">
      <c r="B27" s="1" t="s">
        <v>5</v>
      </c>
      <c r="C27" s="45">
        <f t="shared" ref="C27:G27" si="4">C16/$A$1</f>
        <v>0</v>
      </c>
      <c r="D27" s="45">
        <f t="shared" si="4"/>
        <v>0.74561299999999997</v>
      </c>
      <c r="E27" s="45">
        <f t="shared" si="4"/>
        <v>0.74561299999999997</v>
      </c>
      <c r="F27" s="45">
        <f t="shared" si="4"/>
        <v>4.3162499999999999E-2</v>
      </c>
      <c r="G27" s="45">
        <f t="shared" si="4"/>
        <v>4.3162499999999999E-2</v>
      </c>
      <c r="H27" s="1">
        <v>3078714.9799999995</v>
      </c>
    </row>
    <row r="28" spans="2:12" x14ac:dyDescent="0.25">
      <c r="B28" s="1" t="s">
        <v>6</v>
      </c>
      <c r="C28" s="45">
        <f t="shared" ref="C28:G28" si="5">C17/$A$1</f>
        <v>0</v>
      </c>
      <c r="D28" s="45">
        <f t="shared" si="5"/>
        <v>0</v>
      </c>
      <c r="E28" s="45">
        <f t="shared" si="5"/>
        <v>0</v>
      </c>
      <c r="F28" s="45">
        <f t="shared" si="5"/>
        <v>0</v>
      </c>
      <c r="G28" s="45">
        <f t="shared" si="5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630714878</v>
      </c>
      <c r="D14" s="8">
        <v>209595009</v>
      </c>
      <c r="E14" s="19">
        <f>+D14*100/100</f>
        <v>209595009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209595009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630714878</v>
      </c>
      <c r="D18" s="11">
        <f t="shared" si="1"/>
        <v>209595009</v>
      </c>
      <c r="E18" s="11">
        <f t="shared" si="1"/>
        <v>209595009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209595009</v>
      </c>
    </row>
    <row r="19" spans="2:12" x14ac:dyDescent="0.2">
      <c r="B19" s="12" t="s">
        <v>31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46">
        <f>C14/$A$1</f>
        <v>630.714878</v>
      </c>
      <c r="D25" s="46">
        <f t="shared" ref="D25:G25" si="2">D14/$A$1</f>
        <v>209.595009</v>
      </c>
      <c r="E25" s="46">
        <f t="shared" si="2"/>
        <v>209.595009</v>
      </c>
      <c r="F25" s="46">
        <f t="shared" si="2"/>
        <v>0</v>
      </c>
      <c r="G25" s="46">
        <f t="shared" si="2"/>
        <v>0</v>
      </c>
    </row>
    <row r="26" spans="2:12" x14ac:dyDescent="0.25">
      <c r="B26" s="31" t="s">
        <v>4</v>
      </c>
      <c r="C26" s="46">
        <f t="shared" ref="C26:G26" si="3">C15/$A$1</f>
        <v>0</v>
      </c>
      <c r="D26" s="46">
        <f t="shared" si="3"/>
        <v>0</v>
      </c>
      <c r="E26" s="46">
        <f t="shared" si="3"/>
        <v>0</v>
      </c>
      <c r="F26" s="46">
        <f t="shared" si="3"/>
        <v>0</v>
      </c>
      <c r="G26" s="46">
        <f t="shared" si="3"/>
        <v>0</v>
      </c>
    </row>
    <row r="27" spans="2:12" x14ac:dyDescent="0.25">
      <c r="B27" s="31" t="s">
        <v>5</v>
      </c>
      <c r="C27" s="46">
        <f t="shared" ref="C27:G27" si="4">C16/$A$1</f>
        <v>0</v>
      </c>
      <c r="D27" s="46">
        <f t="shared" si="4"/>
        <v>0</v>
      </c>
      <c r="E27" s="46">
        <f t="shared" si="4"/>
        <v>0</v>
      </c>
      <c r="F27" s="46">
        <f t="shared" si="4"/>
        <v>0</v>
      </c>
      <c r="G27" s="46">
        <f t="shared" si="4"/>
        <v>0</v>
      </c>
    </row>
    <row r="28" spans="2:12" x14ac:dyDescent="0.25">
      <c r="B28" s="31" t="s">
        <v>6</v>
      </c>
      <c r="C28" s="46">
        <f t="shared" ref="C28:G28" si="5">C17/$A$1</f>
        <v>0</v>
      </c>
      <c r="D28" s="46">
        <f t="shared" si="5"/>
        <v>0</v>
      </c>
      <c r="E28" s="46">
        <f t="shared" si="5"/>
        <v>0</v>
      </c>
      <c r="F28" s="46">
        <f t="shared" si="5"/>
        <v>0</v>
      </c>
      <c r="G28" s="46">
        <f t="shared" si="5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2016-08-09T22:13:31Z</dcterms:modified>
</cp:coreProperties>
</file>