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cente\AppData\Local\Microsoft\Windows\INetCache\Content.Outlook\6HZTKZAQ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E14" i="5" l="1"/>
  <c r="E17" i="4"/>
  <c r="E14" i="4"/>
  <c r="E17" i="6"/>
  <c r="E17" i="5"/>
  <c r="E17" i="1"/>
  <c r="E15" i="4"/>
  <c r="E15" i="6"/>
  <c r="E15" i="5"/>
  <c r="E15" i="1"/>
  <c r="E14" i="6"/>
  <c r="E14" i="1"/>
  <c r="E16" i="4"/>
  <c r="E16" i="6"/>
  <c r="E16" i="5"/>
  <c r="E16" i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28" i="6"/>
  <c r="E27" i="6"/>
  <c r="E26" i="6"/>
  <c r="E28" i="5"/>
  <c r="E27" i="5"/>
  <c r="E26" i="5"/>
  <c r="E17" i="7"/>
  <c r="E28" i="7" s="1"/>
  <c r="E16" i="7"/>
  <c r="E27" i="7" s="1"/>
  <c r="E15" i="7"/>
  <c r="E26" i="7" s="1"/>
  <c r="E28" i="1"/>
  <c r="E27" i="1"/>
  <c r="E26" i="1"/>
  <c r="E25" i="4"/>
  <c r="E25" i="6"/>
  <c r="E25" i="5"/>
  <c r="E14" i="7"/>
  <c r="E25" i="7" s="1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<sst xmlns="http://schemas.openxmlformats.org/spreadsheetml/2006/main" count="166" uniqueCount="32">
  <si>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</si>
  <si>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</si>
  <si>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</si>
  <si>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</si>
  <si>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</si>
  <si>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</si>
  <si>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</si>
  <si>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</si>
  <si>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</si>
  <si>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</si>
  <si>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</si>
  <si>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</si>
  <si>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</si>
  <si>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</si>
  <si>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</si>
  <si>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</si>
  <si>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</si>
  <si>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</si>
  <si>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</si>
  <si>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</si>
  <si>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</si>
  <si>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</si>
  <si>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</si>
  <si>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</si>
  <si>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</si>
  <si>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PCA</t>
  </si>
  <si>
    <t>COMP. ANUAL</t>
  </si>
  <si>
    <t>DEVENG
AL MES DE JULIO</t>
  </si>
  <si>
    <t>EJECUCION PRESUPUESTAL MENSUALIZADA DE GASTOS 
MINISTERIO DE SALUD 2016
AL MES DE MARZO (I TRIMESTRE)</t>
  </si>
  <si>
    <t>Fuente: Consulta Amigable y Base de Datos al 08 de Abril del 2016</t>
  </si>
  <si>
    <t>DEVENGADO
AL MES DE MARZO
(4)</t>
  </si>
  <si>
    <t>Fuente: Consulta Amigable y Base de Datos al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</si>
</sst>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2319.8773489999999</c:v>
                </c:pt>
                <c:pt idx="1">
                  <c:v>1844.501174</c:v>
                </c:pt>
                <c:pt idx="2">
                  <c:v>1291.1508217999999</c:v>
                </c:pt>
                <c:pt idx="3">
                  <c:v>527.02277118000006</c:v>
                </c:pt>
                <c:pt idx="4">
                  <c:v>228.83825765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65.371578</c:v>
                </c:pt>
                <c:pt idx="1">
                  <c:v>73.315509000000006</c:v>
                </c:pt>
                <c:pt idx="2">
                  <c:v>72.582353909999995</c:v>
                </c:pt>
                <c:pt idx="3">
                  <c:v>18.694625959999993</c:v>
                </c:pt>
                <c:pt idx="4">
                  <c:v>11.389679979999999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71.531784999999999</c:v>
                </c:pt>
                <c:pt idx="1">
                  <c:v>84.046698000000006</c:v>
                </c:pt>
                <c:pt idx="2">
                  <c:v>83.20623101999999</c:v>
                </c:pt>
                <c:pt idx="3">
                  <c:v>15.045438630000001</c:v>
                </c:pt>
                <c:pt idx="4">
                  <c:v>8.4752450699999962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436.35</c:v>
                </c:pt>
                <c:pt idx="1">
                  <c:v>436.35</c:v>
                </c:pt>
                <c:pt idx="2">
                  <c:v>305.44499999999999</c:v>
                </c:pt>
                <c:pt idx="3">
                  <c:v>234.18418418999991</c:v>
                </c:pt>
                <c:pt idx="4">
                  <c:v>174.66854968999991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60019408"/>
        <c:axId val="560014512"/>
        <c:axId val="0"/>
      </c:bar3DChart>
      <c:catAx>
        <c:axId val="56001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0014512"/>
        <c:crosses val="autoZero"/>
        <c:auto val="1"/>
        <c:lblAlgn val="ctr"/>
        <c:lblOffset val="100"/>
        <c:noMultiLvlLbl val="0"/>
      </c:catAx>
      <c:valAx>
        <c:axId val="56001451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560019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57.681393999999997</c:v>
                </c:pt>
                <c:pt idx="1">
                  <c:v>64.879921999999993</c:v>
                </c:pt>
                <c:pt idx="2">
                  <c:v>64.231122780000007</c:v>
                </c:pt>
                <c:pt idx="3">
                  <c:v>41.144066420000001</c:v>
                </c:pt>
                <c:pt idx="4">
                  <c:v>15.12746754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4.8679810000000003</c:v>
                </c:pt>
                <c:pt idx="1">
                  <c:v>4.8679810000000003</c:v>
                </c:pt>
                <c:pt idx="2">
                  <c:v>4.81930119</c:v>
                </c:pt>
                <c:pt idx="3">
                  <c:v>2.3615204400000001</c:v>
                </c:pt>
                <c:pt idx="4">
                  <c:v>1.7293619000000002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1.0361069999999999</c:v>
                </c:pt>
                <c:pt idx="2">
                  <c:v>1.02574593</c:v>
                </c:pt>
                <c:pt idx="3">
                  <c:v>0.34936243000000006</c:v>
                </c:pt>
                <c:pt idx="4">
                  <c:v>0.24467614999999998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16.888722999999999</c:v>
                </c:pt>
                <c:pt idx="2">
                  <c:v>16.71983577</c:v>
                </c:pt>
                <c:pt idx="3">
                  <c:v>13.14538159</c:v>
                </c:pt>
                <c:pt idx="4">
                  <c:v>11.41584293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60020496"/>
        <c:axId val="560027024"/>
        <c:axId val="0"/>
      </c:bar3DChart>
      <c:catAx>
        <c:axId val="56002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0027024"/>
        <c:crosses val="autoZero"/>
        <c:auto val="1"/>
        <c:lblAlgn val="ctr"/>
        <c:lblOffset val="100"/>
        <c:noMultiLvlLbl val="0"/>
      </c:catAx>
      <c:valAx>
        <c:axId val="56002702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560020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0.74561299999999997</c:v>
                </c:pt>
                <c:pt idx="2">
                  <c:v>0.73815686999999996</c:v>
                </c:pt>
                <c:pt idx="3">
                  <c:v>4.3162499999999999E-2</c:v>
                </c:pt>
                <c:pt idx="4">
                  <c:v>4.3162499999999999E-2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60018320"/>
        <c:axId val="560024848"/>
        <c:axId val="0"/>
      </c:bar3DChart>
      <c:catAx>
        <c:axId val="560018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0024848"/>
        <c:crosses val="autoZero"/>
        <c:auto val="1"/>
        <c:lblAlgn val="ctr"/>
        <c:lblOffset val="100"/>
        <c:noMultiLvlLbl val="0"/>
      </c:catAx>
      <c:valAx>
        <c:axId val="56002484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560018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630.714878</c:v>
                </c:pt>
                <c:pt idx="1">
                  <c:v>630.714878</c:v>
                </c:pt>
                <c:pt idx="2">
                  <c:v>624.40772922000008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60021584"/>
        <c:axId val="560025392"/>
        <c:axId val="0"/>
      </c:bar3DChart>
      <c:catAx>
        <c:axId val="56002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0025392"/>
        <c:crosses val="autoZero"/>
        <c:auto val="1"/>
        <c:lblAlgn val="ctr"/>
        <c:lblOffset val="100"/>
        <c:noMultiLvlLbl val="0"/>
      </c:catAx>
      <c:valAx>
        <c:axId val="56002539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560021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60013424"/>
        <c:axId val="560028112"/>
        <c:axId val="0"/>
      </c:bar3DChart>
      <c:catAx>
        <c:axId val="56001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60028112"/>
        <c:crosses val="autoZero"/>
        <c:auto val="1"/>
        <c:lblAlgn val="ctr"/>
        <c:lblOffset val="100"/>
        <c:noMultiLvlLbl val="0"/>
      </c:catAx>
      <c:valAx>
        <c:axId val="5600281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60013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tabSelected="1" zoomScale="85" zoomScaleNormal="8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19</v>
      </c>
      <c r="F12" s="51" t="s">
        <v>14</v>
      </c>
      <c r="G12" s="51" t="s">
        <v>30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2319877349</v>
      </c>
      <c r="D14" s="8">
        <v>1844501174</v>
      </c>
      <c r="E14" s="19">
        <f>+D14*70/100</f>
        <v>1291150821.8</v>
      </c>
      <c r="F14" s="19">
        <v>527022771.18000001</v>
      </c>
      <c r="G14" s="8">
        <v>228838257.65000001</v>
      </c>
      <c r="H14" s="8"/>
      <c r="I14" s="13">
        <f>IF(ISERROR(+#REF!/E14)=TRUE,0,++#REF!/E14)</f>
        <v>0</v>
      </c>
      <c r="J14" s="13">
        <f>IF(ISERROR(+G14/E14)=TRUE,0,++G14/E14)</f>
        <v>0.17723588428730225</v>
      </c>
      <c r="K14" s="13">
        <f>IF(ISERROR(+H14/E14)=TRUE,0,++H14/E14)</f>
        <v>0</v>
      </c>
      <c r="L14" s="16">
        <f>+D14-G14</f>
        <v>1615662916.3499999</v>
      </c>
    </row>
    <row r="15" spans="1:12" ht="20.100000000000001" customHeight="1" x14ac:dyDescent="0.25">
      <c r="B15" s="7" t="s">
        <v>4</v>
      </c>
      <c r="C15" s="9">
        <v>65371578</v>
      </c>
      <c r="D15" s="9">
        <v>73315509</v>
      </c>
      <c r="E15" s="20">
        <f>+D15*99/100</f>
        <v>72582353.909999996</v>
      </c>
      <c r="F15" s="20">
        <v>18694625.959999993</v>
      </c>
      <c r="G15" s="9">
        <v>11389679.979999999</v>
      </c>
      <c r="H15" s="9"/>
      <c r="I15" s="14">
        <f>IF(ISERROR(+#REF!/E15)=TRUE,0,++#REF!/E15)</f>
        <v>0</v>
      </c>
      <c r="J15" s="14">
        <f>IF(ISERROR(+G15/E15)=TRUE,0,++G15/E15)</f>
        <v>0.15692078537605531</v>
      </c>
      <c r="K15" s="14">
        <f>IF(ISERROR(+H15/E15)=TRUE,0,++H15/E15)</f>
        <v>0</v>
      </c>
      <c r="L15" s="17">
        <f>+D15-G15</f>
        <v>61925829.020000003</v>
      </c>
    </row>
    <row r="16" spans="1:12" ht="20.100000000000001" customHeight="1" x14ac:dyDescent="0.25">
      <c r="B16" s="7" t="s">
        <v>5</v>
      </c>
      <c r="C16" s="9">
        <v>71531785</v>
      </c>
      <c r="D16" s="9">
        <v>84046698</v>
      </c>
      <c r="E16" s="20">
        <f>+D16*99/100</f>
        <v>83206231.019999996</v>
      </c>
      <c r="F16" s="23">
        <v>15045438.630000001</v>
      </c>
      <c r="G16" s="9">
        <v>8475245.0699999966</v>
      </c>
      <c r="H16" s="9"/>
      <c r="I16" s="14">
        <f>IF(ISERROR(+#REF!/E16)=TRUE,0,++#REF!/E16)</f>
        <v>0</v>
      </c>
      <c r="J16" s="14">
        <f>IF(ISERROR(+G16/E16)=TRUE,0,++G16/E16)</f>
        <v>0.10185829794360991</v>
      </c>
      <c r="K16" s="14">
        <f>IF(ISERROR(+H16/E16)=TRUE,0,++H16/E16)</f>
        <v>0</v>
      </c>
      <c r="L16" s="17">
        <f>+D16-G16</f>
        <v>75571452.930000007</v>
      </c>
    </row>
    <row r="17" spans="2:12" ht="20.100000000000001" customHeight="1" x14ac:dyDescent="0.25">
      <c r="B17" s="7" t="s">
        <v>6</v>
      </c>
      <c r="C17" s="9">
        <v>436350000</v>
      </c>
      <c r="D17" s="9">
        <v>436350000</v>
      </c>
      <c r="E17" s="20">
        <f>+D17*70/100</f>
        <v>305445000</v>
      </c>
      <c r="F17" s="23">
        <v>234184184.18999991</v>
      </c>
      <c r="G17" s="9">
        <v>174668549.68999991</v>
      </c>
      <c r="H17" s="9"/>
      <c r="I17" s="14">
        <f>IF(ISERROR(+#REF!/E17)=TRUE,0,++#REF!/E17)</f>
        <v>0</v>
      </c>
      <c r="J17" s="14">
        <f>IF(ISERROR(+G17/E17)=TRUE,0,++G17/E17)</f>
        <v>0.57184943177986192</v>
      </c>
      <c r="K17" s="14">
        <f>IF(ISERROR(+H17/E17)=TRUE,0,++H17/E17)</f>
        <v>0</v>
      </c>
      <c r="L17" s="17">
        <f>+D17-G17</f>
        <v>261681450.31000009</v>
      </c>
    </row>
    <row r="18" spans="2:12" ht="23.25" customHeight="1" x14ac:dyDescent="0.25">
      <c r="B18" s="30" t="s">
        <v>9</v>
      </c>
      <c r="C18" s="11">
        <f t="shared" ref="C18:H18" si="0">SUM(C14:C17)</f>
        <v>2893130712</v>
      </c>
      <c r="D18" s="11">
        <f t="shared" si="0"/>
        <v>2438213381</v>
      </c>
      <c r="E18" s="11">
        <f t="shared" si="0"/>
        <v>1752384406.73</v>
      </c>
      <c r="F18" s="11">
        <f t="shared" si="0"/>
        <v>794947019.95999992</v>
      </c>
      <c r="G18" s="11">
        <f t="shared" si="0"/>
        <v>423371732.38999987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0.2415975232169657</v>
      </c>
      <c r="K18" s="15">
        <f>IF(ISERROR(+H18/E18)=TRUE,0,++H18/E18)</f>
        <v>0</v>
      </c>
      <c r="L18" s="18">
        <f>SUM(L14:L17)</f>
        <v>2014841648.6100001</v>
      </c>
    </row>
    <row r="19" spans="2:12" x14ac:dyDescent="0.25">
      <c r="B19" s="1" t="s">
        <v>24</v>
      </c>
    </row>
    <row r="20" spans="2:12" x14ac:dyDescent="0.2">
      <c r="B20" s="12" t="s">
        <v>31</v>
      </c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1">C14/$A$10</f>
        <v>2319.8773489999999</v>
      </c>
      <c r="D25" s="41">
        <f t="shared" si="1"/>
        <v>1844.501174</v>
      </c>
      <c r="E25" s="41">
        <f t="shared" si="1"/>
        <v>1291.1508217999999</v>
      </c>
      <c r="F25" s="41">
        <f t="shared" si="1"/>
        <v>527.02277118000006</v>
      </c>
      <c r="G25" s="41">
        <f t="shared" si="1"/>
        <v>228.83825765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1"/>
        <v>65.371578</v>
      </c>
      <c r="D26" s="41">
        <f t="shared" si="1"/>
        <v>73.315509000000006</v>
      </c>
      <c r="E26" s="41">
        <f t="shared" si="1"/>
        <v>72.582353909999995</v>
      </c>
      <c r="F26" s="41">
        <f t="shared" si="1"/>
        <v>18.694625959999993</v>
      </c>
      <c r="G26" s="41">
        <f t="shared" si="1"/>
        <v>11.389679979999999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1"/>
        <v>71.531784999999999</v>
      </c>
      <c r="D27" s="41">
        <f t="shared" si="1"/>
        <v>84.046698000000006</v>
      </c>
      <c r="E27" s="41">
        <f t="shared" si="1"/>
        <v>83.20623101999999</v>
      </c>
      <c r="F27" s="41">
        <f t="shared" si="1"/>
        <v>15.045438630000001</v>
      </c>
      <c r="G27" s="41">
        <f t="shared" si="1"/>
        <v>8.4752450699999962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1"/>
        <v>436.35</v>
      </c>
      <c r="D28" s="41">
        <f t="shared" si="1"/>
        <v>436.35</v>
      </c>
      <c r="E28" s="41">
        <f t="shared" si="1"/>
        <v>305.44499999999999</v>
      </c>
      <c r="F28" s="41">
        <f t="shared" si="1"/>
        <v>234.18418418999991</v>
      </c>
      <c r="G28" s="41">
        <f t="shared" si="1"/>
        <v>174.66854968999991</v>
      </c>
      <c r="H28" s="37"/>
      <c r="I28" s="33"/>
      <c r="J28" s="33"/>
      <c r="K28" s="33"/>
      <c r="L28" s="34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30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57681394</v>
      </c>
      <c r="D14" s="8">
        <v>64879922</v>
      </c>
      <c r="E14" s="19">
        <f>+D14*99/100</f>
        <v>64231122.780000001</v>
      </c>
      <c r="F14" s="19">
        <v>41144066.420000002</v>
      </c>
      <c r="G14" s="8">
        <v>15127467.539999999</v>
      </c>
      <c r="H14" s="8"/>
      <c r="I14" s="13">
        <f>IF(ISERROR(+#REF!/E14)=TRUE,0,++#REF!/E14)</f>
        <v>0</v>
      </c>
      <c r="J14" s="13">
        <f>IF(ISERROR(+G14/E14)=TRUE,0,++G14/E14)</f>
        <v>0.23551616234101269</v>
      </c>
      <c r="K14" s="13">
        <f>IF(ISERROR(+H14/E14)=TRUE,0,++H14/E14)</f>
        <v>0</v>
      </c>
      <c r="L14" s="16">
        <f>+D14-G14</f>
        <v>49752454.460000001</v>
      </c>
    </row>
    <row r="15" spans="1:12" ht="20.100000000000001" customHeight="1" x14ac:dyDescent="0.25">
      <c r="B15" s="7" t="s">
        <v>4</v>
      </c>
      <c r="C15" s="9">
        <v>4867981</v>
      </c>
      <c r="D15" s="9">
        <v>4867981</v>
      </c>
      <c r="E15" s="20">
        <f>+D15*99/100</f>
        <v>4819301.1900000004</v>
      </c>
      <c r="F15" s="23">
        <v>2361520.44</v>
      </c>
      <c r="G15" s="9">
        <v>1729361.9000000001</v>
      </c>
      <c r="H15" s="9"/>
      <c r="I15" s="14">
        <f>IF(ISERROR(+#REF!/E15)=TRUE,0,++#REF!/E15)</f>
        <v>0</v>
      </c>
      <c r="J15" s="14">
        <f>IF(ISERROR(+G15/E15)=TRUE,0,++G15/E15)</f>
        <v>0.35884080114942973</v>
      </c>
      <c r="K15" s="14">
        <f>IF(ISERROR(+H15/E15)=TRUE,0,++H15/E15)</f>
        <v>0</v>
      </c>
      <c r="L15" s="17">
        <f>+D15-G15</f>
        <v>3138619.0999999996</v>
      </c>
    </row>
    <row r="16" spans="1:12" ht="20.100000000000001" customHeight="1" x14ac:dyDescent="0.25">
      <c r="B16" s="7" t="s">
        <v>5</v>
      </c>
      <c r="C16" s="9">
        <v>136107</v>
      </c>
      <c r="D16" s="9">
        <v>1036107</v>
      </c>
      <c r="E16" s="20">
        <f>+D16*99/100</f>
        <v>1025745.93</v>
      </c>
      <c r="F16" s="23">
        <v>349362.43000000005</v>
      </c>
      <c r="G16" s="9">
        <v>244676.15</v>
      </c>
      <c r="H16" s="9"/>
      <c r="I16" s="14">
        <f>IF(ISERROR(+#REF!/E16)=TRUE,0,++#REF!/E16)</f>
        <v>0</v>
      </c>
      <c r="J16" s="14">
        <f>IF(ISERROR(+G16/E16)=TRUE,0,++G16/E16)</f>
        <v>0.23853484848826062</v>
      </c>
      <c r="K16" s="14">
        <f>IF(ISERROR(+H16/E16)=TRUE,0,++H16/E16)</f>
        <v>0</v>
      </c>
      <c r="L16" s="17">
        <f>+D16-G16</f>
        <v>791430.85</v>
      </c>
    </row>
    <row r="17" spans="2:12" ht="20.100000000000001" customHeight="1" x14ac:dyDescent="0.25">
      <c r="B17" s="7" t="s">
        <v>6</v>
      </c>
      <c r="C17" s="9">
        <v>100000</v>
      </c>
      <c r="D17" s="9">
        <v>16888723</v>
      </c>
      <c r="E17" s="20">
        <f>+D17*99/100</f>
        <v>16719835.77</v>
      </c>
      <c r="F17" s="23">
        <v>13145381.59</v>
      </c>
      <c r="G17" s="9">
        <v>11415842.93</v>
      </c>
      <c r="H17" s="9"/>
      <c r="I17" s="14">
        <f>IF(ISERROR(+#REF!/E17)=TRUE,0,++#REF!/E17)</f>
        <v>0</v>
      </c>
      <c r="J17" s="14">
        <f>IF(ISERROR(+G17/E17)=TRUE,0,++G17/E17)</f>
        <v>0.68277243192084291</v>
      </c>
      <c r="K17" s="14">
        <f>IF(ISERROR(+H17/E17)=TRUE,0,++H17/E17)</f>
        <v>0</v>
      </c>
      <c r="L17" s="17">
        <f>+D17-G17</f>
        <v>5472880.0700000003</v>
      </c>
    </row>
    <row r="18" spans="2:12" ht="23.25" customHeight="1" x14ac:dyDescent="0.25">
      <c r="B18" s="30" t="s">
        <v>9</v>
      </c>
      <c r="C18" s="11">
        <f t="shared" ref="C18:H18" si="0">SUM(C14:C17)</f>
        <v>62785482</v>
      </c>
      <c r="D18" s="11">
        <f t="shared" si="0"/>
        <v>87672733</v>
      </c>
      <c r="E18" s="11">
        <f t="shared" si="0"/>
        <v>86796005.670000002</v>
      </c>
      <c r="F18" s="11">
        <f t="shared" si="0"/>
        <v>57000330.879999995</v>
      </c>
      <c r="G18" s="11">
        <f t="shared" si="0"/>
        <v>28517348.519999996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0.32855600093423049</v>
      </c>
      <c r="K18" s="15">
        <f>IF(ISERROR(+H18/E18)=TRUE,0,++H18/E18)</f>
        <v>0</v>
      </c>
      <c r="L18" s="18">
        <f>SUM(L14:L17)</f>
        <v>59155384.480000004</v>
      </c>
    </row>
    <row r="19" spans="2:12" x14ac:dyDescent="0.25">
      <c r="B19" s="1" t="s">
        <v>24</v>
      </c>
    </row>
    <row r="20" spans="2:12" x14ac:dyDescent="0.2">
      <c r="B20" s="12" t="s">
        <v>31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25</v>
      </c>
      <c r="F24" s="43" t="s">
        <v>26</v>
      </c>
      <c r="G24" s="43" t="s">
        <v>27</v>
      </c>
    </row>
    <row r="25" spans="2:12" x14ac:dyDescent="0.25">
      <c r="B25" s="1" t="s">
        <v>3</v>
      </c>
      <c r="C25" s="44">
        <f>C14/$A$1</f>
        <v>57.681393999999997</v>
      </c>
      <c r="D25" s="44">
        <f t="shared" ref="D25:G25" si="1">D14/$A$1</f>
        <v>64.879921999999993</v>
      </c>
      <c r="E25" s="44">
        <f t="shared" si="1"/>
        <v>64.231122780000007</v>
      </c>
      <c r="F25" s="44">
        <f t="shared" si="1"/>
        <v>41.144066420000001</v>
      </c>
      <c r="G25" s="44">
        <f t="shared" si="1"/>
        <v>15.12746754</v>
      </c>
    </row>
    <row r="26" spans="2:12" x14ac:dyDescent="0.25">
      <c r="B26" s="1" t="s">
        <v>4</v>
      </c>
      <c r="C26" s="44">
        <f t="shared" ref="C26:G26" si="2">C15/$A$1</f>
        <v>4.8679810000000003</v>
      </c>
      <c r="D26" s="44">
        <f t="shared" si="2"/>
        <v>4.8679810000000003</v>
      </c>
      <c r="E26" s="44">
        <f t="shared" si="2"/>
        <v>4.81930119</v>
      </c>
      <c r="F26" s="44">
        <f t="shared" si="2"/>
        <v>2.3615204400000001</v>
      </c>
      <c r="G26" s="44">
        <f t="shared" si="2"/>
        <v>1.7293619000000002</v>
      </c>
    </row>
    <row r="27" spans="2:12" x14ac:dyDescent="0.25">
      <c r="B27" s="1" t="s">
        <v>5</v>
      </c>
      <c r="C27" s="44">
        <f t="shared" ref="C27:G27" si="3">C16/$A$1</f>
        <v>0.13610700000000001</v>
      </c>
      <c r="D27" s="44">
        <f t="shared" si="3"/>
        <v>1.0361069999999999</v>
      </c>
      <c r="E27" s="44">
        <f t="shared" si="3"/>
        <v>1.02574593</v>
      </c>
      <c r="F27" s="44">
        <f t="shared" si="3"/>
        <v>0.34936243000000006</v>
      </c>
      <c r="G27" s="44">
        <f t="shared" si="3"/>
        <v>0.24467614999999998</v>
      </c>
    </row>
    <row r="28" spans="2:12" x14ac:dyDescent="0.25">
      <c r="B28" s="1" t="s">
        <v>6</v>
      </c>
      <c r="C28" s="44">
        <f t="shared" ref="C28:G28" si="4">C17/$A$1</f>
        <v>0.1</v>
      </c>
      <c r="D28" s="44">
        <f t="shared" si="4"/>
        <v>16.888722999999999</v>
      </c>
      <c r="E28" s="44">
        <f t="shared" si="4"/>
        <v>16.71983577</v>
      </c>
      <c r="F28" s="44">
        <f t="shared" si="4"/>
        <v>13.14538159</v>
      </c>
      <c r="G28" s="44">
        <f t="shared" si="4"/>
        <v>11.41584293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30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>
        <v>0</v>
      </c>
      <c r="D14" s="26">
        <v>0</v>
      </c>
      <c r="E14" s="27">
        <f>+D14*70/100</f>
        <v>0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>+D15*99/100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9">
        <v>745613</v>
      </c>
      <c r="E16" s="23">
        <f>+D16*99/100</f>
        <v>738156.87</v>
      </c>
      <c r="F16" s="23">
        <v>43162.5</v>
      </c>
      <c r="G16" s="9">
        <v>43162.5</v>
      </c>
      <c r="H16" s="9"/>
      <c r="I16" s="14">
        <f>IF(ISERROR(+#REF!/E16)=TRUE,0,++#REF!/E16)</f>
        <v>0</v>
      </c>
      <c r="J16" s="14">
        <f>IF(ISERROR(+G16/E16)=TRUE,0,++G16/E16)</f>
        <v>5.8473343206844365E-2</v>
      </c>
      <c r="K16" s="14">
        <f>IF(ISERROR(+H16/E16)=TRUE,0,++H16/E16)</f>
        <v>0</v>
      </c>
      <c r="L16" s="17">
        <f>+D16-G16</f>
        <v>702450.5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>+D17*70/100</f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0</v>
      </c>
      <c r="D18" s="11">
        <f t="shared" si="0"/>
        <v>745613</v>
      </c>
      <c r="E18" s="11">
        <f t="shared" si="0"/>
        <v>738156.87</v>
      </c>
      <c r="F18" s="11">
        <f t="shared" si="0"/>
        <v>43162.5</v>
      </c>
      <c r="G18" s="11">
        <f t="shared" si="0"/>
        <v>43162.5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5.8473343206844365E-2</v>
      </c>
      <c r="K18" s="15">
        <f>IF(ISERROR(+H18/E18)=TRUE,0,++H18/E18)</f>
        <v>0</v>
      </c>
      <c r="L18" s="18">
        <f>SUM(L14:L17)</f>
        <v>702450.5</v>
      </c>
    </row>
    <row r="19" spans="2:12" x14ac:dyDescent="0.25">
      <c r="B19" s="1" t="s">
        <v>24</v>
      </c>
    </row>
    <row r="20" spans="2:12" x14ac:dyDescent="0.2">
      <c r="B20" s="12" t="s">
        <v>31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25</v>
      </c>
      <c r="F24" s="43" t="s">
        <v>26</v>
      </c>
      <c r="G24" s="43" t="s">
        <v>27</v>
      </c>
    </row>
    <row r="25" spans="2:12" x14ac:dyDescent="0.25">
      <c r="B25" s="1" t="s">
        <v>3</v>
      </c>
      <c r="C25" s="45">
        <f>C14/$A$1</f>
        <v>0</v>
      </c>
      <c r="D25" s="45">
        <f t="shared" ref="D25:G25" si="1">D14/$A$1</f>
        <v>0</v>
      </c>
      <c r="E25" s="45">
        <f t="shared" si="1"/>
        <v>0</v>
      </c>
      <c r="F25" s="45">
        <f t="shared" si="1"/>
        <v>0</v>
      </c>
      <c r="G25" s="45">
        <f t="shared" si="1"/>
        <v>0</v>
      </c>
      <c r="H25" s="1">
        <v>1373981</v>
      </c>
    </row>
    <row r="26" spans="2:12" x14ac:dyDescent="0.25">
      <c r="B26" s="1" t="s">
        <v>4</v>
      </c>
      <c r="C26" s="45">
        <f t="shared" ref="C26:G26" si="2">C15/$A$1</f>
        <v>0</v>
      </c>
      <c r="D26" s="45">
        <f t="shared" si="2"/>
        <v>0</v>
      </c>
      <c r="E26" s="45">
        <f t="shared" si="2"/>
        <v>0</v>
      </c>
      <c r="F26" s="45">
        <f t="shared" si="2"/>
        <v>0</v>
      </c>
      <c r="G26" s="45">
        <f t="shared" si="2"/>
        <v>0</v>
      </c>
      <c r="H26" s="1">
        <v>5072</v>
      </c>
    </row>
    <row r="27" spans="2:12" x14ac:dyDescent="0.25">
      <c r="B27" s="1" t="s">
        <v>5</v>
      </c>
      <c r="C27" s="45">
        <f t="shared" ref="C27:G27" si="3">C16/$A$1</f>
        <v>0</v>
      </c>
      <c r="D27" s="45">
        <f t="shared" si="3"/>
        <v>0.74561299999999997</v>
      </c>
      <c r="E27" s="45">
        <f t="shared" si="3"/>
        <v>0.73815686999999996</v>
      </c>
      <c r="F27" s="45">
        <f t="shared" si="3"/>
        <v>4.3162499999999999E-2</v>
      </c>
      <c r="G27" s="45">
        <f t="shared" si="3"/>
        <v>4.3162499999999999E-2</v>
      </c>
      <c r="H27" s="1">
        <v>3078714.9799999995</v>
      </c>
    </row>
    <row r="28" spans="2:12" x14ac:dyDescent="0.25">
      <c r="B28" s="1" t="s">
        <v>6</v>
      </c>
      <c r="C28" s="45">
        <f t="shared" ref="C28:G28" si="4">C17/$A$1</f>
        <v>0</v>
      </c>
      <c r="D28" s="45">
        <f t="shared" si="4"/>
        <v>0</v>
      </c>
      <c r="E28" s="45">
        <f t="shared" si="4"/>
        <v>0</v>
      </c>
      <c r="F28" s="45">
        <f t="shared" si="4"/>
        <v>0</v>
      </c>
      <c r="G28" s="45">
        <f t="shared" si="4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30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630714878</v>
      </c>
      <c r="D14" s="8">
        <v>630714878</v>
      </c>
      <c r="E14" s="19">
        <f>+D14*99/100</f>
        <v>624407729.22000003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630714878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>+D15*99/100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>
        <v>0</v>
      </c>
      <c r="D16" s="9">
        <v>0</v>
      </c>
      <c r="E16" s="20">
        <f>+D16*99/100</f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>+D17*70/100</f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0">SUM(C14:C17)</f>
        <v>630714878</v>
      </c>
      <c r="D18" s="11">
        <f t="shared" si="0"/>
        <v>630714878</v>
      </c>
      <c r="E18" s="11">
        <f t="shared" si="0"/>
        <v>624407729.22000003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630714878</v>
      </c>
    </row>
    <row r="19" spans="2:12" x14ac:dyDescent="0.25">
      <c r="B19" s="1" t="s">
        <v>24</v>
      </c>
    </row>
    <row r="20" spans="2:12" x14ac:dyDescent="0.2">
      <c r="B20" s="12" t="s">
        <v>31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</row>
    <row r="25" spans="2:12" x14ac:dyDescent="0.25">
      <c r="B25" s="31" t="s">
        <v>3</v>
      </c>
      <c r="C25" s="46">
        <f>C14/$A$1</f>
        <v>630.714878</v>
      </c>
      <c r="D25" s="46">
        <f t="shared" ref="D25:G25" si="1">D14/$A$1</f>
        <v>630.714878</v>
      </c>
      <c r="E25" s="46">
        <f t="shared" si="1"/>
        <v>624.40772922000008</v>
      </c>
      <c r="F25" s="46">
        <f t="shared" si="1"/>
        <v>0</v>
      </c>
      <c r="G25" s="46">
        <f t="shared" si="1"/>
        <v>0</v>
      </c>
    </row>
    <row r="26" spans="2:12" x14ac:dyDescent="0.25">
      <c r="B26" s="31" t="s">
        <v>4</v>
      </c>
      <c r="C26" s="46">
        <f t="shared" ref="C26:G26" si="2">C15/$A$1</f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</row>
    <row r="27" spans="2:12" x14ac:dyDescent="0.25">
      <c r="B27" s="31" t="s">
        <v>5</v>
      </c>
      <c r="C27" s="46">
        <f t="shared" ref="C27:G27" si="3">C16/$A$1</f>
        <v>0</v>
      </c>
      <c r="D27" s="46">
        <f t="shared" si="3"/>
        <v>0</v>
      </c>
      <c r="E27" s="46">
        <f t="shared" si="3"/>
        <v>0</v>
      </c>
      <c r="F27" s="46">
        <f t="shared" si="3"/>
        <v>0</v>
      </c>
      <c r="G27" s="46">
        <f t="shared" si="3"/>
        <v>0</v>
      </c>
    </row>
    <row r="28" spans="2:12" x14ac:dyDescent="0.25">
      <c r="B28" s="31" t="s">
        <v>6</v>
      </c>
      <c r="C28" s="46">
        <f t="shared" ref="C28:G28" si="4">C17/$A$1</f>
        <v>0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46">
        <f t="shared" si="4"/>
        <v>0</v>
      </c>
    </row>
    <row r="29" spans="2:12" x14ac:dyDescent="0.25">
      <c r="B29" s="31"/>
      <c r="C29" s="31"/>
      <c r="D29" s="31"/>
      <c r="E29" s="31"/>
      <c r="F29" s="31"/>
      <c r="G29" s="3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G12" sqref="G12:G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30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24</v>
      </c>
    </row>
    <row r="20" spans="2:12" x14ac:dyDescent="0.2">
      <c r="B20" s="12" t="s">
        <v>29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25</v>
      </c>
      <c r="F24" s="32" t="s">
        <v>26</v>
      </c>
      <c r="G24" s="32" t="s">
        <v>27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2">+D14/$A$1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12" x14ac:dyDescent="0.25">
      <c r="B26" s="31" t="s">
        <v>4</v>
      </c>
      <c r="C26" s="31">
        <f t="shared" ref="C26:G26" si="3">+C15/$A$1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</row>
    <row r="27" spans="2:12" x14ac:dyDescent="0.25">
      <c r="B27" s="31" t="s">
        <v>5</v>
      </c>
      <c r="C27" s="31">
        <f t="shared" ref="C27:G27" si="4">+C16/$A$1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</row>
    <row r="28" spans="2:12" x14ac:dyDescent="0.25">
      <c r="B28" s="31" t="s">
        <v>6</v>
      </c>
      <c r="C28" s="31">
        <f t="shared" ref="C28:G28" si="5">+C17/$A$1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2016-04-15T23:00:36Z</dcterms:modified>
</cp:coreProperties>
</file>