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co C\DVICENTE\MINSA\2016\1.- INFORMACION A COMUNICACIONES\PCA - 2016\5. Mayo - 2016\"/>
    </mc:Choice>
  </mc:AlternateContent>
  <bookViews>
    <workbookView xWindow="120" yWindow="225" windowWidth="17595" windowHeight="9855"/>
  </bookViews>
  <sheets>
    <sheet name="RO" sheetId="1" r:id="rId1"/>
    <sheet name="RDR" sheetId="4" r:id="rId2"/>
    <sheet name="DYT" sheetId="6" r:id="rId3"/>
    <sheet name="ROOC" sheetId="5" r:id="rId4"/>
    <sheet name="RD" sheetId="7" state="hidden" r:id="rId5"/>
  </sheets>
  <definedNames>
    <definedName name="_xlnm._FilterDatabase" localSheetId="0" hidden="1">RO!$B$12:$L$17</definedName>
    <definedName name="_xlnm.Print_Area" localSheetId="2">DYT!$B$2:$L$20</definedName>
    <definedName name="_xlnm.Print_Area" localSheetId="4">RD!$B$2:$L$20</definedName>
    <definedName name="_xlnm.Print_Area" localSheetId="1">RDR!$B$2:$L$20</definedName>
    <definedName name="_xlnm.Print_Area" localSheetId="0">RO!$B$2:$L$20</definedName>
    <definedName name="_xlnm.Print_Area" localSheetId="3">ROOC!$B$2:$L$20</definedName>
  </definedNames>
  <calcPr calcId="152511"/>
</workbook>
</file>

<file path=xl/calcChain.xml><?xml version="1.0" encoding="utf-8"?>
<calcChain xmlns="http://schemas.openxmlformats.org/spreadsheetml/2006/main">
  <c r="E14" i="7" l="1"/>
  <c r="E17" i="5"/>
  <c r="E16" i="5"/>
  <c r="E15" i="5"/>
  <c r="E14" i="5"/>
  <c r="E17" i="6"/>
  <c r="E16" i="6"/>
  <c r="E15" i="6"/>
  <c r="E14" i="6"/>
  <c r="E17" i="4"/>
  <c r="E16" i="4"/>
  <c r="E15" i="4"/>
  <c r="E14" i="4"/>
  <c r="E17" i="1"/>
  <c r="E14" i="1"/>
  <c r="E16" i="1"/>
  <c r="E15" i="1"/>
  <c r="G28" i="7" l="1"/>
  <c r="F28" i="7"/>
  <c r="D28" i="7"/>
  <c r="C28" i="7"/>
  <c r="G27" i="7"/>
  <c r="F27" i="7"/>
  <c r="D27" i="7"/>
  <c r="C27" i="7"/>
  <c r="G26" i="7"/>
  <c r="F26" i="7"/>
  <c r="D26" i="7"/>
  <c r="C26" i="7"/>
  <c r="G25" i="7"/>
  <c r="F25" i="7"/>
  <c r="D25" i="7"/>
  <c r="C25" i="7"/>
  <c r="G28" i="5"/>
  <c r="F28" i="5"/>
  <c r="D28" i="5"/>
  <c r="C28" i="5"/>
  <c r="G27" i="5"/>
  <c r="F27" i="5"/>
  <c r="D27" i="5"/>
  <c r="C27" i="5"/>
  <c r="G26" i="5"/>
  <c r="F26" i="5"/>
  <c r="D26" i="5"/>
  <c r="C26" i="5"/>
  <c r="G25" i="5"/>
  <c r="F25" i="5"/>
  <c r="D25" i="5"/>
  <c r="C25" i="5"/>
  <c r="G28" i="6"/>
  <c r="F28" i="6"/>
  <c r="D28" i="6"/>
  <c r="C28" i="6"/>
  <c r="G27" i="6"/>
  <c r="F27" i="6"/>
  <c r="D27" i="6"/>
  <c r="C27" i="6"/>
  <c r="G26" i="6"/>
  <c r="F26" i="6"/>
  <c r="D26" i="6"/>
  <c r="C26" i="6"/>
  <c r="G25" i="6"/>
  <c r="F25" i="6"/>
  <c r="D25" i="6"/>
  <c r="C25" i="6"/>
  <c r="G28" i="4"/>
  <c r="F28" i="4"/>
  <c r="D28" i="4"/>
  <c r="C28" i="4"/>
  <c r="G27" i="4"/>
  <c r="F27" i="4"/>
  <c r="D27" i="4"/>
  <c r="C27" i="4"/>
  <c r="G26" i="4"/>
  <c r="F26" i="4"/>
  <c r="D26" i="4"/>
  <c r="C26" i="4"/>
  <c r="G25" i="4"/>
  <c r="F25" i="4"/>
  <c r="D25" i="4"/>
  <c r="C25" i="4"/>
  <c r="G28" i="1"/>
  <c r="F28" i="1"/>
  <c r="D28" i="1"/>
  <c r="C28" i="1"/>
  <c r="G27" i="1"/>
  <c r="F27" i="1"/>
  <c r="D27" i="1"/>
  <c r="C27" i="1"/>
  <c r="G26" i="1"/>
  <c r="F26" i="1"/>
  <c r="D26" i="1"/>
  <c r="C26" i="1"/>
  <c r="G25" i="1"/>
  <c r="F25" i="1"/>
  <c r="D25" i="1"/>
  <c r="C25" i="1"/>
  <c r="E28" i="4" l="1"/>
  <c r="E27" i="4"/>
  <c r="E26" i="4"/>
  <c r="E28" i="6"/>
  <c r="E27" i="6"/>
  <c r="E26" i="6"/>
  <c r="E28" i="5"/>
  <c r="E27" i="5"/>
  <c r="E26" i="5"/>
  <c r="E17" i="7"/>
  <c r="E28" i="7" s="1"/>
  <c r="E16" i="7"/>
  <c r="E27" i="7" s="1"/>
  <c r="E15" i="7"/>
  <c r="E26" i="7" s="1"/>
  <c r="E28" i="1"/>
  <c r="E27" i="1"/>
  <c r="E26" i="1"/>
  <c r="E25" i="4"/>
  <c r="E25" i="6"/>
  <c r="E25" i="5"/>
  <c r="E25" i="7"/>
  <c r="E25" i="1"/>
  <c r="G18" i="4" l="1"/>
  <c r="F18" i="4"/>
  <c r="D18" i="4"/>
  <c r="G18" i="6"/>
  <c r="F18" i="6"/>
  <c r="D18" i="6"/>
  <c r="G18" i="5"/>
  <c r="F18" i="5"/>
  <c r="D18" i="5"/>
  <c r="G18" i="7"/>
  <c r="F18" i="7"/>
  <c r="E18" i="7"/>
  <c r="D18" i="7"/>
  <c r="G18" i="1"/>
  <c r="F18" i="1"/>
  <c r="D18" i="1"/>
  <c r="C18" i="4"/>
  <c r="C18" i="6"/>
  <c r="C18" i="5"/>
  <c r="C18" i="7"/>
  <c r="C18" i="1"/>
  <c r="L17" i="4" l="1"/>
  <c r="L16" i="4"/>
  <c r="L15" i="4"/>
  <c r="L17" i="6"/>
  <c r="L16" i="6"/>
  <c r="L15" i="6"/>
  <c r="L17" i="5"/>
  <c r="L16" i="5"/>
  <c r="L15" i="5"/>
  <c r="L17" i="7"/>
  <c r="L16" i="7"/>
  <c r="L15" i="7"/>
  <c r="L17" i="1"/>
  <c r="L16" i="1"/>
  <c r="L15" i="1"/>
  <c r="L14" i="4"/>
  <c r="L14" i="6"/>
  <c r="L14" i="5"/>
  <c r="L14" i="7"/>
  <c r="L14" i="1"/>
  <c r="E18" i="5"/>
  <c r="E18" i="4"/>
  <c r="E18" i="1" l="1"/>
  <c r="E18" i="6"/>
  <c r="H18" i="7" l="1"/>
  <c r="K17" i="7"/>
  <c r="J17" i="7"/>
  <c r="I17" i="7"/>
  <c r="K16" i="7"/>
  <c r="J16" i="7"/>
  <c r="I16" i="7"/>
  <c r="K15" i="7"/>
  <c r="J15" i="7"/>
  <c r="I15" i="7"/>
  <c r="L18" i="7"/>
  <c r="K14" i="7"/>
  <c r="J14" i="7"/>
  <c r="I14" i="7"/>
  <c r="H18" i="1"/>
  <c r="I14" i="1"/>
  <c r="I15" i="1"/>
  <c r="I16" i="1"/>
  <c r="I17" i="1"/>
  <c r="H18" i="6"/>
  <c r="K17" i="6"/>
  <c r="J17" i="6"/>
  <c r="I17" i="6"/>
  <c r="K16" i="6"/>
  <c r="J16" i="6"/>
  <c r="I16" i="6"/>
  <c r="K15" i="6"/>
  <c r="J15" i="6"/>
  <c r="I15" i="6"/>
  <c r="K14" i="6"/>
  <c r="J14" i="6"/>
  <c r="I14" i="6"/>
  <c r="H18" i="5"/>
  <c r="K17" i="5"/>
  <c r="J17" i="5"/>
  <c r="I17" i="5"/>
  <c r="K16" i="5"/>
  <c r="J16" i="5"/>
  <c r="I16" i="5"/>
  <c r="K15" i="5"/>
  <c r="J15" i="5"/>
  <c r="I15" i="5"/>
  <c r="K14" i="5"/>
  <c r="J14" i="5"/>
  <c r="I14" i="5"/>
  <c r="H18" i="4"/>
  <c r="K17" i="4"/>
  <c r="J17" i="4"/>
  <c r="I17" i="4"/>
  <c r="K16" i="4"/>
  <c r="J16" i="4"/>
  <c r="I16" i="4"/>
  <c r="K15" i="4"/>
  <c r="J15" i="4"/>
  <c r="I15" i="4"/>
  <c r="K14" i="4"/>
  <c r="J14" i="4"/>
  <c r="I14" i="4"/>
  <c r="K17" i="1"/>
  <c r="J17" i="1"/>
  <c r="K16" i="1"/>
  <c r="J16" i="1"/>
  <c r="K15" i="1"/>
  <c r="J15" i="1"/>
  <c r="K14" i="1"/>
  <c r="J14" i="1"/>
  <c r="L18" i="5" l="1"/>
  <c r="L18" i="6"/>
  <c r="L18" i="4"/>
  <c r="L18" i="1"/>
  <c r="I18" i="7"/>
  <c r="K18" i="7"/>
  <c r="J18" i="7"/>
  <c r="J18" i="6"/>
  <c r="I18" i="6"/>
  <c r="K18" i="6"/>
  <c r="I18" i="5"/>
  <c r="K18" i="5"/>
  <c r="J18" i="5"/>
  <c r="I18" i="4"/>
  <c r="K18" i="4"/>
  <c r="J18" i="4"/>
  <c r="K18" i="1"/>
  <c r="I18" i="1" l="1"/>
  <c r="J18" i="1"/>
</calcChain>
</file>

<file path=xl/sharedStrings.xml><?xml version="1.0" encoding="utf-8"?>
<sst xmlns="http://schemas.openxmlformats.org/spreadsheetml/2006/main" count="166" uniqueCount="32">
  <si>
    <t>PRESUPUESTO</t>
  </si>
  <si>
    <t>UNIDAD EJECUTORA</t>
  </si>
  <si>
    <t>PLIEGO 011 MINISTERIO DE SALUD</t>
  </si>
  <si>
    <t>001 Administración Central</t>
  </si>
  <si>
    <t>022 Dirección de Salud II Lima Sur</t>
  </si>
  <si>
    <t>123 Programa de Apoyo a la Reforma del Sector Salud PARSALUD</t>
  </si>
  <si>
    <t>124 Direcciòn de Abastecimientos de Recursos Estrategicos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</si>
  <si>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</si>
  <si>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</si>
  <si>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</si>
  <si>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</si>
  <si>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</si>
  <si>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</si>
  <si>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</si>
  <si>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COMPROMISO
ANUALIZADO
(2)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</si>
  <si>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</si>
  <si>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</si>
  <si>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</si>
  <si>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</si>
  <si>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</si>
  <si>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</si>
  <si>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</si>
  <si>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</si>
  <si>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</si>
  <si>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</si>
  <si>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</si>
  <si>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DEVENG
AL MES DE JULIO</t>
  </si>
  <si>
    <t>EJECUCION PRESUPUESTAL MENSUALIZADA DE GASTOS 
MINISTERIO DE SALUD 2016
AL MES DE MAYO</t>
  </si>
  <si>
    <t>*/ La Ejecución se encuentra en la Fase de Devengados, la cual para el 2016 solo se tiene a cargo (04) Unidades Ejecutoras en el Pliego</t>
  </si>
  <si>
    <t>Fuente: Consulta Amigable y Base de Datos al 31 de Mayo del 2016</t>
  </si>
  <si>
    <t>DEVENGADO
AL MES DE MAYO
(4)</t>
  </si>
  <si>
    <t>UNIDADES EJECUTORAS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</si>
</sst>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43" formatCode="_ * #,##0.00_ ;_ * \-#,##0.00_ ;_ * &quot;-&quot;??_ ;_ @_ "/>
    <numFmt numFmtId="164" formatCode="0.0%"/>
    <numFmt numFmtId="165" formatCode="#,##0.0"/>
    <numFmt numFmtId="166" formatCode="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3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</cellStyleXfs>
  <cellXfs count="58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164" fontId="0" fillId="0" borderId="0" xfId="1" applyNumberFormat="1" applyFont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4" fontId="1" fillId="33" borderId="2" xfId="1" applyNumberFormat="1" applyFont="1" applyFill="1" applyBorder="1" applyAlignment="1">
      <alignment vertical="center"/>
    </xf>
    <xf numFmtId="164" fontId="1" fillId="33" borderId="3" xfId="1" applyNumberFormat="1" applyFont="1" applyFill="1" applyBorder="1" applyAlignment="1">
      <alignment vertical="center"/>
    </xf>
    <xf numFmtId="164" fontId="6" fillId="33" borderId="1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6" fillId="33" borderId="1" xfId="1" applyNumberFormat="1" applyFont="1" applyFill="1" applyBorder="1" applyAlignment="1">
      <alignment vertical="center"/>
    </xf>
    <xf numFmtId="41" fontId="0" fillId="34" borderId="2" xfId="0" applyNumberFormat="1" applyFill="1" applyBorder="1" applyAlignment="1">
      <alignment vertical="center"/>
    </xf>
    <xf numFmtId="41" fontId="0" fillId="34" borderId="3" xfId="0" applyNumberFormat="1" applyFill="1" applyBorder="1" applyAlignment="1">
      <alignment vertical="center"/>
    </xf>
    <xf numFmtId="3" fontId="19" fillId="35" borderId="18" xfId="0" applyNumberFormat="1" applyFont="1" applyFill="1" applyBorder="1" applyAlignment="1">
      <alignment horizontal="center" vertical="center" wrapText="1"/>
    </xf>
    <xf numFmtId="164" fontId="19" fillId="35" borderId="18" xfId="1" applyNumberFormat="1" applyFont="1" applyFill="1" applyBorder="1" applyAlignment="1">
      <alignment horizontal="center" vertical="center" wrapText="1"/>
    </xf>
    <xf numFmtId="41" fontId="23" fillId="34" borderId="3" xfId="0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34" borderId="2" xfId="0" applyNumberFormat="1" applyFont="1" applyFill="1" applyBorder="1" applyAlignment="1">
      <alignment vertical="center"/>
    </xf>
    <xf numFmtId="41" fontId="23" fillId="0" borderId="3" xfId="0" applyNumberFormat="1" applyFont="1" applyBorder="1" applyAlignment="1">
      <alignment vertical="center"/>
    </xf>
    <xf numFmtId="3" fontId="0" fillId="0" borderId="0" xfId="0" applyNumberFormat="1" applyFont="1"/>
    <xf numFmtId="3" fontId="6" fillId="0" borderId="1" xfId="0" applyNumberFormat="1" applyFont="1" applyBorder="1" applyAlignment="1">
      <alignment horizontal="center" vertical="center"/>
    </xf>
    <xf numFmtId="3" fontId="22" fillId="0" borderId="0" xfId="0" applyNumberFormat="1" applyFont="1" applyAlignment="1">
      <alignment vertical="center"/>
    </xf>
    <xf numFmtId="3" fontId="19" fillId="0" borderId="0" xfId="0" applyNumberFormat="1" applyFont="1" applyFill="1" applyBorder="1" applyAlignment="1">
      <alignment horizontal="center" vertical="center" wrapText="1"/>
    </xf>
    <xf numFmtId="164" fontId="1" fillId="0" borderId="0" xfId="1" applyNumberFormat="1" applyFont="1" applyFill="1" applyBorder="1" applyAlignment="1">
      <alignment vertical="center"/>
    </xf>
    <xf numFmtId="3" fontId="1" fillId="0" borderId="0" xfId="1" applyNumberFormat="1" applyFont="1" applyFill="1" applyBorder="1" applyAlignment="1">
      <alignment vertical="center"/>
    </xf>
    <xf numFmtId="3" fontId="19" fillId="35" borderId="20" xfId="0" applyNumberFormat="1" applyFont="1" applyFill="1" applyBorder="1" applyAlignment="1">
      <alignment horizontal="center" vertical="center" wrapText="1"/>
    </xf>
    <xf numFmtId="41" fontId="0" fillId="0" borderId="21" xfId="0" applyNumberFormat="1" applyBorder="1" applyAlignment="1">
      <alignment vertical="center"/>
    </xf>
    <xf numFmtId="41" fontId="0" fillId="0" borderId="22" xfId="0" applyNumberFormat="1" applyBorder="1" applyAlignment="1">
      <alignment vertical="center"/>
    </xf>
    <xf numFmtId="3" fontId="19" fillId="0" borderId="0" xfId="0" applyNumberFormat="1" applyFont="1" applyFill="1" applyBorder="1" applyAlignment="1">
      <alignment horizontal="center" vertical="center"/>
    </xf>
    <xf numFmtId="3" fontId="22" fillId="0" borderId="0" xfId="0" applyNumberFormat="1" applyFont="1" applyFill="1" applyBorder="1" applyAlignment="1">
      <alignment vertical="center"/>
    </xf>
    <xf numFmtId="43" fontId="22" fillId="0" borderId="0" xfId="0" applyNumberFormat="1" applyFont="1" applyFill="1" applyBorder="1" applyAlignment="1">
      <alignment vertical="center"/>
    </xf>
    <xf numFmtId="41" fontId="22" fillId="0" borderId="0" xfId="0" applyNumberFormat="1" applyFont="1" applyFill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vertical="center"/>
    </xf>
    <xf numFmtId="166" fontId="0" fillId="0" borderId="0" xfId="0" applyNumberFormat="1" applyAlignment="1">
      <alignment vertical="center"/>
    </xf>
    <xf numFmtId="165" fontId="22" fillId="0" borderId="0" xfId="0" applyNumberFormat="1" applyFont="1" applyAlignment="1">
      <alignment vertical="center"/>
    </xf>
    <xf numFmtId="164" fontId="19" fillId="0" borderId="0" xfId="1" applyNumberFormat="1" applyFont="1" applyFill="1" applyBorder="1" applyAlignment="1">
      <alignment horizontal="center" vertical="center"/>
    </xf>
    <xf numFmtId="3" fontId="19" fillId="35" borderId="16" xfId="0" applyNumberFormat="1" applyFont="1" applyFill="1" applyBorder="1" applyAlignment="1">
      <alignment horizontal="center" vertical="center" wrapText="1"/>
    </xf>
    <xf numFmtId="3" fontId="19" fillId="35" borderId="19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3" fontId="19" fillId="35" borderId="15" xfId="0" applyNumberFormat="1" applyFont="1" applyFill="1" applyBorder="1" applyAlignment="1">
      <alignment horizontal="center" vertical="center" wrapText="1"/>
    </xf>
    <xf numFmtId="3" fontId="19" fillId="35" borderId="18" xfId="0" applyNumberFormat="1" applyFont="1" applyFill="1" applyBorder="1" applyAlignment="1">
      <alignment horizontal="center" vertical="center"/>
    </xf>
    <xf numFmtId="3" fontId="19" fillId="35" borderId="15" xfId="0" applyNumberFormat="1" applyFont="1" applyFill="1" applyBorder="1" applyAlignment="1">
      <alignment horizontal="center" vertical="center"/>
    </xf>
    <xf numFmtId="3" fontId="19" fillId="35" borderId="14" xfId="0" applyNumberFormat="1" applyFont="1" applyFill="1" applyBorder="1" applyAlignment="1">
      <alignment horizontal="center" vertical="center"/>
    </xf>
    <xf numFmtId="3" fontId="19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4" fontId="19" fillId="35" borderId="15" xfId="1" applyNumberFormat="1" applyFont="1" applyFill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RO!$B$25</c:f>
              <c:strCache>
                <c:ptCount val="1"/>
                <c:pt idx="0">
                  <c:v>001 Administración Central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RO!$C$25:$G$25</c:f>
              <c:numCache>
                <c:formatCode>_(* #,##0_);_(* \(#,##0\);_(* "-"_);_(@_)</c:formatCode>
                <c:ptCount val="5"/>
                <c:pt idx="0" formatCode="_(* #,##0.00_);_(* \(#,##0.00\);_(* &quot;-&quot;??_);_(@_)">
                  <c:v>2319.8773489999999</c:v>
                </c:pt>
                <c:pt idx="1">
                  <c:v>1622.3567929999999</c:v>
                </c:pt>
                <c:pt idx="2">
                  <c:v>1297.8854344000001</c:v>
                </c:pt>
                <c:pt idx="3">
                  <c:v>599.4336201399999</c:v>
                </c:pt>
                <c:pt idx="4">
                  <c:v>376.3969070200003</c:v>
                </c:pt>
              </c:numCache>
            </c:numRef>
          </c:val>
        </c:ser>
        <c:ser>
          <c:idx val="1"/>
          <c:order val="1"/>
          <c:tx>
            <c:strRef>
              <c:f>RO!$B$26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7.8315234057277951E-3"/>
                  <c:y val="-1.9540416241387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237578115922186E-3"/>
                  <c:y val="-9.7701119581747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5939452898054855E-3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8315234057277135E-3"/>
                  <c:y val="-1.4655167937262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1136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RO!$C$26:$G$26</c:f>
              <c:numCache>
                <c:formatCode>_(* #,##0_);_(* \(#,##0\);_(* "-"_);_(@_)</c:formatCode>
                <c:ptCount val="5"/>
                <c:pt idx="0">
                  <c:v>65.371578</c:v>
                </c:pt>
                <c:pt idx="1">
                  <c:v>73.315509000000006</c:v>
                </c:pt>
                <c:pt idx="2">
                  <c:v>73.315509000000006</c:v>
                </c:pt>
                <c:pt idx="3">
                  <c:v>20.986391940000001</c:v>
                </c:pt>
                <c:pt idx="4">
                  <c:v>19.331178089999995</c:v>
                </c:pt>
              </c:numCache>
            </c:numRef>
          </c:val>
        </c:ser>
        <c:ser>
          <c:idx val="2"/>
          <c:order val="2"/>
          <c:tx>
            <c:strRef>
              <c:f>RO!$B$27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2.0510895785668701E-17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021791571337402E-17"/>
                  <c:y val="-9.7701119581748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375781159221452E-3"/>
                  <c:y val="-9.7701119581748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3563671738831764E-3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2375781159220628E-3"/>
                  <c:y val="-1.4655167937262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RO!$C$27:$G$27</c:f>
              <c:numCache>
                <c:formatCode>_(* #,##0_);_(* \(#,##0\);_(* "-"_);_(@_)</c:formatCode>
                <c:ptCount val="5"/>
                <c:pt idx="0">
                  <c:v>71.531784999999999</c:v>
                </c:pt>
                <c:pt idx="1">
                  <c:v>86.147847999999996</c:v>
                </c:pt>
                <c:pt idx="2">
                  <c:v>86.147847999999996</c:v>
                </c:pt>
                <c:pt idx="3">
                  <c:v>24.662340219999997</c:v>
                </c:pt>
                <c:pt idx="4">
                  <c:v>15.395621340000002</c:v>
                </c:pt>
              </c:numCache>
            </c:numRef>
          </c:val>
        </c:ser>
        <c:ser>
          <c:idx val="3"/>
          <c:order val="3"/>
          <c:tx>
            <c:strRef>
              <c:f>RO!$B$28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7.8315234057277951E-3"/>
                  <c:y val="-9.7701119581747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7127343477665991E-3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9503124636888254E-3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8315234057278766E-3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3563671738831764E-3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RO!$C$28:$G$28</c:f>
              <c:numCache>
                <c:formatCode>_(* #,##0_);_(* \(#,##0\);_(* "-"_);_(@_)</c:formatCode>
                <c:ptCount val="5"/>
                <c:pt idx="0">
                  <c:v>436.35</c:v>
                </c:pt>
                <c:pt idx="1">
                  <c:v>436.35</c:v>
                </c:pt>
                <c:pt idx="2">
                  <c:v>349.08</c:v>
                </c:pt>
                <c:pt idx="3">
                  <c:v>286.39420184999994</c:v>
                </c:pt>
                <c:pt idx="4">
                  <c:v>235.21121186999994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506148880"/>
        <c:axId val="-506139088"/>
        <c:axId val="0"/>
      </c:bar3DChart>
      <c:catAx>
        <c:axId val="-5061488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506139088"/>
        <c:crosses val="autoZero"/>
        <c:auto val="1"/>
        <c:lblAlgn val="ctr"/>
        <c:lblOffset val="100"/>
        <c:noMultiLvlLbl val="0"/>
      </c:catAx>
      <c:valAx>
        <c:axId val="-506139088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extTo"/>
        <c:crossAx val="-5061488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RDR!$B$25</c:f>
              <c:strCache>
                <c:ptCount val="1"/>
                <c:pt idx="0">
                  <c:v>001 Administración Central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RDR!$C$25:$G$25</c:f>
              <c:numCache>
                <c:formatCode>#,##0.0</c:formatCode>
                <c:ptCount val="5"/>
                <c:pt idx="0">
                  <c:v>57.681393999999997</c:v>
                </c:pt>
                <c:pt idx="1">
                  <c:v>69.879921999999993</c:v>
                </c:pt>
                <c:pt idx="2">
                  <c:v>67.78352434</c:v>
                </c:pt>
                <c:pt idx="3">
                  <c:v>54.284951749999983</c:v>
                </c:pt>
                <c:pt idx="4">
                  <c:v>30.725687180000005</c:v>
                </c:pt>
              </c:numCache>
            </c:numRef>
          </c:val>
        </c:ser>
        <c:ser>
          <c:idx val="1"/>
          <c:order val="1"/>
          <c:tx>
            <c:strRef>
              <c:f>RDR!$B$26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8.9591567387717116E-3"/>
                  <c:y val="-8.17504114877995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165E-3"/>
                  <c:y val="-8.1750411487800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079051331118177E-2"/>
                  <c:y val="-8.1750411487800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2.7250137162599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RDR!$C$24:$G$24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RDR!$C$26:$G$26</c:f>
              <c:numCache>
                <c:formatCode>#,##0.0</c:formatCode>
                <c:ptCount val="5"/>
                <c:pt idx="0">
                  <c:v>4.8679810000000003</c:v>
                </c:pt>
                <c:pt idx="1">
                  <c:v>5.8679810000000003</c:v>
                </c:pt>
                <c:pt idx="2">
                  <c:v>5.69194157</c:v>
                </c:pt>
                <c:pt idx="3">
                  <c:v>3.0948164900000004</c:v>
                </c:pt>
                <c:pt idx="4">
                  <c:v>2.2818239900000004</c:v>
                </c:pt>
              </c:numCache>
            </c:numRef>
          </c:val>
        </c:ser>
        <c:ser>
          <c:idx val="2"/>
          <c:order val="2"/>
          <c:tx>
            <c:strRef>
              <c:f>RDR!$B$27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2"/>
              <c:layout>
                <c:manualLayout>
                  <c:x val="8.9591567387717116E-3"/>
                  <c:y val="-8.17504114877985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8392621464252483E-3"/>
                  <c:y val="-1.090005486503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7193675540786193E-3"/>
                  <c:y val="-5.45002743252007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RDR!$C$24:$G$24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RDR!$C$27:$G$27</c:f>
              <c:numCache>
                <c:formatCode>#,##0.0</c:formatCode>
                <c:ptCount val="5"/>
                <c:pt idx="0">
                  <c:v>0.13610700000000001</c:v>
                </c:pt>
                <c:pt idx="1">
                  <c:v>1.3361069999999999</c:v>
                </c:pt>
                <c:pt idx="2">
                  <c:v>1.29602379</c:v>
                </c:pt>
                <c:pt idx="3">
                  <c:v>0.73755903</c:v>
                </c:pt>
                <c:pt idx="4">
                  <c:v>0.47702762999999998</c:v>
                </c:pt>
              </c:numCache>
            </c:numRef>
          </c:val>
        </c:ser>
        <c:ser>
          <c:idx val="3"/>
          <c:order val="3"/>
          <c:tx>
            <c:strRef>
              <c:f>RDR!$B$28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8.9591567387717116E-3"/>
                  <c:y val="-5.45002743252007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19894592346464E-2"/>
                  <c:y val="-2.7250137162599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5994729617322376E-3"/>
                  <c:y val="-2.7250137162599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599472961732156E-3"/>
                  <c:y val="-8.17504114877995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RDR!$C$24:$G$24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RDR!$C$28:$G$28</c:f>
              <c:numCache>
                <c:formatCode>#,##0.0</c:formatCode>
                <c:ptCount val="5"/>
                <c:pt idx="0">
                  <c:v>0.1</c:v>
                </c:pt>
                <c:pt idx="1">
                  <c:v>16.888722999999999</c:v>
                </c:pt>
                <c:pt idx="2">
                  <c:v>16.382061310000001</c:v>
                </c:pt>
                <c:pt idx="3">
                  <c:v>13.952205869999998</c:v>
                </c:pt>
                <c:pt idx="4">
                  <c:v>12.450606890000001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506152144"/>
        <c:axId val="-506145072"/>
        <c:axId val="0"/>
      </c:bar3DChart>
      <c:catAx>
        <c:axId val="-506152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506145072"/>
        <c:crosses val="autoZero"/>
        <c:auto val="1"/>
        <c:lblAlgn val="ctr"/>
        <c:lblOffset val="100"/>
        <c:noMultiLvlLbl val="0"/>
      </c:catAx>
      <c:valAx>
        <c:axId val="-506145072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50615214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DYT!$B$25</c:f>
              <c:strCache>
                <c:ptCount val="1"/>
                <c:pt idx="0">
                  <c:v>001 Administración Central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DYT!$C$25:$G$25</c:f>
              <c:numCache>
                <c:formatCode>0.0</c:formatCode>
                <c:ptCount val="5"/>
                <c:pt idx="0">
                  <c:v>0</c:v>
                </c:pt>
                <c:pt idx="1">
                  <c:v>0.83899599999999996</c:v>
                </c:pt>
                <c:pt idx="2">
                  <c:v>0.81382611999999999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DYT!$B$26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4.4884489148688386E-3"/>
                  <c:y val="-8.720183723513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3663366861516595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732673372303319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DYT!$C$26:$G$26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DYT!$B$27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7.8547856010205384E-3"/>
                  <c:y val="-8.72018372351388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99010058454979E-2"/>
                  <c:y val="-1.7440367447027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7326733723034014E-3"/>
                  <c:y val="-5.8134558156759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547856010205384E-3"/>
                  <c:y val="-1.4533639539189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DYT!$C$27:$G$27</c:f>
              <c:numCache>
                <c:formatCode>0.0</c:formatCode>
                <c:ptCount val="5"/>
                <c:pt idx="0">
                  <c:v>0</c:v>
                </c:pt>
                <c:pt idx="1">
                  <c:v>0.74561299999999997</c:v>
                </c:pt>
                <c:pt idx="2">
                  <c:v>0.72324460999999995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DYT!$B$28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8.9768978297377587E-3"/>
                  <c:y val="-8.72018372351387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9768978297377587E-3"/>
                  <c:y val="-1.7440367447027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9768978297377587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547856010203736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DYT!$C$28:$G$28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506138000"/>
        <c:axId val="-506137456"/>
        <c:axId val="0"/>
      </c:bar3DChart>
      <c:catAx>
        <c:axId val="-5061380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506137456"/>
        <c:crosses val="autoZero"/>
        <c:auto val="1"/>
        <c:lblAlgn val="ctr"/>
        <c:lblOffset val="100"/>
        <c:noMultiLvlLbl val="0"/>
      </c:catAx>
      <c:valAx>
        <c:axId val="-50613745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crossAx val="-5061380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ROOC!$B$25</c:f>
              <c:strCache>
                <c:ptCount val="1"/>
                <c:pt idx="0">
                  <c:v>001 Administración Central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ROOC!$C$25:$G$25</c:f>
              <c:numCache>
                <c:formatCode>#,##0.0</c:formatCode>
                <c:ptCount val="5"/>
                <c:pt idx="0">
                  <c:v>630.714878</c:v>
                </c:pt>
                <c:pt idx="1">
                  <c:v>464.52255400000001</c:v>
                </c:pt>
                <c:pt idx="2">
                  <c:v>450.58687737999998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ROOC!$B$26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ROOC!$C$26:$G$26</c:f>
              <c:numCache>
                <c:formatCode>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ROOC!$B$27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5.6553560140124581E-3"/>
                  <c:y val="-1.7516737449523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179640825222425E-2"/>
                  <c:y val="-1.751673744952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9174984196173585E-3"/>
                  <c:y val="-1.7516737449523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179640825222342E-2"/>
                  <c:y val="-1.000956425687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0179640825222425E-2"/>
                  <c:y val="-1.501434638530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ROOC!$C$24:$G$24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ROOC!$C$27:$G$27</c:f>
              <c:numCache>
                <c:formatCode>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ROOC!$B$28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ROOC!$C$28:$G$28</c:f>
              <c:numCache>
                <c:formatCode>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810667712"/>
        <c:axId val="-1810680224"/>
        <c:axId val="0"/>
      </c:bar3DChart>
      <c:catAx>
        <c:axId val="-18106677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810680224"/>
        <c:crosses val="autoZero"/>
        <c:auto val="1"/>
        <c:lblAlgn val="ctr"/>
        <c:lblOffset val="100"/>
        <c:noMultiLvlLbl val="0"/>
      </c:catAx>
      <c:valAx>
        <c:axId val="-181068022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181066771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RD!$B$25</c:f>
              <c:strCache>
                <c:ptCount val="1"/>
                <c:pt idx="0">
                  <c:v>001 Administración Central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7127343477666815E-3"/>
                  <c:y val="-1.2375335546991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8315234057277534E-3"/>
                  <c:y val="-1.2375335546991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187890579611053E-2"/>
                  <c:y val="-1.2375335546991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RD!$C$25:$G$25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RD!$B$26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RD!$C$26:$G$26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RD!$B$27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RD!$C$27:$G$27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RD!$B$28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RD!$C$28:$G$28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810669888"/>
        <c:axId val="-1810676960"/>
        <c:axId val="0"/>
      </c:bar3DChart>
      <c:catAx>
        <c:axId val="-18106698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810676960"/>
        <c:crosses val="autoZero"/>
        <c:auto val="1"/>
        <c:lblAlgn val="ctr"/>
        <c:lblOffset val="100"/>
        <c:noMultiLvlLbl val="0"/>
      </c:catAx>
      <c:valAx>
        <c:axId val="-18106769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-18106698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369793</xdr:colOff>
      <xdr:row>21</xdr:row>
      <xdr:rowOff>0</xdr:rowOff>
    </xdr:from>
    <xdr:to>
      <xdr:col>12</xdr:col>
      <xdr:colOff>11205</xdr:colOff>
      <xdr:row>46</xdr:row>
      <xdr:rowOff>156883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358587</xdr:colOff>
      <xdr:row>20</xdr:row>
      <xdr:rowOff>179294</xdr:rowOff>
    </xdr:from>
    <xdr:to>
      <xdr:col>11</xdr:col>
      <xdr:colOff>1008528</xdr:colOff>
      <xdr:row>47</xdr:row>
      <xdr:rowOff>11206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369793</xdr:colOff>
      <xdr:row>20</xdr:row>
      <xdr:rowOff>179293</xdr:rowOff>
    </xdr:from>
    <xdr:to>
      <xdr:col>11</xdr:col>
      <xdr:colOff>997322</xdr:colOff>
      <xdr:row>47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21</xdr:row>
      <xdr:rowOff>12326</xdr:rowOff>
    </xdr:from>
    <xdr:to>
      <xdr:col>11</xdr:col>
      <xdr:colOff>918882</xdr:colOff>
      <xdr:row>46</xdr:row>
      <xdr:rowOff>134472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21</xdr:row>
      <xdr:rowOff>34738</xdr:rowOff>
    </xdr:from>
    <xdr:to>
      <xdr:col>12</xdr:col>
      <xdr:colOff>22411</xdr:colOff>
      <xdr:row>47</xdr:row>
      <xdr:rowOff>22412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2:L28"/>
  <sheetViews>
    <sheetView showGridLines="0" tabSelected="1" zoomScale="85" zoomScaleNormal="85" workbookViewId="0">
      <selection activeCell="B14" sqref="B14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1:12" ht="15" customHeight="1" x14ac:dyDescent="0.25">
      <c r="B2" s="50" t="s">
        <v>27</v>
      </c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5.75" customHeight="1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ht="15" customHeight="1" x14ac:dyDescent="0.2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15" customHeight="1" x14ac:dyDescent="0.2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2" ht="15" customHeight="1" x14ac:dyDescent="0.25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8" spans="1:12" ht="15.75" x14ac:dyDescent="0.25">
      <c r="B8" s="2" t="s">
        <v>10</v>
      </c>
    </row>
    <row r="9" spans="1:12" x14ac:dyDescent="0.2">
      <c r="B9" s="3" t="s">
        <v>2</v>
      </c>
    </row>
    <row r="10" spans="1:12" x14ac:dyDescent="0.25">
      <c r="A10" s="31">
        <v>1000000</v>
      </c>
    </row>
    <row r="11" spans="1:12" x14ac:dyDescent="0.25">
      <c r="B11" s="4"/>
      <c r="I11" s="56"/>
      <c r="J11" s="56"/>
      <c r="K11" s="56"/>
    </row>
    <row r="12" spans="1:12" s="5" customFormat="1" ht="15" customHeight="1" x14ac:dyDescent="0.25">
      <c r="B12" s="54" t="s">
        <v>31</v>
      </c>
      <c r="C12" s="53" t="s">
        <v>0</v>
      </c>
      <c r="D12" s="53"/>
      <c r="E12" s="51" t="s">
        <v>19</v>
      </c>
      <c r="F12" s="51" t="s">
        <v>14</v>
      </c>
      <c r="G12" s="51" t="s">
        <v>30</v>
      </c>
      <c r="H12" s="51" t="s">
        <v>21</v>
      </c>
      <c r="I12" s="57" t="s">
        <v>23</v>
      </c>
      <c r="J12" s="57"/>
      <c r="K12" s="57"/>
      <c r="L12" s="48" t="s">
        <v>22</v>
      </c>
    </row>
    <row r="13" spans="1:12" s="5" customFormat="1" ht="40.5" customHeight="1" x14ac:dyDescent="0.25">
      <c r="B13" s="55"/>
      <c r="C13" s="21" t="s">
        <v>8</v>
      </c>
      <c r="D13" s="21" t="s">
        <v>7</v>
      </c>
      <c r="E13" s="52"/>
      <c r="F13" s="52"/>
      <c r="G13" s="52"/>
      <c r="H13" s="52"/>
      <c r="I13" s="21" t="s">
        <v>15</v>
      </c>
      <c r="J13" s="21" t="s">
        <v>16</v>
      </c>
      <c r="K13" s="22" t="s">
        <v>17</v>
      </c>
      <c r="L13" s="49"/>
    </row>
    <row r="14" spans="1:12" ht="20.100000000000001" customHeight="1" x14ac:dyDescent="0.25">
      <c r="B14" s="6" t="s">
        <v>3</v>
      </c>
      <c r="C14" s="8">
        <v>2319877349</v>
      </c>
      <c r="D14" s="8">
        <v>1622356793</v>
      </c>
      <c r="E14" s="19">
        <f>+D14*80/100</f>
        <v>1297885434.4000001</v>
      </c>
      <c r="F14" s="19">
        <v>599433620.13999987</v>
      </c>
      <c r="G14" s="8">
        <v>376396907.02000028</v>
      </c>
      <c r="H14" s="8"/>
      <c r="I14" s="13">
        <f>IF(ISERROR(+#REF!/E14)=TRUE,0,++#REF!/E14)</f>
        <v>0</v>
      </c>
      <c r="J14" s="13">
        <f>IF(ISERROR(+G14/E14)=TRUE,0,++G14/E14)</f>
        <v>0.2900078058076096</v>
      </c>
      <c r="K14" s="13">
        <f>IF(ISERROR(+H14/E14)=TRUE,0,++H14/E14)</f>
        <v>0</v>
      </c>
      <c r="L14" s="16">
        <f>+D14-G14</f>
        <v>1245959885.9799998</v>
      </c>
    </row>
    <row r="15" spans="1:12" ht="20.100000000000001" customHeight="1" x14ac:dyDescent="0.25">
      <c r="B15" s="7" t="s">
        <v>4</v>
      </c>
      <c r="C15" s="9">
        <v>65371578</v>
      </c>
      <c r="D15" s="9">
        <v>73315509</v>
      </c>
      <c r="E15" s="20">
        <f>+D15*100/100</f>
        <v>73315509</v>
      </c>
      <c r="F15" s="20">
        <v>20986391.940000001</v>
      </c>
      <c r="G15" s="9">
        <v>19331178.089999996</v>
      </c>
      <c r="H15" s="9"/>
      <c r="I15" s="14">
        <f>IF(ISERROR(+#REF!/E15)=TRUE,0,++#REF!/E15)</f>
        <v>0</v>
      </c>
      <c r="J15" s="14">
        <f>IF(ISERROR(+G15/E15)=TRUE,0,++G15/E15)</f>
        <v>0.26367106160307768</v>
      </c>
      <c r="K15" s="14">
        <f>IF(ISERROR(+H15/E15)=TRUE,0,++H15/E15)</f>
        <v>0</v>
      </c>
      <c r="L15" s="17">
        <f>+D15-G15</f>
        <v>53984330.910000004</v>
      </c>
    </row>
    <row r="16" spans="1:12" ht="20.100000000000001" customHeight="1" x14ac:dyDescent="0.25">
      <c r="B16" s="7" t="s">
        <v>5</v>
      </c>
      <c r="C16" s="9">
        <v>71531785</v>
      </c>
      <c r="D16" s="9">
        <v>86147848</v>
      </c>
      <c r="E16" s="20">
        <f>+D16*100/100</f>
        <v>86147848</v>
      </c>
      <c r="F16" s="23">
        <v>24662340.219999999</v>
      </c>
      <c r="G16" s="9">
        <v>15395621.340000002</v>
      </c>
      <c r="H16" s="9"/>
      <c r="I16" s="14">
        <f>IF(ISERROR(+#REF!/E16)=TRUE,0,++#REF!/E16)</f>
        <v>0</v>
      </c>
      <c r="J16" s="14">
        <f>IF(ISERROR(+G16/E16)=TRUE,0,++G16/E16)</f>
        <v>0.17871161842603431</v>
      </c>
      <c r="K16" s="14">
        <f>IF(ISERROR(+H16/E16)=TRUE,0,++H16/E16)</f>
        <v>0</v>
      </c>
      <c r="L16" s="17">
        <f>+D16-G16</f>
        <v>70752226.659999996</v>
      </c>
    </row>
    <row r="17" spans="2:12" ht="20.100000000000001" customHeight="1" x14ac:dyDescent="0.25">
      <c r="B17" s="7" t="s">
        <v>6</v>
      </c>
      <c r="C17" s="9">
        <v>436350000</v>
      </c>
      <c r="D17" s="9">
        <v>436350000</v>
      </c>
      <c r="E17" s="20">
        <f>+D17*80/100</f>
        <v>349080000</v>
      </c>
      <c r="F17" s="23">
        <v>286394201.84999996</v>
      </c>
      <c r="G17" s="9">
        <v>235211211.86999995</v>
      </c>
      <c r="H17" s="9"/>
      <c r="I17" s="14">
        <f>IF(ISERROR(+#REF!/E17)=TRUE,0,++#REF!/E17)</f>
        <v>0</v>
      </c>
      <c r="J17" s="14">
        <f>IF(ISERROR(+G17/E17)=TRUE,0,++G17/E17)</f>
        <v>0.673803173685115</v>
      </c>
      <c r="K17" s="14">
        <f>IF(ISERROR(+H17/E17)=TRUE,0,++H17/E17)</f>
        <v>0</v>
      </c>
      <c r="L17" s="17">
        <f>+D17-G17</f>
        <v>201138788.13000005</v>
      </c>
    </row>
    <row r="18" spans="2:12" ht="23.25" customHeight="1" x14ac:dyDescent="0.25">
      <c r="B18" s="30" t="s">
        <v>9</v>
      </c>
      <c r="C18" s="11">
        <f t="shared" ref="C18:H18" si="0">SUM(C14:C17)</f>
        <v>2893130712</v>
      </c>
      <c r="D18" s="11">
        <f t="shared" si="0"/>
        <v>2218170150</v>
      </c>
      <c r="E18" s="11">
        <f t="shared" si="0"/>
        <v>1806428791.4000001</v>
      </c>
      <c r="F18" s="11">
        <f t="shared" si="0"/>
        <v>931476554.14999986</v>
      </c>
      <c r="G18" s="11">
        <f t="shared" si="0"/>
        <v>646334918.32000017</v>
      </c>
      <c r="H18" s="11">
        <f t="shared" si="0"/>
        <v>0</v>
      </c>
      <c r="I18" s="15">
        <f>IF(ISERROR(+#REF!/E18)=TRUE,0,++#REF!/E18)</f>
        <v>0</v>
      </c>
      <c r="J18" s="15">
        <f>IF(ISERROR(+G18/E18)=TRUE,0,++G18/E18)</f>
        <v>0.35779706423915236</v>
      </c>
      <c r="K18" s="15">
        <f>IF(ISERROR(+H18/E18)=TRUE,0,++H18/E18)</f>
        <v>0</v>
      </c>
      <c r="L18" s="18">
        <f>SUM(L14:L17)</f>
        <v>1571835231.6800001</v>
      </c>
    </row>
    <row r="19" spans="2:12" x14ac:dyDescent="0.25">
      <c r="B19" s="1" t="s">
        <v>28</v>
      </c>
    </row>
    <row r="20" spans="2:12" x14ac:dyDescent="0.2">
      <c r="B20" s="12" t="s">
        <v>29</v>
      </c>
    </row>
    <row r="24" spans="2:12" ht="44.25" customHeight="1" x14ac:dyDescent="0.25">
      <c r="B24" s="38" t="s">
        <v>1</v>
      </c>
      <c r="C24" s="38" t="s">
        <v>8</v>
      </c>
      <c r="D24" s="38" t="s">
        <v>7</v>
      </c>
      <c r="E24" s="32" t="s">
        <v>24</v>
      </c>
      <c r="F24" s="32" t="s">
        <v>25</v>
      </c>
      <c r="G24" s="32" t="s">
        <v>26</v>
      </c>
      <c r="H24" s="35" t="s">
        <v>21</v>
      </c>
      <c r="I24" s="47"/>
      <c r="J24" s="47"/>
      <c r="K24" s="47"/>
      <c r="L24" s="32"/>
    </row>
    <row r="25" spans="2:12" x14ac:dyDescent="0.25">
      <c r="B25" s="39" t="s">
        <v>3</v>
      </c>
      <c r="C25" s="40">
        <f t="shared" ref="C25:G28" si="1">C14/$A$10</f>
        <v>2319.8773489999999</v>
      </c>
      <c r="D25" s="41">
        <f t="shared" si="1"/>
        <v>1622.3567929999999</v>
      </c>
      <c r="E25" s="41">
        <f t="shared" si="1"/>
        <v>1297.8854344000001</v>
      </c>
      <c r="F25" s="41">
        <f t="shared" si="1"/>
        <v>599.4336201399999</v>
      </c>
      <c r="G25" s="41">
        <f t="shared" si="1"/>
        <v>376.3969070200003</v>
      </c>
      <c r="H25" s="36"/>
      <c r="I25" s="33"/>
      <c r="J25" s="33"/>
      <c r="K25" s="33"/>
      <c r="L25" s="34"/>
    </row>
    <row r="26" spans="2:12" x14ac:dyDescent="0.25">
      <c r="B26" s="39" t="s">
        <v>4</v>
      </c>
      <c r="C26" s="41">
        <f t="shared" si="1"/>
        <v>65.371578</v>
      </c>
      <c r="D26" s="41">
        <f t="shared" si="1"/>
        <v>73.315509000000006</v>
      </c>
      <c r="E26" s="41">
        <f t="shared" si="1"/>
        <v>73.315509000000006</v>
      </c>
      <c r="F26" s="41">
        <f t="shared" si="1"/>
        <v>20.986391940000001</v>
      </c>
      <c r="G26" s="41">
        <f t="shared" si="1"/>
        <v>19.331178089999995</v>
      </c>
      <c r="H26" s="37"/>
      <c r="I26" s="33"/>
      <c r="J26" s="33"/>
      <c r="K26" s="33"/>
      <c r="L26" s="34"/>
    </row>
    <row r="27" spans="2:12" x14ac:dyDescent="0.25">
      <c r="B27" s="39" t="s">
        <v>5</v>
      </c>
      <c r="C27" s="41">
        <f t="shared" si="1"/>
        <v>71.531784999999999</v>
      </c>
      <c r="D27" s="41">
        <f t="shared" si="1"/>
        <v>86.147847999999996</v>
      </c>
      <c r="E27" s="41">
        <f t="shared" si="1"/>
        <v>86.147847999999996</v>
      </c>
      <c r="F27" s="41">
        <f t="shared" si="1"/>
        <v>24.662340219999997</v>
      </c>
      <c r="G27" s="41">
        <f t="shared" si="1"/>
        <v>15.395621340000002</v>
      </c>
      <c r="H27" s="37"/>
      <c r="I27" s="33"/>
      <c r="J27" s="33"/>
      <c r="K27" s="33"/>
      <c r="L27" s="34"/>
    </row>
    <row r="28" spans="2:12" x14ac:dyDescent="0.25">
      <c r="B28" s="39" t="s">
        <v>6</v>
      </c>
      <c r="C28" s="41">
        <f t="shared" si="1"/>
        <v>436.35</v>
      </c>
      <c r="D28" s="41">
        <f t="shared" si="1"/>
        <v>436.35</v>
      </c>
      <c r="E28" s="41">
        <f t="shared" si="1"/>
        <v>349.08</v>
      </c>
      <c r="F28" s="41">
        <f t="shared" si="1"/>
        <v>286.39420184999994</v>
      </c>
      <c r="G28" s="41">
        <f t="shared" si="1"/>
        <v>235.21121186999994</v>
      </c>
      <c r="H28" s="37"/>
      <c r="I28" s="33"/>
      <c r="J28" s="33"/>
      <c r="K28" s="33"/>
      <c r="L28" s="34"/>
    </row>
  </sheetData>
  <mergeCells count="11">
    <mergeCell ref="I24:K24"/>
    <mergeCell ref="L12:L13"/>
    <mergeCell ref="B2:L6"/>
    <mergeCell ref="H12:H13"/>
    <mergeCell ref="C12:D12"/>
    <mergeCell ref="B12:B13"/>
    <mergeCell ref="F12:F13"/>
    <mergeCell ref="G12:G13"/>
    <mergeCell ref="I11:K11"/>
    <mergeCell ref="E12:E13"/>
    <mergeCell ref="I12:K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28"/>
  <sheetViews>
    <sheetView showGridLines="0" zoomScale="85" zoomScaleNormal="85" workbookViewId="0">
      <selection activeCell="B14" sqref="B14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1">
        <v>1000000</v>
      </c>
    </row>
    <row r="2" spans="1:12" ht="15" customHeight="1" x14ac:dyDescent="0.25">
      <c r="B2" s="50" t="s">
        <v>27</v>
      </c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5.75" customHeight="1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ht="15" customHeight="1" x14ac:dyDescent="0.2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15" customHeight="1" x14ac:dyDescent="0.2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2" ht="15" customHeight="1" x14ac:dyDescent="0.25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8" spans="1:12" ht="15.75" x14ac:dyDescent="0.25">
      <c r="B8" s="2" t="s">
        <v>11</v>
      </c>
    </row>
    <row r="9" spans="1:12" x14ac:dyDescent="0.2">
      <c r="B9" s="3" t="s">
        <v>2</v>
      </c>
    </row>
    <row r="11" spans="1:12" x14ac:dyDescent="0.25">
      <c r="B11" s="4"/>
      <c r="I11" s="56"/>
      <c r="J11" s="56"/>
      <c r="K11" s="56"/>
    </row>
    <row r="12" spans="1:12" s="5" customFormat="1" ht="15" customHeight="1" x14ac:dyDescent="0.25">
      <c r="B12" s="54" t="s">
        <v>31</v>
      </c>
      <c r="C12" s="53" t="s">
        <v>0</v>
      </c>
      <c r="D12" s="53"/>
      <c r="E12" s="51" t="s">
        <v>13</v>
      </c>
      <c r="F12" s="51" t="s">
        <v>14</v>
      </c>
      <c r="G12" s="51" t="s">
        <v>30</v>
      </c>
      <c r="H12" s="51" t="s">
        <v>21</v>
      </c>
      <c r="I12" s="57" t="s">
        <v>23</v>
      </c>
      <c r="J12" s="57"/>
      <c r="K12" s="57"/>
      <c r="L12" s="48" t="s">
        <v>22</v>
      </c>
    </row>
    <row r="13" spans="1:12" s="5" customFormat="1" ht="40.5" customHeight="1" x14ac:dyDescent="0.25">
      <c r="B13" s="55"/>
      <c r="C13" s="21" t="s">
        <v>8</v>
      </c>
      <c r="D13" s="21" t="s">
        <v>7</v>
      </c>
      <c r="E13" s="52"/>
      <c r="F13" s="52"/>
      <c r="G13" s="52"/>
      <c r="H13" s="52"/>
      <c r="I13" s="21" t="s">
        <v>15</v>
      </c>
      <c r="J13" s="21" t="s">
        <v>16</v>
      </c>
      <c r="K13" s="22" t="s">
        <v>17</v>
      </c>
      <c r="L13" s="49"/>
    </row>
    <row r="14" spans="1:12" ht="20.100000000000001" customHeight="1" x14ac:dyDescent="0.25">
      <c r="B14" s="6" t="s">
        <v>3</v>
      </c>
      <c r="C14" s="8">
        <v>57681394</v>
      </c>
      <c r="D14" s="8">
        <v>69879922</v>
      </c>
      <c r="E14" s="19">
        <f>+D14*97/100</f>
        <v>67783524.340000004</v>
      </c>
      <c r="F14" s="19">
        <v>54284951.749999985</v>
      </c>
      <c r="G14" s="8">
        <v>30725687.180000003</v>
      </c>
      <c r="H14" s="8"/>
      <c r="I14" s="13">
        <f>IF(ISERROR(+#REF!/E14)=TRUE,0,++#REF!/E14)</f>
        <v>0</v>
      </c>
      <c r="J14" s="13">
        <f>IF(ISERROR(+G14/E14)=TRUE,0,++G14/E14)</f>
        <v>0.45329137838689137</v>
      </c>
      <c r="K14" s="13">
        <f>IF(ISERROR(+H14/E14)=TRUE,0,++H14/E14)</f>
        <v>0</v>
      </c>
      <c r="L14" s="16">
        <f>+D14-G14</f>
        <v>39154234.819999993</v>
      </c>
    </row>
    <row r="15" spans="1:12" ht="20.100000000000001" customHeight="1" x14ac:dyDescent="0.25">
      <c r="B15" s="7" t="s">
        <v>4</v>
      </c>
      <c r="C15" s="9">
        <v>4867981</v>
      </c>
      <c r="D15" s="9">
        <v>5867981</v>
      </c>
      <c r="E15" s="20">
        <f>+D15*97/100</f>
        <v>5691941.5700000003</v>
      </c>
      <c r="F15" s="23">
        <v>3094816.49</v>
      </c>
      <c r="G15" s="9">
        <v>2281823.9900000002</v>
      </c>
      <c r="H15" s="9"/>
      <c r="I15" s="14">
        <f>IF(ISERROR(+#REF!/E15)=TRUE,0,++#REF!/E15)</f>
        <v>0</v>
      </c>
      <c r="J15" s="14">
        <f>IF(ISERROR(+G15/E15)=TRUE,0,++G15/E15)</f>
        <v>0.40088675576478205</v>
      </c>
      <c r="K15" s="14">
        <f>IF(ISERROR(+H15/E15)=TRUE,0,++H15/E15)</f>
        <v>0</v>
      </c>
      <c r="L15" s="17">
        <f>+D15-G15</f>
        <v>3586157.01</v>
      </c>
    </row>
    <row r="16" spans="1:12" ht="20.100000000000001" customHeight="1" x14ac:dyDescent="0.25">
      <c r="B16" s="7" t="s">
        <v>5</v>
      </c>
      <c r="C16" s="9">
        <v>136107</v>
      </c>
      <c r="D16" s="9">
        <v>1336107</v>
      </c>
      <c r="E16" s="20">
        <f>+D16*97/100</f>
        <v>1296023.79</v>
      </c>
      <c r="F16" s="23">
        <v>737559.03</v>
      </c>
      <c r="G16" s="9">
        <v>477027.63</v>
      </c>
      <c r="H16" s="9"/>
      <c r="I16" s="14">
        <f>IF(ISERROR(+#REF!/E16)=TRUE,0,++#REF!/E16)</f>
        <v>0</v>
      </c>
      <c r="J16" s="14">
        <f>IF(ISERROR(+G16/E16)=TRUE,0,++G16/E16)</f>
        <v>0.36807011852768534</v>
      </c>
      <c r="K16" s="14">
        <f>IF(ISERROR(+H16/E16)=TRUE,0,++H16/E16)</f>
        <v>0</v>
      </c>
      <c r="L16" s="17">
        <f>+D16-G16</f>
        <v>859079.37</v>
      </c>
    </row>
    <row r="17" spans="2:12" ht="20.100000000000001" customHeight="1" x14ac:dyDescent="0.25">
      <c r="B17" s="7" t="s">
        <v>6</v>
      </c>
      <c r="C17" s="9">
        <v>100000</v>
      </c>
      <c r="D17" s="9">
        <v>16888723</v>
      </c>
      <c r="E17" s="20">
        <f>+D17*97/100</f>
        <v>16382061.310000001</v>
      </c>
      <c r="F17" s="23">
        <v>13952205.869999999</v>
      </c>
      <c r="G17" s="9">
        <v>12450606.890000001</v>
      </c>
      <c r="H17" s="9"/>
      <c r="I17" s="14">
        <f>IF(ISERROR(+#REF!/E17)=TRUE,0,++#REF!/E17)</f>
        <v>0</v>
      </c>
      <c r="J17" s="14">
        <f>IF(ISERROR(+G17/E17)=TRUE,0,++G17/E17)</f>
        <v>0.76001466814190555</v>
      </c>
      <c r="K17" s="14">
        <f>IF(ISERROR(+H17/E17)=TRUE,0,++H17/E17)</f>
        <v>0</v>
      </c>
      <c r="L17" s="17">
        <f>+D17-G17</f>
        <v>4438116.1099999994</v>
      </c>
    </row>
    <row r="18" spans="2:12" ht="23.25" customHeight="1" x14ac:dyDescent="0.25">
      <c r="B18" s="30" t="s">
        <v>9</v>
      </c>
      <c r="C18" s="11">
        <f t="shared" ref="C18:H18" si="0">SUM(C14:C17)</f>
        <v>62785482</v>
      </c>
      <c r="D18" s="11">
        <f t="shared" si="0"/>
        <v>93972733</v>
      </c>
      <c r="E18" s="11">
        <f t="shared" si="0"/>
        <v>91153551.010000005</v>
      </c>
      <c r="F18" s="11">
        <f t="shared" si="0"/>
        <v>72069533.139999986</v>
      </c>
      <c r="G18" s="11">
        <f t="shared" si="0"/>
        <v>45935145.689999998</v>
      </c>
      <c r="H18" s="11">
        <f t="shared" si="0"/>
        <v>0</v>
      </c>
      <c r="I18" s="15">
        <f>IF(ISERROR(+#REF!/E18)=TRUE,0,++#REF!/E18)</f>
        <v>0</v>
      </c>
      <c r="J18" s="15">
        <f>IF(ISERROR(+G18/E18)=TRUE,0,++G18/E18)</f>
        <v>0.5039314999912694</v>
      </c>
      <c r="K18" s="15">
        <f>IF(ISERROR(+H18/E18)=TRUE,0,++H18/E18)</f>
        <v>0</v>
      </c>
      <c r="L18" s="18">
        <f>SUM(L14:L17)</f>
        <v>48037587.309999987</v>
      </c>
    </row>
    <row r="19" spans="2:12" x14ac:dyDescent="0.25">
      <c r="B19" s="1" t="s">
        <v>28</v>
      </c>
    </row>
    <row r="20" spans="2:12" x14ac:dyDescent="0.2">
      <c r="B20" s="12" t="s">
        <v>29</v>
      </c>
    </row>
    <row r="24" spans="2:12" ht="30" x14ac:dyDescent="0.25">
      <c r="B24" s="42" t="s">
        <v>1</v>
      </c>
      <c r="C24" s="42" t="s">
        <v>8</v>
      </c>
      <c r="D24" s="42" t="s">
        <v>7</v>
      </c>
      <c r="E24" s="43" t="s">
        <v>24</v>
      </c>
      <c r="F24" s="43" t="s">
        <v>25</v>
      </c>
      <c r="G24" s="43" t="s">
        <v>26</v>
      </c>
    </row>
    <row r="25" spans="2:12" x14ac:dyDescent="0.25">
      <c r="B25" s="1" t="s">
        <v>3</v>
      </c>
      <c r="C25" s="44">
        <f>C14/$A$1</f>
        <v>57.681393999999997</v>
      </c>
      <c r="D25" s="44">
        <f t="shared" ref="D25:G25" si="1">D14/$A$1</f>
        <v>69.879921999999993</v>
      </c>
      <c r="E25" s="44">
        <f t="shared" si="1"/>
        <v>67.78352434</v>
      </c>
      <c r="F25" s="44">
        <f t="shared" si="1"/>
        <v>54.284951749999983</v>
      </c>
      <c r="G25" s="44">
        <f t="shared" si="1"/>
        <v>30.725687180000005</v>
      </c>
    </row>
    <row r="26" spans="2:12" x14ac:dyDescent="0.25">
      <c r="B26" s="1" t="s">
        <v>4</v>
      </c>
      <c r="C26" s="44">
        <f t="shared" ref="C26:G26" si="2">C15/$A$1</f>
        <v>4.8679810000000003</v>
      </c>
      <c r="D26" s="44">
        <f t="shared" si="2"/>
        <v>5.8679810000000003</v>
      </c>
      <c r="E26" s="44">
        <f t="shared" si="2"/>
        <v>5.69194157</v>
      </c>
      <c r="F26" s="44">
        <f t="shared" si="2"/>
        <v>3.0948164900000004</v>
      </c>
      <c r="G26" s="44">
        <f t="shared" si="2"/>
        <v>2.2818239900000004</v>
      </c>
    </row>
    <row r="27" spans="2:12" x14ac:dyDescent="0.25">
      <c r="B27" s="1" t="s">
        <v>5</v>
      </c>
      <c r="C27" s="44">
        <f t="shared" ref="C27:G27" si="3">C16/$A$1</f>
        <v>0.13610700000000001</v>
      </c>
      <c r="D27" s="44">
        <f t="shared" si="3"/>
        <v>1.3361069999999999</v>
      </c>
      <c r="E27" s="44">
        <f t="shared" si="3"/>
        <v>1.29602379</v>
      </c>
      <c r="F27" s="44">
        <f t="shared" si="3"/>
        <v>0.73755903</v>
      </c>
      <c r="G27" s="44">
        <f t="shared" si="3"/>
        <v>0.47702762999999998</v>
      </c>
    </row>
    <row r="28" spans="2:12" x14ac:dyDescent="0.25">
      <c r="B28" s="1" t="s">
        <v>6</v>
      </c>
      <c r="C28" s="44">
        <f t="shared" ref="C28:G28" si="4">C17/$A$1</f>
        <v>0.1</v>
      </c>
      <c r="D28" s="44">
        <f t="shared" si="4"/>
        <v>16.888722999999999</v>
      </c>
      <c r="E28" s="44">
        <f t="shared" si="4"/>
        <v>16.382061310000001</v>
      </c>
      <c r="F28" s="44">
        <f t="shared" si="4"/>
        <v>13.952205869999998</v>
      </c>
      <c r="G28" s="44">
        <f t="shared" si="4"/>
        <v>12.450606890000001</v>
      </c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28"/>
  <sheetViews>
    <sheetView showGridLines="0" zoomScale="85" zoomScaleNormal="85" workbookViewId="0">
      <selection activeCell="B14" sqref="B14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1">
        <v>1000000</v>
      </c>
    </row>
    <row r="2" spans="1:12" ht="15" customHeight="1" x14ac:dyDescent="0.25">
      <c r="B2" s="50" t="s">
        <v>27</v>
      </c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5.75" customHeight="1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ht="15" customHeight="1" x14ac:dyDescent="0.2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15" customHeight="1" x14ac:dyDescent="0.2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2" ht="15" customHeight="1" x14ac:dyDescent="0.25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8" spans="1:12" ht="15.75" x14ac:dyDescent="0.25">
      <c r="B8" s="2" t="s">
        <v>12</v>
      </c>
    </row>
    <row r="9" spans="1:12" x14ac:dyDescent="0.2">
      <c r="B9" s="3" t="s">
        <v>2</v>
      </c>
    </row>
    <row r="11" spans="1:12" x14ac:dyDescent="0.25">
      <c r="B11" s="4"/>
      <c r="I11" s="56"/>
      <c r="J11" s="56"/>
      <c r="K11" s="56"/>
    </row>
    <row r="12" spans="1:12" s="5" customFormat="1" ht="15" customHeight="1" x14ac:dyDescent="0.25">
      <c r="B12" s="54" t="s">
        <v>31</v>
      </c>
      <c r="C12" s="53" t="s">
        <v>0</v>
      </c>
      <c r="D12" s="53"/>
      <c r="E12" s="51" t="s">
        <v>13</v>
      </c>
      <c r="F12" s="51" t="s">
        <v>14</v>
      </c>
      <c r="G12" s="51" t="s">
        <v>30</v>
      </c>
      <c r="H12" s="51" t="s">
        <v>21</v>
      </c>
      <c r="I12" s="57" t="s">
        <v>23</v>
      </c>
      <c r="J12" s="57"/>
      <c r="K12" s="57"/>
      <c r="L12" s="48" t="s">
        <v>22</v>
      </c>
    </row>
    <row r="13" spans="1:12" s="5" customFormat="1" ht="40.5" customHeight="1" x14ac:dyDescent="0.25">
      <c r="B13" s="55"/>
      <c r="C13" s="21" t="s">
        <v>8</v>
      </c>
      <c r="D13" s="21" t="s">
        <v>7</v>
      </c>
      <c r="E13" s="52"/>
      <c r="F13" s="52"/>
      <c r="G13" s="52"/>
      <c r="H13" s="52"/>
      <c r="I13" s="21" t="s">
        <v>15</v>
      </c>
      <c r="J13" s="21" t="s">
        <v>16</v>
      </c>
      <c r="K13" s="22" t="s">
        <v>17</v>
      </c>
      <c r="L13" s="49"/>
    </row>
    <row r="14" spans="1:12" ht="20.100000000000001" customHeight="1" x14ac:dyDescent="0.25">
      <c r="B14" s="25" t="s">
        <v>3</v>
      </c>
      <c r="C14" s="26">
        <v>0</v>
      </c>
      <c r="D14" s="26">
        <v>838996</v>
      </c>
      <c r="E14" s="27">
        <f>+D14*97/100</f>
        <v>813826.12</v>
      </c>
      <c r="F14" s="27">
        <v>0</v>
      </c>
      <c r="G14" s="8">
        <v>0</v>
      </c>
      <c r="H14" s="8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6">
        <f>+D14-G14</f>
        <v>838996</v>
      </c>
    </row>
    <row r="15" spans="1:12" ht="20.100000000000001" customHeight="1" x14ac:dyDescent="0.25">
      <c r="B15" s="24" t="s">
        <v>4</v>
      </c>
      <c r="C15" s="28">
        <v>0</v>
      </c>
      <c r="D15" s="28">
        <v>0</v>
      </c>
      <c r="E15" s="23">
        <f>+D15*97/100</f>
        <v>0</v>
      </c>
      <c r="F15" s="23">
        <v>0</v>
      </c>
      <c r="G15" s="9">
        <v>0</v>
      </c>
      <c r="H15" s="9"/>
      <c r="I15" s="14">
        <f>IF(ISERROR(+#REF!/E15)=TRUE,0,++#REF!/E15)</f>
        <v>0</v>
      </c>
      <c r="J15" s="14">
        <f>IF(ISERROR(+G15/E15)=TRUE,0,++G15/E15)</f>
        <v>0</v>
      </c>
      <c r="K15" s="14">
        <f>IF(ISERROR(+H15/E15)=TRUE,0,++H15/E15)</f>
        <v>0</v>
      </c>
      <c r="L15" s="17">
        <f>+D15-G15</f>
        <v>0</v>
      </c>
    </row>
    <row r="16" spans="1:12" ht="20.100000000000001" customHeight="1" x14ac:dyDescent="0.25">
      <c r="B16" s="24" t="s">
        <v>5</v>
      </c>
      <c r="C16" s="28">
        <v>0</v>
      </c>
      <c r="D16" s="29">
        <v>745613</v>
      </c>
      <c r="E16" s="23">
        <f>+D16*97/100</f>
        <v>723244.61</v>
      </c>
      <c r="F16" s="23">
        <v>0</v>
      </c>
      <c r="G16" s="9">
        <v>0</v>
      </c>
      <c r="H16" s="9"/>
      <c r="I16" s="14">
        <f>IF(ISERROR(+#REF!/E16)=TRUE,0,++#REF!/E16)</f>
        <v>0</v>
      </c>
      <c r="J16" s="14">
        <f>IF(ISERROR(+G16/E16)=TRUE,0,++G16/E16)</f>
        <v>0</v>
      </c>
      <c r="K16" s="14">
        <f>IF(ISERROR(+H16/E16)=TRUE,0,++H16/E16)</f>
        <v>0</v>
      </c>
      <c r="L16" s="17">
        <f>+D16-G16</f>
        <v>745613</v>
      </c>
    </row>
    <row r="17" spans="2:12" ht="20.100000000000001" customHeight="1" x14ac:dyDescent="0.25">
      <c r="B17" s="24" t="s">
        <v>6</v>
      </c>
      <c r="C17" s="28">
        <v>0</v>
      </c>
      <c r="D17" s="28">
        <v>0</v>
      </c>
      <c r="E17" s="23">
        <f>+D17*97/100</f>
        <v>0</v>
      </c>
      <c r="F17" s="23">
        <v>0</v>
      </c>
      <c r="G17" s="9">
        <v>0</v>
      </c>
      <c r="H17" s="9"/>
      <c r="I17" s="14">
        <f>IF(ISERROR(+#REF!/E17)=TRUE,0,++#REF!/E17)</f>
        <v>0</v>
      </c>
      <c r="J17" s="14">
        <f>IF(ISERROR(+G17/E17)=TRUE,0,++G17/E17)</f>
        <v>0</v>
      </c>
      <c r="K17" s="14">
        <f>IF(ISERROR(+H17/E17)=TRUE,0,++H17/E17)</f>
        <v>0</v>
      </c>
      <c r="L17" s="17">
        <f>+D17-G17</f>
        <v>0</v>
      </c>
    </row>
    <row r="18" spans="2:12" ht="23.25" customHeight="1" x14ac:dyDescent="0.25">
      <c r="B18" s="30" t="s">
        <v>9</v>
      </c>
      <c r="C18" s="11">
        <f t="shared" ref="C18:H18" si="0">SUM(C14:C17)</f>
        <v>0</v>
      </c>
      <c r="D18" s="11">
        <f t="shared" si="0"/>
        <v>1584609</v>
      </c>
      <c r="E18" s="11">
        <f t="shared" si="0"/>
        <v>1537070.73</v>
      </c>
      <c r="F18" s="11">
        <f t="shared" si="0"/>
        <v>0</v>
      </c>
      <c r="G18" s="11">
        <f t="shared" si="0"/>
        <v>0</v>
      </c>
      <c r="H18" s="11">
        <f t="shared" si="0"/>
        <v>0</v>
      </c>
      <c r="I18" s="15">
        <f>IF(ISERROR(+#REF!/E18)=TRUE,0,++#REF!/E18)</f>
        <v>0</v>
      </c>
      <c r="J18" s="15">
        <f>IF(ISERROR(+G18/E18)=TRUE,0,++G18/E18)</f>
        <v>0</v>
      </c>
      <c r="K18" s="15">
        <f>IF(ISERROR(+H18/E18)=TRUE,0,++H18/E18)</f>
        <v>0</v>
      </c>
      <c r="L18" s="18">
        <f>SUM(L14:L17)</f>
        <v>1584609</v>
      </c>
    </row>
    <row r="19" spans="2:12" x14ac:dyDescent="0.25">
      <c r="B19" s="1" t="s">
        <v>28</v>
      </c>
    </row>
    <row r="20" spans="2:12" x14ac:dyDescent="0.2">
      <c r="B20" s="12" t="s">
        <v>29</v>
      </c>
    </row>
    <row r="24" spans="2:12" ht="30" x14ac:dyDescent="0.25">
      <c r="B24" s="42" t="s">
        <v>1</v>
      </c>
      <c r="C24" s="42" t="s">
        <v>8</v>
      </c>
      <c r="D24" s="42" t="s">
        <v>7</v>
      </c>
      <c r="E24" s="43" t="s">
        <v>24</v>
      </c>
      <c r="F24" s="43" t="s">
        <v>25</v>
      </c>
      <c r="G24" s="43" t="s">
        <v>26</v>
      </c>
    </row>
    <row r="25" spans="2:12" x14ac:dyDescent="0.25">
      <c r="B25" s="1" t="s">
        <v>3</v>
      </c>
      <c r="C25" s="45">
        <f>C14/$A$1</f>
        <v>0</v>
      </c>
      <c r="D25" s="45">
        <f t="shared" ref="D25:G25" si="1">D14/$A$1</f>
        <v>0.83899599999999996</v>
      </c>
      <c r="E25" s="45">
        <f t="shared" si="1"/>
        <v>0.81382611999999999</v>
      </c>
      <c r="F25" s="45">
        <f t="shared" si="1"/>
        <v>0</v>
      </c>
      <c r="G25" s="45">
        <f t="shared" si="1"/>
        <v>0</v>
      </c>
      <c r="H25" s="1">
        <v>1373981</v>
      </c>
    </row>
    <row r="26" spans="2:12" x14ac:dyDescent="0.25">
      <c r="B26" s="1" t="s">
        <v>4</v>
      </c>
      <c r="C26" s="45">
        <f t="shared" ref="C26:G26" si="2">C15/$A$1</f>
        <v>0</v>
      </c>
      <c r="D26" s="45">
        <f t="shared" si="2"/>
        <v>0</v>
      </c>
      <c r="E26" s="45">
        <f t="shared" si="2"/>
        <v>0</v>
      </c>
      <c r="F26" s="45">
        <f t="shared" si="2"/>
        <v>0</v>
      </c>
      <c r="G26" s="45">
        <f t="shared" si="2"/>
        <v>0</v>
      </c>
      <c r="H26" s="1">
        <v>5072</v>
      </c>
    </row>
    <row r="27" spans="2:12" x14ac:dyDescent="0.25">
      <c r="B27" s="1" t="s">
        <v>5</v>
      </c>
      <c r="C27" s="45">
        <f t="shared" ref="C27:G27" si="3">C16/$A$1</f>
        <v>0</v>
      </c>
      <c r="D27" s="45">
        <f t="shared" si="3"/>
        <v>0.74561299999999997</v>
      </c>
      <c r="E27" s="45">
        <f t="shared" si="3"/>
        <v>0.72324460999999995</v>
      </c>
      <c r="F27" s="45">
        <f t="shared" si="3"/>
        <v>0</v>
      </c>
      <c r="G27" s="45">
        <f t="shared" si="3"/>
        <v>0</v>
      </c>
      <c r="H27" s="1">
        <v>3078714.9799999995</v>
      </c>
    </row>
    <row r="28" spans="2:12" x14ac:dyDescent="0.25">
      <c r="B28" s="1" t="s">
        <v>6</v>
      </c>
      <c r="C28" s="45">
        <f t="shared" ref="C28:G28" si="4">C17/$A$1</f>
        <v>0</v>
      </c>
      <c r="D28" s="45">
        <f t="shared" si="4"/>
        <v>0</v>
      </c>
      <c r="E28" s="45">
        <f t="shared" si="4"/>
        <v>0</v>
      </c>
      <c r="F28" s="45">
        <f t="shared" si="4"/>
        <v>0</v>
      </c>
      <c r="G28" s="45">
        <f t="shared" si="4"/>
        <v>0</v>
      </c>
      <c r="H28" s="1">
        <v>0</v>
      </c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29"/>
  <sheetViews>
    <sheetView showGridLines="0" zoomScale="85" zoomScaleNormal="85" workbookViewId="0">
      <selection activeCell="B14" sqref="B14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1">
        <v>1000000</v>
      </c>
    </row>
    <row r="2" spans="1:12" ht="15" customHeight="1" x14ac:dyDescent="0.25">
      <c r="B2" s="50" t="s">
        <v>27</v>
      </c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5.75" customHeight="1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ht="15" customHeight="1" x14ac:dyDescent="0.2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15" customHeight="1" x14ac:dyDescent="0.2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2" ht="15" customHeight="1" x14ac:dyDescent="0.25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8" spans="1:12" ht="15.75" x14ac:dyDescent="0.25">
      <c r="B8" s="2" t="s">
        <v>18</v>
      </c>
    </row>
    <row r="9" spans="1:12" x14ac:dyDescent="0.2">
      <c r="B9" s="3" t="s">
        <v>2</v>
      </c>
    </row>
    <row r="11" spans="1:12" x14ac:dyDescent="0.25">
      <c r="B11" s="4"/>
      <c r="I11" s="56"/>
      <c r="J11" s="56"/>
      <c r="K11" s="56"/>
    </row>
    <row r="12" spans="1:12" s="5" customFormat="1" ht="15" customHeight="1" x14ac:dyDescent="0.25">
      <c r="B12" s="54" t="s">
        <v>31</v>
      </c>
      <c r="C12" s="53" t="s">
        <v>0</v>
      </c>
      <c r="D12" s="53"/>
      <c r="E12" s="51" t="s">
        <v>13</v>
      </c>
      <c r="F12" s="51" t="s">
        <v>14</v>
      </c>
      <c r="G12" s="51" t="s">
        <v>30</v>
      </c>
      <c r="H12" s="51" t="s">
        <v>21</v>
      </c>
      <c r="I12" s="57" t="s">
        <v>23</v>
      </c>
      <c r="J12" s="57"/>
      <c r="K12" s="57"/>
      <c r="L12" s="48" t="s">
        <v>22</v>
      </c>
    </row>
    <row r="13" spans="1:12" s="5" customFormat="1" ht="40.5" customHeight="1" x14ac:dyDescent="0.25">
      <c r="B13" s="55"/>
      <c r="C13" s="21" t="s">
        <v>8</v>
      </c>
      <c r="D13" s="21" t="s">
        <v>7</v>
      </c>
      <c r="E13" s="52"/>
      <c r="F13" s="52"/>
      <c r="G13" s="52"/>
      <c r="H13" s="52"/>
      <c r="I13" s="21" t="s">
        <v>15</v>
      </c>
      <c r="J13" s="21" t="s">
        <v>16</v>
      </c>
      <c r="K13" s="22" t="s">
        <v>17</v>
      </c>
      <c r="L13" s="49"/>
    </row>
    <row r="14" spans="1:12" ht="20.100000000000001" customHeight="1" x14ac:dyDescent="0.25">
      <c r="B14" s="6" t="s">
        <v>3</v>
      </c>
      <c r="C14" s="8">
        <v>630714878</v>
      </c>
      <c r="D14" s="8">
        <v>464522554</v>
      </c>
      <c r="E14" s="19">
        <f>+D14*97/100</f>
        <v>450586877.38</v>
      </c>
      <c r="F14" s="19">
        <v>0</v>
      </c>
      <c r="G14" s="8">
        <v>0</v>
      </c>
      <c r="H14" s="8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6">
        <f>+D14-G14</f>
        <v>464522554</v>
      </c>
    </row>
    <row r="15" spans="1:12" ht="20.100000000000001" customHeight="1" x14ac:dyDescent="0.25">
      <c r="B15" s="7" t="s">
        <v>4</v>
      </c>
      <c r="C15" s="9">
        <v>0</v>
      </c>
      <c r="D15" s="9"/>
      <c r="E15" s="20">
        <f>+D15*97/100</f>
        <v>0</v>
      </c>
      <c r="F15" s="20">
        <v>0</v>
      </c>
      <c r="G15" s="9">
        <v>0</v>
      </c>
      <c r="H15" s="9"/>
      <c r="I15" s="14">
        <f>IF(ISERROR(+#REF!/E15)=TRUE,0,++#REF!/E15)</f>
        <v>0</v>
      </c>
      <c r="J15" s="14">
        <f>IF(ISERROR(+G15/E15)=TRUE,0,++G15/E15)</f>
        <v>0</v>
      </c>
      <c r="K15" s="14">
        <f>IF(ISERROR(+H15/E15)=TRUE,0,++H15/E15)</f>
        <v>0</v>
      </c>
      <c r="L15" s="17">
        <f>+D15-G15</f>
        <v>0</v>
      </c>
    </row>
    <row r="16" spans="1:12" ht="20.100000000000001" customHeight="1" x14ac:dyDescent="0.25">
      <c r="B16" s="7" t="s">
        <v>5</v>
      </c>
      <c r="C16" s="7">
        <v>0</v>
      </c>
      <c r="D16" s="7"/>
      <c r="E16" s="20">
        <f>+D16*97/100</f>
        <v>0</v>
      </c>
      <c r="F16" s="20">
        <v>0</v>
      </c>
      <c r="G16" s="9">
        <v>0</v>
      </c>
      <c r="H16" s="9"/>
      <c r="I16" s="14">
        <f>IF(ISERROR(+#REF!/E16)=TRUE,0,++#REF!/E16)</f>
        <v>0</v>
      </c>
      <c r="J16" s="14">
        <f>IF(ISERROR(+G16/E16)=TRUE,0,++G16/E16)</f>
        <v>0</v>
      </c>
      <c r="K16" s="14">
        <f>IF(ISERROR(+H16/E16)=TRUE,0,++H16/E16)</f>
        <v>0</v>
      </c>
      <c r="L16" s="17">
        <f>+D16-G16</f>
        <v>0</v>
      </c>
    </row>
    <row r="17" spans="2:12" ht="20.100000000000001" customHeight="1" x14ac:dyDescent="0.25">
      <c r="B17" s="7" t="s">
        <v>6</v>
      </c>
      <c r="C17" s="9">
        <v>0</v>
      </c>
      <c r="D17" s="9"/>
      <c r="E17" s="20">
        <f>+D17*97/100</f>
        <v>0</v>
      </c>
      <c r="F17" s="20">
        <v>0</v>
      </c>
      <c r="G17" s="9">
        <v>0</v>
      </c>
      <c r="H17" s="9"/>
      <c r="I17" s="14">
        <f>IF(ISERROR(+#REF!/E17)=TRUE,0,++#REF!/E17)</f>
        <v>0</v>
      </c>
      <c r="J17" s="14">
        <f>IF(ISERROR(+G17/E17)=TRUE,0,++G17/E17)</f>
        <v>0</v>
      </c>
      <c r="K17" s="14">
        <f>IF(ISERROR(+H17/E17)=TRUE,0,++H17/E17)</f>
        <v>0</v>
      </c>
      <c r="L17" s="17">
        <f>+D17-G17</f>
        <v>0</v>
      </c>
    </row>
    <row r="18" spans="2:12" ht="23.25" customHeight="1" x14ac:dyDescent="0.25">
      <c r="B18" s="30" t="s">
        <v>9</v>
      </c>
      <c r="C18" s="11">
        <f t="shared" ref="C18:H18" si="0">SUM(C14:C17)</f>
        <v>630714878</v>
      </c>
      <c r="D18" s="11">
        <f t="shared" si="0"/>
        <v>464522554</v>
      </c>
      <c r="E18" s="11">
        <f t="shared" si="0"/>
        <v>450586877.38</v>
      </c>
      <c r="F18" s="11">
        <f t="shared" si="0"/>
        <v>0</v>
      </c>
      <c r="G18" s="11">
        <f t="shared" si="0"/>
        <v>0</v>
      </c>
      <c r="H18" s="11">
        <f t="shared" si="0"/>
        <v>0</v>
      </c>
      <c r="I18" s="15">
        <f>IF(ISERROR(+#REF!/E18)=TRUE,0,++#REF!/E18)</f>
        <v>0</v>
      </c>
      <c r="J18" s="15">
        <f>IF(ISERROR(+G18/E18)=TRUE,0,++G18/E18)</f>
        <v>0</v>
      </c>
      <c r="K18" s="15">
        <f>IF(ISERROR(+H18/E18)=TRUE,0,++H18/E18)</f>
        <v>0</v>
      </c>
      <c r="L18" s="18">
        <f>SUM(L14:L17)</f>
        <v>464522554</v>
      </c>
    </row>
    <row r="19" spans="2:12" x14ac:dyDescent="0.25">
      <c r="B19" s="1" t="s">
        <v>28</v>
      </c>
    </row>
    <row r="20" spans="2:12" x14ac:dyDescent="0.2">
      <c r="B20" s="12" t="s">
        <v>29</v>
      </c>
    </row>
    <row r="24" spans="2:12" ht="30" x14ac:dyDescent="0.25">
      <c r="B24" s="38" t="s">
        <v>1</v>
      </c>
      <c r="C24" s="38" t="s">
        <v>8</v>
      </c>
      <c r="D24" s="38" t="s">
        <v>7</v>
      </c>
      <c r="E24" s="32" t="s">
        <v>24</v>
      </c>
      <c r="F24" s="32" t="s">
        <v>25</v>
      </c>
      <c r="G24" s="32" t="s">
        <v>26</v>
      </c>
    </row>
    <row r="25" spans="2:12" x14ac:dyDescent="0.25">
      <c r="B25" s="31" t="s">
        <v>3</v>
      </c>
      <c r="C25" s="46">
        <f>C14/$A$1</f>
        <v>630.714878</v>
      </c>
      <c r="D25" s="46">
        <f t="shared" ref="D25:G25" si="1">D14/$A$1</f>
        <v>464.52255400000001</v>
      </c>
      <c r="E25" s="46">
        <f t="shared" si="1"/>
        <v>450.58687737999998</v>
      </c>
      <c r="F25" s="46">
        <f t="shared" si="1"/>
        <v>0</v>
      </c>
      <c r="G25" s="46">
        <f t="shared" si="1"/>
        <v>0</v>
      </c>
    </row>
    <row r="26" spans="2:12" x14ac:dyDescent="0.25">
      <c r="B26" s="31" t="s">
        <v>4</v>
      </c>
      <c r="C26" s="46">
        <f t="shared" ref="C26:G26" si="2">C15/$A$1</f>
        <v>0</v>
      </c>
      <c r="D26" s="46">
        <f t="shared" si="2"/>
        <v>0</v>
      </c>
      <c r="E26" s="46">
        <f t="shared" si="2"/>
        <v>0</v>
      </c>
      <c r="F26" s="46">
        <f t="shared" si="2"/>
        <v>0</v>
      </c>
      <c r="G26" s="46">
        <f t="shared" si="2"/>
        <v>0</v>
      </c>
    </row>
    <row r="27" spans="2:12" x14ac:dyDescent="0.25">
      <c r="B27" s="31" t="s">
        <v>5</v>
      </c>
      <c r="C27" s="46">
        <f t="shared" ref="C27:G27" si="3">C16/$A$1</f>
        <v>0</v>
      </c>
      <c r="D27" s="46">
        <f t="shared" si="3"/>
        <v>0</v>
      </c>
      <c r="E27" s="46">
        <f t="shared" si="3"/>
        <v>0</v>
      </c>
      <c r="F27" s="46">
        <f t="shared" si="3"/>
        <v>0</v>
      </c>
      <c r="G27" s="46">
        <f t="shared" si="3"/>
        <v>0</v>
      </c>
    </row>
    <row r="28" spans="2:12" x14ac:dyDescent="0.25">
      <c r="B28" s="31" t="s">
        <v>6</v>
      </c>
      <c r="C28" s="46">
        <f t="shared" ref="C28:G28" si="4">C17/$A$1</f>
        <v>0</v>
      </c>
      <c r="D28" s="46">
        <f t="shared" si="4"/>
        <v>0</v>
      </c>
      <c r="E28" s="46">
        <f t="shared" si="4"/>
        <v>0</v>
      </c>
      <c r="F28" s="46">
        <f t="shared" si="4"/>
        <v>0</v>
      </c>
      <c r="G28" s="46">
        <f t="shared" si="4"/>
        <v>0</v>
      </c>
    </row>
    <row r="29" spans="2:12" x14ac:dyDescent="0.25">
      <c r="B29" s="31"/>
      <c r="C29" s="31"/>
      <c r="D29" s="31"/>
      <c r="E29" s="31"/>
      <c r="F29" s="31"/>
      <c r="G29" s="31"/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28"/>
  <sheetViews>
    <sheetView showGridLines="0" zoomScale="85" zoomScaleNormal="85" workbookViewId="0">
      <selection activeCell="G12" sqref="G12:G13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1">
        <v>1000000</v>
      </c>
    </row>
    <row r="2" spans="1:12" ht="15" customHeight="1" x14ac:dyDescent="0.25">
      <c r="B2" s="50" t="s">
        <v>27</v>
      </c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5.75" customHeight="1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ht="15" customHeight="1" x14ac:dyDescent="0.2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15" customHeight="1" x14ac:dyDescent="0.2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2" ht="15" customHeight="1" x14ac:dyDescent="0.25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8" spans="1:12" ht="15.75" x14ac:dyDescent="0.25">
      <c r="B8" s="2" t="s">
        <v>20</v>
      </c>
    </row>
    <row r="9" spans="1:12" x14ac:dyDescent="0.2">
      <c r="B9" s="3" t="s">
        <v>2</v>
      </c>
    </row>
    <row r="11" spans="1:12" x14ac:dyDescent="0.25">
      <c r="B11" s="4"/>
      <c r="I11" s="56"/>
      <c r="J11" s="56"/>
      <c r="K11" s="56"/>
    </row>
    <row r="12" spans="1:12" s="5" customFormat="1" ht="15" customHeight="1" x14ac:dyDescent="0.25">
      <c r="B12" s="54" t="s">
        <v>1</v>
      </c>
      <c r="C12" s="53" t="s">
        <v>0</v>
      </c>
      <c r="D12" s="53"/>
      <c r="E12" s="51" t="s">
        <v>13</v>
      </c>
      <c r="F12" s="51" t="s">
        <v>14</v>
      </c>
      <c r="G12" s="51" t="s">
        <v>30</v>
      </c>
      <c r="H12" s="51" t="s">
        <v>21</v>
      </c>
      <c r="I12" s="57" t="s">
        <v>23</v>
      </c>
      <c r="J12" s="57"/>
      <c r="K12" s="57"/>
      <c r="L12" s="48" t="s">
        <v>22</v>
      </c>
    </row>
    <row r="13" spans="1:12" s="5" customFormat="1" ht="40.5" customHeight="1" x14ac:dyDescent="0.25">
      <c r="B13" s="55"/>
      <c r="C13" s="21" t="s">
        <v>8</v>
      </c>
      <c r="D13" s="21" t="s">
        <v>7</v>
      </c>
      <c r="E13" s="52"/>
      <c r="F13" s="52"/>
      <c r="G13" s="52"/>
      <c r="H13" s="52"/>
      <c r="I13" s="21" t="s">
        <v>15</v>
      </c>
      <c r="J13" s="21" t="s">
        <v>16</v>
      </c>
      <c r="K13" s="22" t="s">
        <v>17</v>
      </c>
      <c r="L13" s="49"/>
    </row>
    <row r="14" spans="1:12" ht="20.100000000000001" customHeight="1" x14ac:dyDescent="0.25">
      <c r="B14" s="25" t="s">
        <v>3</v>
      </c>
      <c r="C14" s="26"/>
      <c r="D14" s="26"/>
      <c r="E14" s="27">
        <f>+D14*97/100</f>
        <v>0</v>
      </c>
      <c r="F14" s="27">
        <v>0</v>
      </c>
      <c r="G14" s="8">
        <v>0</v>
      </c>
      <c r="H14" s="8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6">
        <f>+D14-G14</f>
        <v>0</v>
      </c>
    </row>
    <row r="15" spans="1:12" ht="20.100000000000001" customHeight="1" x14ac:dyDescent="0.25">
      <c r="B15" s="24" t="s">
        <v>4</v>
      </c>
      <c r="C15" s="28">
        <v>0</v>
      </c>
      <c r="D15" s="28">
        <v>0</v>
      </c>
      <c r="E15" s="23">
        <f t="shared" ref="E15:E17" si="0">+D15*85/100</f>
        <v>0</v>
      </c>
      <c r="F15" s="23">
        <v>0</v>
      </c>
      <c r="G15" s="9">
        <v>0</v>
      </c>
      <c r="H15" s="9"/>
      <c r="I15" s="14">
        <f>IF(ISERROR(+#REF!/E15)=TRUE,0,++#REF!/E15)</f>
        <v>0</v>
      </c>
      <c r="J15" s="14">
        <f>IF(ISERROR(+G15/E15)=TRUE,0,++G15/E15)</f>
        <v>0</v>
      </c>
      <c r="K15" s="14">
        <f>IF(ISERROR(+H15/E15)=TRUE,0,++H15/E15)</f>
        <v>0</v>
      </c>
      <c r="L15" s="17">
        <f>+D15-G15</f>
        <v>0</v>
      </c>
    </row>
    <row r="16" spans="1:12" ht="20.100000000000001" customHeight="1" x14ac:dyDescent="0.25">
      <c r="B16" s="24" t="s">
        <v>5</v>
      </c>
      <c r="C16" s="28">
        <v>0</v>
      </c>
      <c r="D16" s="28">
        <v>0</v>
      </c>
      <c r="E16" s="23">
        <f t="shared" si="0"/>
        <v>0</v>
      </c>
      <c r="F16" s="23">
        <v>0</v>
      </c>
      <c r="G16" s="9">
        <v>0</v>
      </c>
      <c r="H16" s="9"/>
      <c r="I16" s="14">
        <f>IF(ISERROR(+#REF!/E16)=TRUE,0,++#REF!/E16)</f>
        <v>0</v>
      </c>
      <c r="J16" s="14">
        <f>IF(ISERROR(+G16/E16)=TRUE,0,++G16/E16)</f>
        <v>0</v>
      </c>
      <c r="K16" s="14">
        <f>IF(ISERROR(+H16/E16)=TRUE,0,++H16/E16)</f>
        <v>0</v>
      </c>
      <c r="L16" s="17">
        <f>+D16-G16</f>
        <v>0</v>
      </c>
    </row>
    <row r="17" spans="2:12" ht="20.100000000000001" customHeight="1" x14ac:dyDescent="0.25">
      <c r="B17" s="24" t="s">
        <v>6</v>
      </c>
      <c r="C17" s="28">
        <v>0</v>
      </c>
      <c r="D17" s="28">
        <v>0</v>
      </c>
      <c r="E17" s="23">
        <f t="shared" si="0"/>
        <v>0</v>
      </c>
      <c r="F17" s="23">
        <v>0</v>
      </c>
      <c r="G17" s="9">
        <v>0</v>
      </c>
      <c r="H17" s="9"/>
      <c r="I17" s="14">
        <f>IF(ISERROR(+#REF!/E17)=TRUE,0,++#REF!/E17)</f>
        <v>0</v>
      </c>
      <c r="J17" s="14">
        <f>IF(ISERROR(+G17/E17)=TRUE,0,++G17/E17)</f>
        <v>0</v>
      </c>
      <c r="K17" s="14">
        <f>IF(ISERROR(+H17/E17)=TRUE,0,++H17/E17)</f>
        <v>0</v>
      </c>
      <c r="L17" s="17">
        <f>+D17-G17</f>
        <v>0</v>
      </c>
    </row>
    <row r="18" spans="2:12" ht="23.25" customHeight="1" x14ac:dyDescent="0.25">
      <c r="B18" s="30" t="s">
        <v>9</v>
      </c>
      <c r="C18" s="11">
        <f t="shared" ref="C18:H18" si="1">SUM(C14:C17)</f>
        <v>0</v>
      </c>
      <c r="D18" s="11">
        <f t="shared" si="1"/>
        <v>0</v>
      </c>
      <c r="E18" s="11">
        <f t="shared" si="1"/>
        <v>0</v>
      </c>
      <c r="F18" s="11">
        <f t="shared" si="1"/>
        <v>0</v>
      </c>
      <c r="G18" s="11">
        <f t="shared" si="1"/>
        <v>0</v>
      </c>
      <c r="H18" s="11">
        <f t="shared" si="1"/>
        <v>0</v>
      </c>
      <c r="I18" s="15">
        <f>IF(ISERROR(+#REF!/E18)=TRUE,0,++#REF!/E18)</f>
        <v>0</v>
      </c>
      <c r="J18" s="15">
        <f>IF(ISERROR(+G18/E18)=TRUE,0,++G18/E18)</f>
        <v>0</v>
      </c>
      <c r="K18" s="15">
        <f>IF(ISERROR(+H18/E18)=TRUE,0,++H18/E18)</f>
        <v>0</v>
      </c>
      <c r="L18" s="18">
        <f>SUM(L14:L17)</f>
        <v>0</v>
      </c>
    </row>
    <row r="19" spans="2:12" x14ac:dyDescent="0.25">
      <c r="B19" s="1" t="s">
        <v>28</v>
      </c>
    </row>
    <row r="20" spans="2:12" x14ac:dyDescent="0.2">
      <c r="B20" s="12" t="s">
        <v>29</v>
      </c>
    </row>
    <row r="24" spans="2:12" ht="30" x14ac:dyDescent="0.25">
      <c r="B24" s="38" t="s">
        <v>1</v>
      </c>
      <c r="C24" s="38" t="s">
        <v>8</v>
      </c>
      <c r="D24" s="38" t="s">
        <v>7</v>
      </c>
      <c r="E24" s="32" t="s">
        <v>24</v>
      </c>
      <c r="F24" s="32" t="s">
        <v>25</v>
      </c>
      <c r="G24" s="32" t="s">
        <v>26</v>
      </c>
    </row>
    <row r="25" spans="2:12" x14ac:dyDescent="0.25">
      <c r="B25" s="31" t="s">
        <v>3</v>
      </c>
      <c r="C25" s="31">
        <f>+C14/$A$1</f>
        <v>0</v>
      </c>
      <c r="D25" s="31">
        <f t="shared" ref="D25:G25" si="2">+D14/$A$1</f>
        <v>0</v>
      </c>
      <c r="E25" s="31">
        <f t="shared" si="2"/>
        <v>0</v>
      </c>
      <c r="F25" s="31">
        <f t="shared" si="2"/>
        <v>0</v>
      </c>
      <c r="G25" s="31">
        <f t="shared" si="2"/>
        <v>0</v>
      </c>
    </row>
    <row r="26" spans="2:12" x14ac:dyDescent="0.25">
      <c r="B26" s="31" t="s">
        <v>4</v>
      </c>
      <c r="C26" s="31">
        <f t="shared" ref="C26:G26" si="3">+C15/$A$1</f>
        <v>0</v>
      </c>
      <c r="D26" s="31">
        <f t="shared" si="3"/>
        <v>0</v>
      </c>
      <c r="E26" s="31">
        <f t="shared" si="3"/>
        <v>0</v>
      </c>
      <c r="F26" s="31">
        <f t="shared" si="3"/>
        <v>0</v>
      </c>
      <c r="G26" s="31">
        <f t="shared" si="3"/>
        <v>0</v>
      </c>
    </row>
    <row r="27" spans="2:12" x14ac:dyDescent="0.25">
      <c r="B27" s="31" t="s">
        <v>5</v>
      </c>
      <c r="C27" s="31">
        <f t="shared" ref="C27:G27" si="4">+C16/$A$1</f>
        <v>0</v>
      </c>
      <c r="D27" s="31">
        <f t="shared" si="4"/>
        <v>0</v>
      </c>
      <c r="E27" s="31">
        <f t="shared" si="4"/>
        <v>0</v>
      </c>
      <c r="F27" s="31">
        <f t="shared" si="4"/>
        <v>0</v>
      </c>
      <c r="G27" s="31">
        <f t="shared" si="4"/>
        <v>0</v>
      </c>
    </row>
    <row r="28" spans="2:12" x14ac:dyDescent="0.25">
      <c r="B28" s="31" t="s">
        <v>6</v>
      </c>
      <c r="C28" s="31">
        <f t="shared" ref="C28:G28" si="5">+C17/$A$1</f>
        <v>0</v>
      </c>
      <c r="D28" s="31">
        <f t="shared" si="5"/>
        <v>0</v>
      </c>
      <c r="E28" s="31">
        <f t="shared" si="5"/>
        <v>0</v>
      </c>
      <c r="F28" s="31">
        <f t="shared" si="5"/>
        <v>0</v>
      </c>
      <c r="G28" s="31">
        <f t="shared" si="5"/>
        <v>0</v>
      </c>
    </row>
  </sheetData>
  <mergeCells count="10">
    <mergeCell ref="L12:L13"/>
    <mergeCell ref="B2:L6"/>
    <mergeCell ref="I11:K11"/>
    <mergeCell ref="B12:B13"/>
    <mergeCell ref="C12:D12"/>
    <mergeCell ref="E12:E13"/>
    <mergeCell ref="F12:F13"/>
    <mergeCell ref="G12:G13"/>
    <mergeCell ref="H12:H13"/>
    <mergeCell ref="I12:K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DYT</vt:lpstr>
      <vt:lpstr>ROOC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2016-06-13T16:13:53Z</dcterms:modified>
</cp:coreProperties>
</file>