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6\1.- INFORMACION A COMUNICACIONES\PCA - 2016\11. Noviembre - 2016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RO!$B$12:$L$17</definedName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52511"/>
</workbook>
</file>

<file path=xl/calcChain.xml><?xml version="1.0" encoding="utf-8"?>
<calcChain xmlns="http://schemas.openxmlformats.org/spreadsheetml/2006/main">
  <c r="E14" i="1" l="1"/>
  <c r="E15" i="1"/>
  <c r="E16" i="1"/>
  <c r="E17" i="1"/>
  <c r="C18" i="1" l="1"/>
  <c r="D18" i="1"/>
  <c r="E14" i="6" l="1"/>
  <c r="E14" i="5"/>
  <c r="E14" i="4"/>
  <c r="C18" i="4" l="1"/>
  <c r="E16" i="6"/>
  <c r="E15" i="4"/>
  <c r="E16" i="4"/>
  <c r="E17" i="4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E28" i="4" l="1"/>
  <c r="E27" i="4"/>
  <c r="E26" i="4"/>
  <c r="E17" i="6"/>
  <c r="E28" i="6" s="1"/>
  <c r="E27" i="6"/>
  <c r="E15" i="6"/>
  <c r="E26" i="6" s="1"/>
  <c r="E17" i="5"/>
  <c r="E28" i="5" s="1"/>
  <c r="E16" i="5"/>
  <c r="E27" i="5" s="1"/>
  <c r="E15" i="5"/>
  <c r="E26" i="5" s="1"/>
  <c r="E17" i="7"/>
  <c r="E28" i="7" s="1"/>
  <c r="E16" i="7"/>
  <c r="E27" i="7" s="1"/>
  <c r="E15" i="7"/>
  <c r="E26" i="7" s="1"/>
  <c r="E28" i="1"/>
  <c r="E27" i="1"/>
  <c r="E26" i="1"/>
  <c r="E25" i="4"/>
  <c r="E25" i="6"/>
  <c r="E25" i="5"/>
  <c r="E14" i="7"/>
  <c r="E25" i="7" s="1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C18" i="6"/>
  <c r="C18" i="5"/>
  <c r="C18" i="7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<sst xmlns="http://schemas.openxmlformats.org/spreadsheetml/2006/main" count="166" uniqueCount="36">
  <si>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</si>
  <si>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</si>
  <si>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</si>
  <si>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</si>
  <si>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</si>
  <si>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</si>
  <si>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</si>
  <si>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</si>
  <si>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</si>
  <si>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</si>
  <si>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</si>
  <si>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</si>
  <si>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</si>
  <si>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</si>
  <si>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</si>
  <si>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</si>
  <si>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</si>
  <si>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</si>
  <si>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</si>
  <si>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</si>
  <si>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</si>
  <si>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</si>
  <si>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</si>
  <si>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</si>
  <si>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</si>
  <si>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Fuente: Consulta Amigable y Base de Datos al 31 de Julio del 2015</t>
  </si>
  <si>
    <t>PCA</t>
  </si>
  <si>
    <t>COMP. ANUAL</t>
  </si>
  <si>
    <t>DEVENGADO
AL MES DE JULIO
(4)</t>
  </si>
  <si>
    <t>DEVENG
AL MES DE JULIO</t>
  </si>
  <si>
    <t>EJECUCION PRESUPUESTAL MENSUALIZADA DE GASTOS 
MINISTERIO DE SALUD 2016
AL MES DE JULIO</t>
  </si>
  <si>
    <t>UNIDADES EJECUTORAS</t>
  </si>
  <si>
    <t>EJECUCION PRESUPUESTAL MENSUALIZADA DE GASTOS 
MINISTERIO DE SALUD 2016
AL MES DE NOVIEMBRE</t>
  </si>
  <si>
    <t>DEVENGADO
AL MES DE NOVIEMBRE
(4)</t>
  </si>
  <si>
    <t>Fuente: Consulta Amigable y Base de Datos al 30 de Noviembre del 2016</t>
  </si>
  <si>
    <t>(EN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</si>
</sst>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2319.8773489999999</c:v>
                </c:pt>
                <c:pt idx="1">
                  <c:v>1042.3708409999999</c:v>
                </c:pt>
                <c:pt idx="2">
                  <c:v>1042.3708409999999</c:v>
                </c:pt>
                <c:pt idx="3">
                  <c:v>986.30102548999969</c:v>
                </c:pt>
                <c:pt idx="4">
                  <c:v>869.38076887999978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65.371578</c:v>
                </c:pt>
                <c:pt idx="1">
                  <c:v>61.801090000000002</c:v>
                </c:pt>
                <c:pt idx="2">
                  <c:v>61.801090000000002</c:v>
                </c:pt>
                <c:pt idx="3">
                  <c:v>48.040725749999986</c:v>
                </c:pt>
                <c:pt idx="4">
                  <c:v>45.980126670000004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71.531784999999999</c:v>
                </c:pt>
                <c:pt idx="1">
                  <c:v>39.347147999999997</c:v>
                </c:pt>
                <c:pt idx="2">
                  <c:v>39.347147999999997</c:v>
                </c:pt>
                <c:pt idx="3">
                  <c:v>35.112133910000004</c:v>
                </c:pt>
                <c:pt idx="4">
                  <c:v>24.462740369999999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436.35</c:v>
                </c:pt>
                <c:pt idx="1">
                  <c:v>660.60399099999995</c:v>
                </c:pt>
                <c:pt idx="2">
                  <c:v>660.60399099999995</c:v>
                </c:pt>
                <c:pt idx="3">
                  <c:v>528.75717935000046</c:v>
                </c:pt>
                <c:pt idx="4">
                  <c:v>476.68311381000012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88990848"/>
        <c:axId val="1188983232"/>
        <c:axId val="0"/>
      </c:bar3DChart>
      <c:catAx>
        <c:axId val="118899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8983232"/>
        <c:crosses val="autoZero"/>
        <c:auto val="1"/>
        <c:lblAlgn val="ctr"/>
        <c:lblOffset val="100"/>
        <c:noMultiLvlLbl val="0"/>
      </c:catAx>
      <c:valAx>
        <c:axId val="118898323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1188990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57.681393999999997</c:v>
                </c:pt>
                <c:pt idx="1">
                  <c:v>73.063948999999994</c:v>
                </c:pt>
                <c:pt idx="2">
                  <c:v>73.063948999999994</c:v>
                </c:pt>
                <c:pt idx="3">
                  <c:v>65.947678920000001</c:v>
                </c:pt>
                <c:pt idx="4">
                  <c:v>60.00370161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4.8679810000000003</c:v>
                </c:pt>
                <c:pt idx="1">
                  <c:v>5.8679810000000003</c:v>
                </c:pt>
                <c:pt idx="2">
                  <c:v>5.8679810000000003</c:v>
                </c:pt>
                <c:pt idx="3">
                  <c:v>4.5616263899999998</c:v>
                </c:pt>
                <c:pt idx="4">
                  <c:v>4.1585703300000008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7.2481070000000001</c:v>
                </c:pt>
                <c:pt idx="2">
                  <c:v>7.2481070000000001</c:v>
                </c:pt>
                <c:pt idx="3">
                  <c:v>6.62393462</c:v>
                </c:pt>
                <c:pt idx="4">
                  <c:v>6.0408089400000007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23.589697999999999</c:v>
                </c:pt>
                <c:pt idx="2">
                  <c:v>23.589697999999999</c:v>
                </c:pt>
                <c:pt idx="3">
                  <c:v>21.216580359999998</c:v>
                </c:pt>
                <c:pt idx="4">
                  <c:v>20.359681159999997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88981600"/>
        <c:axId val="1188983776"/>
        <c:axId val="0"/>
      </c:bar3DChart>
      <c:catAx>
        <c:axId val="118898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8983776"/>
        <c:crosses val="autoZero"/>
        <c:auto val="1"/>
        <c:lblAlgn val="ctr"/>
        <c:lblOffset val="100"/>
        <c:noMultiLvlLbl val="0"/>
      </c:catAx>
      <c:valAx>
        <c:axId val="118898377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188981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0.83899599999999996</c:v>
                </c:pt>
                <c:pt idx="2">
                  <c:v>0.83899599999999996</c:v>
                </c:pt>
                <c:pt idx="3">
                  <c:v>3.7792519999999996E-2</c:v>
                </c:pt>
                <c:pt idx="4">
                  <c:v>3.7792519999999996E-2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0.74561299999999997</c:v>
                </c:pt>
                <c:pt idx="2">
                  <c:v>0.74561299999999997</c:v>
                </c:pt>
                <c:pt idx="3">
                  <c:v>4.3162499999999999E-2</c:v>
                </c:pt>
                <c:pt idx="4">
                  <c:v>4.3162499999999999E-2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88984320"/>
        <c:axId val="1188979424"/>
        <c:axId val="0"/>
      </c:bar3DChart>
      <c:catAx>
        <c:axId val="118898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8979424"/>
        <c:crosses val="autoZero"/>
        <c:auto val="1"/>
        <c:lblAlgn val="ctr"/>
        <c:lblOffset val="100"/>
        <c:noMultiLvlLbl val="0"/>
      </c:catAx>
      <c:valAx>
        <c:axId val="1188979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188984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630.714878</c:v>
                </c:pt>
                <c:pt idx="1">
                  <c:v>209.595009</c:v>
                </c:pt>
                <c:pt idx="2">
                  <c:v>209.595009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88979968"/>
        <c:axId val="1188981056"/>
        <c:axId val="0"/>
      </c:bar3DChart>
      <c:catAx>
        <c:axId val="118897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8981056"/>
        <c:crosses val="autoZero"/>
        <c:auto val="1"/>
        <c:lblAlgn val="ctr"/>
        <c:lblOffset val="100"/>
        <c:noMultiLvlLbl val="0"/>
      </c:catAx>
      <c:valAx>
        <c:axId val="118898105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188979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88986496"/>
        <c:axId val="1188982688"/>
        <c:axId val="0"/>
      </c:bar3DChart>
      <c:catAx>
        <c:axId val="118898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8982688"/>
        <c:crosses val="autoZero"/>
        <c:auto val="1"/>
        <c:lblAlgn val="ctr"/>
        <c:lblOffset val="100"/>
        <c:noMultiLvlLbl val="0"/>
      </c:catAx>
      <c:valAx>
        <c:axId val="11889826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188986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0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31</v>
      </c>
      <c r="C12" s="53" t="s">
        <v>0</v>
      </c>
      <c r="D12" s="53"/>
      <c r="E12" s="51" t="s">
        <v>19</v>
      </c>
      <c r="F12" s="51" t="s">
        <v>14</v>
      </c>
      <c r="G12" s="51" t="s">
        <v>33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2319877349</v>
      </c>
      <c r="D14" s="8">
        <v>1042370841</v>
      </c>
      <c r="E14" s="19">
        <f>+D14*100/100</f>
        <v>1042370841</v>
      </c>
      <c r="F14" s="19">
        <v>986301025.48999965</v>
      </c>
      <c r="G14" s="8">
        <v>869380768.87999976</v>
      </c>
      <c r="H14" s="8"/>
      <c r="I14" s="13">
        <f>IF(ISERROR(+#REF!/E14)=TRUE,0,++#REF!/E14)</f>
        <v>0</v>
      </c>
      <c r="J14" s="13">
        <f>IF(ISERROR(+G14/E14)=TRUE,0,++G14/E14)</f>
        <v>0.83404171978367891</v>
      </c>
      <c r="K14" s="13">
        <f>IF(ISERROR(+H14/E14)=TRUE,0,++H14/E14)</f>
        <v>0</v>
      </c>
      <c r="L14" s="16">
        <f>+D14-G14</f>
        <v>172990072.12000024</v>
      </c>
    </row>
    <row r="15" spans="1:12" ht="20.100000000000001" customHeight="1" x14ac:dyDescent="0.25">
      <c r="B15" s="7" t="s">
        <v>4</v>
      </c>
      <c r="C15" s="9">
        <v>65371578</v>
      </c>
      <c r="D15" s="9">
        <v>61801090</v>
      </c>
      <c r="E15" s="20">
        <f t="shared" ref="E15:E17" si="0">+D15*100/100</f>
        <v>61801090</v>
      </c>
      <c r="F15" s="20">
        <v>48040725.749999985</v>
      </c>
      <c r="G15" s="9">
        <v>45980126.670000002</v>
      </c>
      <c r="H15" s="9"/>
      <c r="I15" s="14">
        <f>IF(ISERROR(+#REF!/E15)=TRUE,0,++#REF!/E15)</f>
        <v>0</v>
      </c>
      <c r="J15" s="14">
        <f>IF(ISERROR(+G15/E15)=TRUE,0,++G15/E15)</f>
        <v>0.74400187229707437</v>
      </c>
      <c r="K15" s="14">
        <f>IF(ISERROR(+H15/E15)=TRUE,0,++H15/E15)</f>
        <v>0</v>
      </c>
      <c r="L15" s="17">
        <f>+D15-G15</f>
        <v>15820963.329999998</v>
      </c>
    </row>
    <row r="16" spans="1:12" ht="20.100000000000001" customHeight="1" x14ac:dyDescent="0.25">
      <c r="B16" s="7" t="s">
        <v>5</v>
      </c>
      <c r="C16" s="9">
        <v>71531785</v>
      </c>
      <c r="D16" s="9">
        <v>39347148</v>
      </c>
      <c r="E16" s="20">
        <f t="shared" si="0"/>
        <v>39347148</v>
      </c>
      <c r="F16" s="23">
        <v>35112133.910000004</v>
      </c>
      <c r="G16" s="9">
        <v>24462740.369999997</v>
      </c>
      <c r="H16" s="9"/>
      <c r="I16" s="14">
        <f>IF(ISERROR(+#REF!/E16)=TRUE,0,++#REF!/E16)</f>
        <v>0</v>
      </c>
      <c r="J16" s="14">
        <f>IF(ISERROR(+G16/E16)=TRUE,0,++G16/E16)</f>
        <v>0.62171571799816339</v>
      </c>
      <c r="K16" s="14">
        <f>IF(ISERROR(+H16/E16)=TRUE,0,++H16/E16)</f>
        <v>0</v>
      </c>
      <c r="L16" s="17">
        <f>+D16-G16</f>
        <v>14884407.630000003</v>
      </c>
    </row>
    <row r="17" spans="2:12" ht="20.100000000000001" customHeight="1" x14ac:dyDescent="0.25">
      <c r="B17" s="7" t="s">
        <v>6</v>
      </c>
      <c r="C17" s="9">
        <v>436350000</v>
      </c>
      <c r="D17" s="9">
        <v>660603991</v>
      </c>
      <c r="E17" s="20">
        <f t="shared" si="0"/>
        <v>660603991</v>
      </c>
      <c r="F17" s="23">
        <v>528757179.3500005</v>
      </c>
      <c r="G17" s="9">
        <v>476683113.81000012</v>
      </c>
      <c r="H17" s="9"/>
      <c r="I17" s="14">
        <f>IF(ISERROR(+#REF!/E17)=TRUE,0,++#REF!/E17)</f>
        <v>0</v>
      </c>
      <c r="J17" s="14">
        <f>IF(ISERROR(+G17/E17)=TRUE,0,++G17/E17)</f>
        <v>0.72158679073133258</v>
      </c>
      <c r="K17" s="14">
        <f>IF(ISERROR(+H17/E17)=TRUE,0,++H17/E17)</f>
        <v>0</v>
      </c>
      <c r="L17" s="17">
        <f>+D17-G17</f>
        <v>183920877.18999988</v>
      </c>
    </row>
    <row r="18" spans="2:12" ht="23.25" customHeight="1" x14ac:dyDescent="0.25">
      <c r="B18" s="30" t="s">
        <v>9</v>
      </c>
      <c r="C18" s="11">
        <f t="shared" ref="C18:H18" si="1">SUM(C14:C17)</f>
        <v>2893130712</v>
      </c>
      <c r="D18" s="11">
        <f t="shared" si="1"/>
        <v>1804123070</v>
      </c>
      <c r="E18" s="11">
        <f t="shared" si="1"/>
        <v>1804123070</v>
      </c>
      <c r="F18" s="11">
        <f t="shared" si="1"/>
        <v>1598211064.5</v>
      </c>
      <c r="G18" s="11">
        <f t="shared" si="1"/>
        <v>1416506749.7299998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0.78514973467414273</v>
      </c>
      <c r="K18" s="15">
        <f>IF(ISERROR(+H18/E18)=TRUE,0,++H18/E18)</f>
        <v>0</v>
      </c>
      <c r="L18" s="18">
        <f>SUM(L14:L17)</f>
        <v>387616320.2700001</v>
      </c>
    </row>
    <row r="19" spans="2:12" x14ac:dyDescent="0.2">
      <c r="B19" s="12" t="s">
        <v>34</v>
      </c>
    </row>
    <row r="20" spans="2:12" x14ac:dyDescent="0.2">
      <c r="B20" s="12"/>
      <c r="K20" s="1"/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2">C14/$A$10</f>
        <v>2319.8773489999999</v>
      </c>
      <c r="D25" s="41">
        <f t="shared" si="2"/>
        <v>1042.3708409999999</v>
      </c>
      <c r="E25" s="41">
        <f t="shared" si="2"/>
        <v>1042.3708409999999</v>
      </c>
      <c r="F25" s="41">
        <f t="shared" si="2"/>
        <v>986.30102548999969</v>
      </c>
      <c r="G25" s="41">
        <f t="shared" si="2"/>
        <v>869.38076887999978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2"/>
        <v>65.371578</v>
      </c>
      <c r="D26" s="41">
        <f t="shared" si="2"/>
        <v>61.801090000000002</v>
      </c>
      <c r="E26" s="41">
        <f t="shared" si="2"/>
        <v>61.801090000000002</v>
      </c>
      <c r="F26" s="41">
        <f t="shared" si="2"/>
        <v>48.040725749999986</v>
      </c>
      <c r="G26" s="41">
        <f t="shared" si="2"/>
        <v>45.980126670000004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2"/>
        <v>71.531784999999999</v>
      </c>
      <c r="D27" s="41">
        <f t="shared" si="2"/>
        <v>39.347147999999997</v>
      </c>
      <c r="E27" s="41">
        <f t="shared" si="2"/>
        <v>39.347147999999997</v>
      </c>
      <c r="F27" s="41">
        <f t="shared" si="2"/>
        <v>35.112133910000004</v>
      </c>
      <c r="G27" s="41">
        <f t="shared" si="2"/>
        <v>24.462740369999999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2"/>
        <v>436.35</v>
      </c>
      <c r="D28" s="41">
        <f t="shared" si="2"/>
        <v>660.60399099999995</v>
      </c>
      <c r="E28" s="41">
        <f t="shared" si="2"/>
        <v>660.60399099999995</v>
      </c>
      <c r="F28" s="41">
        <f t="shared" si="2"/>
        <v>528.75717935000046</v>
      </c>
      <c r="G28" s="41">
        <f t="shared" si="2"/>
        <v>476.68311381000012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31</v>
      </c>
      <c r="C12" s="53" t="s">
        <v>0</v>
      </c>
      <c r="D12" s="53"/>
      <c r="E12" s="51" t="s">
        <v>13</v>
      </c>
      <c r="F12" s="51" t="s">
        <v>14</v>
      </c>
      <c r="G12" s="51" t="s">
        <v>33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57681394</v>
      </c>
      <c r="D14" s="8">
        <v>73063949</v>
      </c>
      <c r="E14" s="19">
        <f>+D14*100/100</f>
        <v>73063949</v>
      </c>
      <c r="F14" s="19">
        <v>65947678.920000002</v>
      </c>
      <c r="G14" s="8">
        <v>60003701.609999999</v>
      </c>
      <c r="H14" s="8"/>
      <c r="I14" s="13">
        <f>IF(ISERROR(+#REF!/E14)=TRUE,0,++#REF!/E14)</f>
        <v>0</v>
      </c>
      <c r="J14" s="13">
        <f>IF(ISERROR(+G14/E14)=TRUE,0,++G14/E14)</f>
        <v>0.82124908975286837</v>
      </c>
      <c r="K14" s="13">
        <f>IF(ISERROR(+H14/E14)=TRUE,0,++H14/E14)</f>
        <v>0</v>
      </c>
      <c r="L14" s="16">
        <f>+D14-G14</f>
        <v>13060247.390000001</v>
      </c>
    </row>
    <row r="15" spans="1:12" ht="20.100000000000001" customHeight="1" x14ac:dyDescent="0.25">
      <c r="B15" s="7" t="s">
        <v>4</v>
      </c>
      <c r="C15" s="9">
        <v>4867981</v>
      </c>
      <c r="D15" s="9">
        <v>5867981</v>
      </c>
      <c r="E15" s="20">
        <f>+D15*100/100</f>
        <v>5867981</v>
      </c>
      <c r="F15" s="23">
        <v>4561626.3899999997</v>
      </c>
      <c r="G15" s="9">
        <v>4158570.3300000005</v>
      </c>
      <c r="H15" s="9"/>
      <c r="I15" s="14">
        <f>IF(ISERROR(+#REF!/E15)=TRUE,0,++#REF!/E15)</f>
        <v>0</v>
      </c>
      <c r="J15" s="14">
        <f>IF(ISERROR(+G15/E15)=TRUE,0,++G15/E15)</f>
        <v>0.70868844496940264</v>
      </c>
      <c r="K15" s="14">
        <f>IF(ISERROR(+H15/E15)=TRUE,0,++H15/E15)</f>
        <v>0</v>
      </c>
      <c r="L15" s="17">
        <f>+D15-G15</f>
        <v>1709410.6699999995</v>
      </c>
    </row>
    <row r="16" spans="1:12" ht="20.100000000000001" customHeight="1" x14ac:dyDescent="0.25">
      <c r="B16" s="7" t="s">
        <v>5</v>
      </c>
      <c r="C16" s="9">
        <v>136107</v>
      </c>
      <c r="D16" s="9">
        <v>7248107</v>
      </c>
      <c r="E16" s="20">
        <f>+D16*100/100</f>
        <v>7248107</v>
      </c>
      <c r="F16" s="23">
        <v>6623934.6200000001</v>
      </c>
      <c r="G16" s="9">
        <v>6040808.9400000004</v>
      </c>
      <c r="H16" s="9"/>
      <c r="I16" s="14">
        <f>IF(ISERROR(+#REF!/E16)=TRUE,0,++#REF!/E16)</f>
        <v>0</v>
      </c>
      <c r="J16" s="14">
        <f>IF(ISERROR(+G16/E16)=TRUE,0,++G16/E16)</f>
        <v>0.83343263834267356</v>
      </c>
      <c r="K16" s="14">
        <f>IF(ISERROR(+H16/E16)=TRUE,0,++H16/E16)</f>
        <v>0</v>
      </c>
      <c r="L16" s="17">
        <f>+D16-G16</f>
        <v>1207298.0599999996</v>
      </c>
    </row>
    <row r="17" spans="2:12" ht="20.100000000000001" customHeight="1" x14ac:dyDescent="0.25">
      <c r="B17" s="7" t="s">
        <v>6</v>
      </c>
      <c r="C17" s="9">
        <v>100000</v>
      </c>
      <c r="D17" s="9">
        <v>23589698</v>
      </c>
      <c r="E17" s="20">
        <f>+D17*100/100</f>
        <v>23589698</v>
      </c>
      <c r="F17" s="23">
        <v>21216580.359999999</v>
      </c>
      <c r="G17" s="9">
        <v>20359681.159999996</v>
      </c>
      <c r="H17" s="9"/>
      <c r="I17" s="14">
        <f>IF(ISERROR(+#REF!/E17)=TRUE,0,++#REF!/E17)</f>
        <v>0</v>
      </c>
      <c r="J17" s="14">
        <f>IF(ISERROR(+G17/E17)=TRUE,0,++G17/E17)</f>
        <v>0.86307510846472035</v>
      </c>
      <c r="K17" s="14">
        <f>IF(ISERROR(+H17/E17)=TRUE,0,++H17/E17)</f>
        <v>0</v>
      </c>
      <c r="L17" s="17">
        <f>+D17-G17</f>
        <v>3230016.8400000036</v>
      </c>
    </row>
    <row r="18" spans="2:12" ht="23.25" customHeight="1" x14ac:dyDescent="0.25">
      <c r="B18" s="30" t="s">
        <v>9</v>
      </c>
      <c r="C18" s="11">
        <f t="shared" ref="C18:H18" si="0">SUM(C14:C17)</f>
        <v>62785482</v>
      </c>
      <c r="D18" s="11">
        <f t="shared" si="0"/>
        <v>109769735</v>
      </c>
      <c r="E18" s="11">
        <f t="shared" si="0"/>
        <v>109769735</v>
      </c>
      <c r="F18" s="11">
        <f t="shared" si="0"/>
        <v>98349820.290000007</v>
      </c>
      <c r="G18" s="11">
        <f t="shared" si="0"/>
        <v>90562762.039999992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0.8250248763012864</v>
      </c>
      <c r="K18" s="15">
        <f>IF(ISERROR(+H18/E18)=TRUE,0,++H18/E18)</f>
        <v>0</v>
      </c>
      <c r="L18" s="18">
        <f>SUM(L14:L17)</f>
        <v>19206972.960000005</v>
      </c>
    </row>
    <row r="19" spans="2:12" x14ac:dyDescent="0.2">
      <c r="B19" s="12" t="s">
        <v>34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4">
        <f>C14/$A$1</f>
        <v>57.681393999999997</v>
      </c>
      <c r="D25" s="44">
        <f t="shared" ref="D25:G25" si="1">D14/$A$1</f>
        <v>73.063948999999994</v>
      </c>
      <c r="E25" s="44">
        <f t="shared" si="1"/>
        <v>73.063948999999994</v>
      </c>
      <c r="F25" s="44">
        <f t="shared" si="1"/>
        <v>65.947678920000001</v>
      </c>
      <c r="G25" s="44">
        <f t="shared" si="1"/>
        <v>60.00370161</v>
      </c>
    </row>
    <row r="26" spans="2:12" x14ac:dyDescent="0.25">
      <c r="B26" s="1" t="s">
        <v>4</v>
      </c>
      <c r="C26" s="44">
        <f t="shared" ref="C26:G26" si="2">C15/$A$1</f>
        <v>4.8679810000000003</v>
      </c>
      <c r="D26" s="44">
        <f t="shared" si="2"/>
        <v>5.8679810000000003</v>
      </c>
      <c r="E26" s="44">
        <f t="shared" si="2"/>
        <v>5.8679810000000003</v>
      </c>
      <c r="F26" s="44">
        <f t="shared" si="2"/>
        <v>4.5616263899999998</v>
      </c>
      <c r="G26" s="44">
        <f t="shared" si="2"/>
        <v>4.1585703300000008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7.2481070000000001</v>
      </c>
      <c r="E27" s="44">
        <f t="shared" si="3"/>
        <v>7.2481070000000001</v>
      </c>
      <c r="F27" s="44">
        <f t="shared" si="3"/>
        <v>6.62393462</v>
      </c>
      <c r="G27" s="44">
        <f t="shared" si="3"/>
        <v>6.0408089400000007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23.589697999999999</v>
      </c>
      <c r="E28" s="44">
        <f t="shared" si="4"/>
        <v>23.589697999999999</v>
      </c>
      <c r="F28" s="44">
        <f t="shared" si="4"/>
        <v>21.216580359999998</v>
      </c>
      <c r="G28" s="44">
        <f t="shared" si="4"/>
        <v>20.359681159999997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31</v>
      </c>
      <c r="C12" s="53" t="s">
        <v>0</v>
      </c>
      <c r="D12" s="53"/>
      <c r="E12" s="51" t="s">
        <v>13</v>
      </c>
      <c r="F12" s="51" t="s">
        <v>14</v>
      </c>
      <c r="G12" s="51" t="s">
        <v>33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>
        <v>0</v>
      </c>
      <c r="D14" s="26">
        <v>838996</v>
      </c>
      <c r="E14" s="27">
        <f>+D14*100/100</f>
        <v>838996</v>
      </c>
      <c r="F14" s="27">
        <v>37792.519999999997</v>
      </c>
      <c r="G14" s="8">
        <v>37792.519999999997</v>
      </c>
      <c r="H14" s="8"/>
      <c r="I14" s="13">
        <f>IF(ISERROR(+#REF!/E14)=TRUE,0,++#REF!/E14)</f>
        <v>0</v>
      </c>
      <c r="J14" s="13">
        <f>IF(ISERROR(+G14/E14)=TRUE,0,++G14/E14)</f>
        <v>4.5044934659998377E-2</v>
      </c>
      <c r="K14" s="13">
        <f>IF(ISERROR(+H14/E14)=TRUE,0,++H14/E14)</f>
        <v>0</v>
      </c>
      <c r="L14" s="16">
        <f>+D14-G14</f>
        <v>801203.48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9">
        <v>745613</v>
      </c>
      <c r="E16" s="23">
        <f>+D16*100/100</f>
        <v>745613</v>
      </c>
      <c r="F16" s="23">
        <v>43162.5</v>
      </c>
      <c r="G16" s="9">
        <v>43162.5</v>
      </c>
      <c r="H16" s="9"/>
      <c r="I16" s="14">
        <f>IF(ISERROR(+#REF!/E16)=TRUE,0,++#REF!/E16)</f>
        <v>0</v>
      </c>
      <c r="J16" s="14">
        <f>IF(ISERROR(+G16/E16)=TRUE,0,++G16/E16)</f>
        <v>5.7888609774775925E-2</v>
      </c>
      <c r="K16" s="14">
        <f>IF(ISERROR(+H16/E16)=TRUE,0,++H16/E16)</f>
        <v>0</v>
      </c>
      <c r="L16" s="17">
        <f>+D16-G16</f>
        <v>702450.5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1584609</v>
      </c>
      <c r="E18" s="11">
        <f t="shared" si="1"/>
        <v>1584609</v>
      </c>
      <c r="F18" s="11">
        <f t="shared" si="1"/>
        <v>80955.01999999999</v>
      </c>
      <c r="G18" s="11">
        <f t="shared" si="1"/>
        <v>80955.01999999999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5.1088325258786232E-2</v>
      </c>
      <c r="K18" s="15">
        <f>IF(ISERROR(+H18/E18)=TRUE,0,++H18/E18)</f>
        <v>0</v>
      </c>
      <c r="L18" s="18">
        <f>SUM(L14:L17)</f>
        <v>1503653.98</v>
      </c>
    </row>
    <row r="19" spans="2:12" x14ac:dyDescent="0.2">
      <c r="B19" s="12" t="s">
        <v>34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2">D14/$A$1</f>
        <v>0.83899599999999996</v>
      </c>
      <c r="E25" s="45">
        <f t="shared" si="2"/>
        <v>0.83899599999999996</v>
      </c>
      <c r="F25" s="45">
        <f t="shared" si="2"/>
        <v>3.7792519999999996E-2</v>
      </c>
      <c r="G25" s="45">
        <f t="shared" si="2"/>
        <v>3.7792519999999996E-2</v>
      </c>
      <c r="H25" s="1">
        <v>1373981</v>
      </c>
    </row>
    <row r="26" spans="2:12" x14ac:dyDescent="0.25">
      <c r="B26" s="1" t="s">
        <v>4</v>
      </c>
      <c r="C26" s="45">
        <f t="shared" ref="C26:G26" si="3">C15/$A$1</f>
        <v>0</v>
      </c>
      <c r="D26" s="45">
        <f t="shared" si="3"/>
        <v>0</v>
      </c>
      <c r="E26" s="45">
        <f t="shared" si="3"/>
        <v>0</v>
      </c>
      <c r="F26" s="45">
        <f t="shared" si="3"/>
        <v>0</v>
      </c>
      <c r="G26" s="45">
        <f t="shared" si="3"/>
        <v>0</v>
      </c>
      <c r="H26" s="1">
        <v>5072</v>
      </c>
    </row>
    <row r="27" spans="2:12" x14ac:dyDescent="0.25">
      <c r="B27" s="1" t="s">
        <v>5</v>
      </c>
      <c r="C27" s="45">
        <f t="shared" ref="C27:G27" si="4">C16/$A$1</f>
        <v>0</v>
      </c>
      <c r="D27" s="45">
        <f t="shared" si="4"/>
        <v>0.74561299999999997</v>
      </c>
      <c r="E27" s="45">
        <f t="shared" si="4"/>
        <v>0.74561299999999997</v>
      </c>
      <c r="F27" s="45">
        <f t="shared" si="4"/>
        <v>4.3162499999999999E-2</v>
      </c>
      <c r="G27" s="45">
        <f t="shared" si="4"/>
        <v>4.3162499999999999E-2</v>
      </c>
      <c r="H27" s="1">
        <v>3078714.9799999995</v>
      </c>
    </row>
    <row r="28" spans="2:12" x14ac:dyDescent="0.25">
      <c r="B28" s="1" t="s">
        <v>6</v>
      </c>
      <c r="C28" s="45">
        <f t="shared" ref="C28:G28" si="5">C17/$A$1</f>
        <v>0</v>
      </c>
      <c r="D28" s="45">
        <f t="shared" si="5"/>
        <v>0</v>
      </c>
      <c r="E28" s="45">
        <f t="shared" si="5"/>
        <v>0</v>
      </c>
      <c r="F28" s="45">
        <f t="shared" si="5"/>
        <v>0</v>
      </c>
      <c r="G28" s="45">
        <f t="shared" si="5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31</v>
      </c>
      <c r="C12" s="53" t="s">
        <v>0</v>
      </c>
      <c r="D12" s="53"/>
      <c r="E12" s="51" t="s">
        <v>13</v>
      </c>
      <c r="F12" s="51" t="s">
        <v>14</v>
      </c>
      <c r="G12" s="51" t="s">
        <v>33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630714878</v>
      </c>
      <c r="D14" s="8">
        <v>209595009</v>
      </c>
      <c r="E14" s="19">
        <f>+D14*100/100</f>
        <v>209595009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209595009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+D15*85/100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9">
        <v>0</v>
      </c>
      <c r="D16" s="9">
        <v>0</v>
      </c>
      <c r="E16" s="20">
        <f t="shared" si="0"/>
        <v>0</v>
      </c>
      <c r="F16" s="20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630714878</v>
      </c>
      <c r="D18" s="11">
        <f t="shared" si="1"/>
        <v>209595009</v>
      </c>
      <c r="E18" s="11">
        <f t="shared" si="1"/>
        <v>209595009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209595009</v>
      </c>
    </row>
    <row r="19" spans="2:12" x14ac:dyDescent="0.2">
      <c r="B19" s="12" t="s">
        <v>34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46">
        <f>C14/$A$1</f>
        <v>630.714878</v>
      </c>
      <c r="D25" s="46">
        <f t="shared" ref="D25:G25" si="2">D14/$A$1</f>
        <v>209.595009</v>
      </c>
      <c r="E25" s="46">
        <f t="shared" si="2"/>
        <v>209.595009</v>
      </c>
      <c r="F25" s="46">
        <f t="shared" si="2"/>
        <v>0</v>
      </c>
      <c r="G25" s="46">
        <f t="shared" si="2"/>
        <v>0</v>
      </c>
    </row>
    <row r="26" spans="2:12" x14ac:dyDescent="0.25">
      <c r="B26" s="31" t="s">
        <v>4</v>
      </c>
      <c r="C26" s="46">
        <f t="shared" ref="C26:G26" si="3">C15/$A$1</f>
        <v>0</v>
      </c>
      <c r="D26" s="46">
        <f t="shared" si="3"/>
        <v>0</v>
      </c>
      <c r="E26" s="46">
        <f t="shared" si="3"/>
        <v>0</v>
      </c>
      <c r="F26" s="46">
        <f t="shared" si="3"/>
        <v>0</v>
      </c>
      <c r="G26" s="46">
        <f t="shared" si="3"/>
        <v>0</v>
      </c>
    </row>
    <row r="27" spans="2:12" x14ac:dyDescent="0.25">
      <c r="B27" s="31" t="s">
        <v>5</v>
      </c>
      <c r="C27" s="46">
        <f t="shared" ref="C27:G27" si="4">C16/$A$1</f>
        <v>0</v>
      </c>
      <c r="D27" s="46">
        <f t="shared" si="4"/>
        <v>0</v>
      </c>
      <c r="E27" s="46">
        <f t="shared" si="4"/>
        <v>0</v>
      </c>
      <c r="F27" s="46">
        <f t="shared" si="4"/>
        <v>0</v>
      </c>
      <c r="G27" s="46">
        <f t="shared" si="4"/>
        <v>0</v>
      </c>
    </row>
    <row r="28" spans="2:12" x14ac:dyDescent="0.25">
      <c r="B28" s="31" t="s">
        <v>6</v>
      </c>
      <c r="C28" s="46">
        <f t="shared" ref="C28:G28" si="5">C17/$A$1</f>
        <v>0</v>
      </c>
      <c r="D28" s="46">
        <f t="shared" si="5"/>
        <v>0</v>
      </c>
      <c r="E28" s="46">
        <f t="shared" si="5"/>
        <v>0</v>
      </c>
      <c r="F28" s="46">
        <f t="shared" si="5"/>
        <v>0</v>
      </c>
      <c r="G28" s="46">
        <f t="shared" si="5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31">
        <f>+C14/$A$1</f>
        <v>0</v>
      </c>
      <c r="D25" s="31">
        <f t="shared" ref="D25:G25" si="2">+D14/$A$1</f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</row>
    <row r="26" spans="2:12" x14ac:dyDescent="0.25">
      <c r="B26" s="31" t="s">
        <v>4</v>
      </c>
      <c r="C26" s="31">
        <f t="shared" ref="C26:G26" si="3">+C15/$A$1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</row>
    <row r="27" spans="2:12" x14ac:dyDescent="0.25">
      <c r="B27" s="31" t="s">
        <v>5</v>
      </c>
      <c r="C27" s="31">
        <f t="shared" ref="C27:G27" si="4">+C16/$A$1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</row>
    <row r="28" spans="2:12" x14ac:dyDescent="0.25">
      <c r="B28" s="31" t="s">
        <v>6</v>
      </c>
      <c r="C28" s="31">
        <f t="shared" ref="C28:G28" si="5">+C17/$A$1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2016-12-28T13:33:58Z</dcterms:modified>
</cp:coreProperties>
</file>