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6\1.- INFORMACION A COMUNICACIONES\PCA - 2016\10. Octubre - 2016\"/>
    </mc:Choice>
  </mc:AlternateContent>
  <bookViews>
    <workbookView xWindow="120" yWindow="225" windowWidth="17595" windowHeight="9855"/>
  </bookViews>
  <sheets>
    <sheet name="RO" sheetId="1" r:id="rId1"/>
    <sheet name="RDR" sheetId="4" r:id="rId2"/>
    <sheet name="DYT" sheetId="6" r:id="rId3"/>
    <sheet name="ROOC" sheetId="5" r:id="rId4"/>
    <sheet name="RD" sheetId="7" state="hidden" r:id="rId5"/>
  </sheets>
  <definedNames>
    <definedName name="_xlnm._FilterDatabase" localSheetId="0" hidden="1">RO!$B$12:$L$17</definedName>
    <definedName name="_xlnm.Print_Area" localSheetId="2">DYT!$B$2:$L$20</definedName>
    <definedName name="_xlnm.Print_Area" localSheetId="4">RD!$B$2:$L$20</definedName>
    <definedName name="_xlnm.Print_Area" localSheetId="1">RDR!$B$2:$L$20</definedName>
    <definedName name="_xlnm.Print_Area" localSheetId="0">RO!$B$2:$L$20</definedName>
    <definedName name="_xlnm.Print_Area" localSheetId="3">ROOC!$B$2:$L$20</definedName>
  </definedNames>
  <calcPr calcId="152511"/>
</workbook>
</file>

<file path=xl/calcChain.xml><?xml version="1.0" encoding="utf-8"?>
<calcChain xmlns="http://schemas.openxmlformats.org/spreadsheetml/2006/main">
  <c r="E17" i="1" l="1"/>
  <c r="E16" i="1"/>
  <c r="E15" i="1"/>
  <c r="E14" i="1"/>
  <c r="C18" i="1"/>
  <c r="D18" i="1"/>
  <c r="E14" i="6" l="1"/>
  <c r="E14" i="5"/>
  <c r="E14" i="4"/>
  <c r="C18" i="4" l="1"/>
  <c r="E16" i="6"/>
  <c r="E15" i="4"/>
  <c r="E16" i="4"/>
  <c r="E17" i="4"/>
  <c r="G28" i="7" l="1"/>
  <c r="F28" i="7"/>
  <c r="D28" i="7"/>
  <c r="C28" i="7"/>
  <c r="G27" i="7"/>
  <c r="F27" i="7"/>
  <c r="D27" i="7"/>
  <c r="C27" i="7"/>
  <c r="G26" i="7"/>
  <c r="F26" i="7"/>
  <c r="D26" i="7"/>
  <c r="C26" i="7"/>
  <c r="G25" i="7"/>
  <c r="F25" i="7"/>
  <c r="D25" i="7"/>
  <c r="C25" i="7"/>
  <c r="G28" i="5"/>
  <c r="F28" i="5"/>
  <c r="D28" i="5"/>
  <c r="C28" i="5"/>
  <c r="G27" i="5"/>
  <c r="F27" i="5"/>
  <c r="D27" i="5"/>
  <c r="C27" i="5"/>
  <c r="G26" i="5"/>
  <c r="F26" i="5"/>
  <c r="D26" i="5"/>
  <c r="C26" i="5"/>
  <c r="G25" i="5"/>
  <c r="F25" i="5"/>
  <c r="D25" i="5"/>
  <c r="C25" i="5"/>
  <c r="G28" i="6"/>
  <c r="F28" i="6"/>
  <c r="D28" i="6"/>
  <c r="C28" i="6"/>
  <c r="G27" i="6"/>
  <c r="F27" i="6"/>
  <c r="D27" i="6"/>
  <c r="C27" i="6"/>
  <c r="G26" i="6"/>
  <c r="F26" i="6"/>
  <c r="D26" i="6"/>
  <c r="C26" i="6"/>
  <c r="G25" i="6"/>
  <c r="F25" i="6"/>
  <c r="D25" i="6"/>
  <c r="C25" i="6"/>
  <c r="G28" i="4"/>
  <c r="F28" i="4"/>
  <c r="D28" i="4"/>
  <c r="C28" i="4"/>
  <c r="G27" i="4"/>
  <c r="F27" i="4"/>
  <c r="D27" i="4"/>
  <c r="C27" i="4"/>
  <c r="G26" i="4"/>
  <c r="F26" i="4"/>
  <c r="D26" i="4"/>
  <c r="C26" i="4"/>
  <c r="G25" i="4"/>
  <c r="F25" i="4"/>
  <c r="D25" i="4"/>
  <c r="C25" i="4"/>
  <c r="G28" i="1"/>
  <c r="F28" i="1"/>
  <c r="D28" i="1"/>
  <c r="C28" i="1"/>
  <c r="G27" i="1"/>
  <c r="F27" i="1"/>
  <c r="D27" i="1"/>
  <c r="C27" i="1"/>
  <c r="G26" i="1"/>
  <c r="F26" i="1"/>
  <c r="D26" i="1"/>
  <c r="C26" i="1"/>
  <c r="G25" i="1"/>
  <c r="F25" i="1"/>
  <c r="D25" i="1"/>
  <c r="C25" i="1"/>
  <c r="E28" i="4" l="1"/>
  <c r="E27" i="4"/>
  <c r="E26" i="4"/>
  <c r="E17" i="6"/>
  <c r="E28" i="6" s="1"/>
  <c r="E27" i="6"/>
  <c r="E15" i="6"/>
  <c r="E26" i="6" s="1"/>
  <c r="E17" i="5"/>
  <c r="E28" i="5" s="1"/>
  <c r="E16" i="5"/>
  <c r="E27" i="5" s="1"/>
  <c r="E15" i="5"/>
  <c r="E26" i="5" s="1"/>
  <c r="E17" i="7"/>
  <c r="E28" i="7" s="1"/>
  <c r="E16" i="7"/>
  <c r="E27" i="7" s="1"/>
  <c r="E15" i="7"/>
  <c r="E26" i="7" s="1"/>
  <c r="E28" i="1"/>
  <c r="E27" i="1"/>
  <c r="E26" i="1"/>
  <c r="E25" i="4"/>
  <c r="E25" i="6"/>
  <c r="E25" i="5"/>
  <c r="E14" i="7"/>
  <c r="E25" i="7" s="1"/>
  <c r="E25" i="1"/>
  <c r="G18" i="4" l="1"/>
  <c r="F18" i="4"/>
  <c r="D18" i="4"/>
  <c r="G18" i="6"/>
  <c r="F18" i="6"/>
  <c r="D18" i="6"/>
  <c r="G18" i="5"/>
  <c r="F18" i="5"/>
  <c r="D18" i="5"/>
  <c r="G18" i="7"/>
  <c r="F18" i="7"/>
  <c r="E18" i="7"/>
  <c r="D18" i="7"/>
  <c r="G18" i="1"/>
  <c r="F18" i="1"/>
  <c r="C18" i="6"/>
  <c r="C18" i="5"/>
  <c r="C18" i="7"/>
  <c r="L17" i="4" l="1"/>
  <c r="L16" i="4"/>
  <c r="L15" i="4"/>
  <c r="L17" i="6"/>
  <c r="L16" i="6"/>
  <c r="L15" i="6"/>
  <c r="L17" i="5"/>
  <c r="L16" i="5"/>
  <c r="L15" i="5"/>
  <c r="L17" i="7"/>
  <c r="L16" i="7"/>
  <c r="L15" i="7"/>
  <c r="L17" i="1"/>
  <c r="L16" i="1"/>
  <c r="L15" i="1"/>
  <c r="L14" i="4"/>
  <c r="L14" i="6"/>
  <c r="L14" i="5"/>
  <c r="L14" i="7"/>
  <c r="L14" i="1"/>
  <c r="E18" i="5"/>
  <c r="E18" i="4"/>
  <c r="E18" i="1" l="1"/>
  <c r="E18" i="6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18" i="1"/>
  <c r="I14" i="1"/>
  <c r="I15" i="1"/>
  <c r="I16" i="1"/>
  <c r="I17" i="1"/>
  <c r="H18" i="6"/>
  <c r="K17" i="6"/>
  <c r="J17" i="6"/>
  <c r="I17" i="6"/>
  <c r="K16" i="6"/>
  <c r="J16" i="6"/>
  <c r="I16" i="6"/>
  <c r="K15" i="6"/>
  <c r="J15" i="6"/>
  <c r="I15" i="6"/>
  <c r="K14" i="6"/>
  <c r="J14" i="6"/>
  <c r="I14" i="6"/>
  <c r="H18" i="5"/>
  <c r="K17" i="5"/>
  <c r="J17" i="5"/>
  <c r="I17" i="5"/>
  <c r="K16" i="5"/>
  <c r="J16" i="5"/>
  <c r="I16" i="5"/>
  <c r="K15" i="5"/>
  <c r="J15" i="5"/>
  <c r="I15" i="5"/>
  <c r="K14" i="5"/>
  <c r="J14" i="5"/>
  <c r="I14" i="5"/>
  <c r="H18" i="4"/>
  <c r="K17" i="4"/>
  <c r="J17" i="4"/>
  <c r="I17" i="4"/>
  <c r="K16" i="4"/>
  <c r="J16" i="4"/>
  <c r="I16" i="4"/>
  <c r="K15" i="4"/>
  <c r="J15" i="4"/>
  <c r="I15" i="4"/>
  <c r="K14" i="4"/>
  <c r="J14" i="4"/>
  <c r="I14" i="4"/>
  <c r="K17" i="1"/>
  <c r="J17" i="1"/>
  <c r="K16" i="1"/>
  <c r="J16" i="1"/>
  <c r="K15" i="1"/>
  <c r="J15" i="1"/>
  <c r="K14" i="1"/>
  <c r="J14" i="1"/>
  <c r="L18" i="5" l="1"/>
  <c r="L18" i="6"/>
  <c r="L18" i="4"/>
  <c r="L18" i="1"/>
  <c r="I18" i="7"/>
  <c r="K18" i="7"/>
  <c r="J18" i="7"/>
  <c r="J18" i="6"/>
  <c r="I18" i="6"/>
  <c r="K18" i="6"/>
  <c r="I18" i="5"/>
  <c r="K18" i="5"/>
  <c r="J18" i="5"/>
  <c r="I18" i="4"/>
  <c r="K18" i="4"/>
  <c r="J18" i="4"/>
  <c r="K18" i="1"/>
  <c r="I18" i="1" l="1"/>
  <c r="J18" i="1"/>
</calcChain>
</file>

<file path=xl/sharedStrings.xml><?xml version="1.0" encoding="utf-8"?>
<sst xmlns="http://schemas.openxmlformats.org/spreadsheetml/2006/main" count="166" uniqueCount="36">
  <si>
    <t>PRESUPUESTO</t>
  </si>
  <si>
    <t>UNIDAD EJECUTORA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</si>
  <si>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</si>
  <si>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</si>
  <si>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</si>
  <si>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</si>
  <si>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</si>
  <si>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</si>
  <si>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</si>
  <si>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</si>
  <si>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</si>
  <si>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</si>
  <si>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</si>
  <si>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</si>
  <si>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</si>
  <si>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</si>
  <si>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</si>
  <si>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</si>
  <si>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</si>
  <si>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</si>
  <si>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</si>
  <si>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</si>
  <si>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</si>
  <si>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</si>
  <si>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*/ La Ejecución se encuentra en la Fase de Devengados, la cual para el 2015 solo se tiene a cargo (04) Unidades Ejecutoras en el Pliego</t>
  </si>
  <si>
    <t>Fuente: Consulta Amigable y Base de Datos al 31 de Julio del 2015</t>
  </si>
  <si>
    <t>PCA</t>
  </si>
  <si>
    <t>COMP. ANUAL</t>
  </si>
  <si>
    <t>DEVENGADO
AL MES DE JULIO
(4)</t>
  </si>
  <si>
    <t>DEVENG
AL MES DE JULIO</t>
  </si>
  <si>
    <t>EJECUCION PRESUPUESTAL MENSUALIZADA DE GASTOS 
MINISTERIO DE SALUD 2016
AL MES DE JULIO</t>
  </si>
  <si>
    <t>UNIDADES EJECUTORAS</t>
  </si>
  <si>
    <t>EJECUCION PRESUPUESTAL MENSUALIZADA DE GASTOS 
MINISTERIO DE SALUD 2016
AL MES DE OCTUBRE</t>
  </si>
  <si>
    <t>Fuente: Consulta Amigable y Base de Datos al 30 de Octubre del 2016</t>
  </si>
  <si>
    <t>DEVENGADO
AL MES DE OCTUBRE
(4)</t>
  </si>
  <si>
    <t>(EN SOLES)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</si>
</sst>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#,##0.0"/>
    <numFmt numFmtId="166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5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0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3" fontId="19" fillId="35" borderId="20" xfId="0" applyNumberFormat="1" applyFont="1" applyFill="1" applyBorder="1" applyAlignment="1">
      <alignment horizontal="center" vertical="center" wrapText="1"/>
    </xf>
    <xf numFmtId="41" fontId="0" fillId="0" borderId="21" xfId="0" applyNumberFormat="1" applyBorder="1" applyAlignment="1">
      <alignment vertical="center"/>
    </xf>
    <xf numFmtId="41" fontId="0" fillId="0" borderId="22" xfId="0" applyNumberFormat="1" applyBorder="1" applyAlignment="1">
      <alignment vertical="center"/>
    </xf>
    <xf numFmtId="3" fontId="19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vertical="center"/>
    </xf>
    <xf numFmtId="43" fontId="22" fillId="0" borderId="0" xfId="0" applyNumberFormat="1" applyFont="1" applyFill="1" applyBorder="1" applyAlignment="1">
      <alignment vertical="center"/>
    </xf>
    <xf numFmtId="41" fontId="22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165" fontId="22" fillId="0" borderId="0" xfId="0" applyNumberFormat="1" applyFont="1" applyAlignment="1">
      <alignment vertical="center"/>
    </xf>
    <xf numFmtId="164" fontId="19" fillId="0" borderId="0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RO!$C$25:$G$25</c:f>
              <c:numCache>
                <c:formatCode>_(* #,##0_);_(* \(#,##0\);_(* "-"_);_(@_)</c:formatCode>
                <c:ptCount val="5"/>
                <c:pt idx="0" formatCode="_(* #,##0.00_);_(* \(#,##0.00\);_(* &quot;-&quot;??_);_(@_)">
                  <c:v>2319.8773489999999</c:v>
                </c:pt>
                <c:pt idx="1">
                  <c:v>1111.8905440000001</c:v>
                </c:pt>
                <c:pt idx="2">
                  <c:v>1111.8905440000001</c:v>
                </c:pt>
                <c:pt idx="3">
                  <c:v>935.58619597000006</c:v>
                </c:pt>
                <c:pt idx="4">
                  <c:v>784.56731176999949</c:v>
                </c:pt>
              </c:numCache>
            </c:numRef>
          </c:val>
        </c:ser>
        <c:ser>
          <c:idx val="1"/>
          <c:order val="1"/>
          <c:tx>
            <c:strRef>
              <c:f>RO!$B$26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1.9540416241387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37578115922186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5939452898054855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315234057277135E-3"/>
                  <c:y val="-1.4655167937262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1136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RO!$C$26:$G$26</c:f>
              <c:numCache>
                <c:formatCode>_(* #,##0_);_(* \(#,##0\);_(* "-"_);_(@_)</c:formatCode>
                <c:ptCount val="5"/>
                <c:pt idx="0">
                  <c:v>65.371578</c:v>
                </c:pt>
                <c:pt idx="1">
                  <c:v>62.631827000000001</c:v>
                </c:pt>
                <c:pt idx="2">
                  <c:v>62.631827000000001</c:v>
                </c:pt>
                <c:pt idx="3">
                  <c:v>52.091871730000001</c:v>
                </c:pt>
                <c:pt idx="4">
                  <c:v>42.878548420000001</c:v>
                </c:pt>
              </c:numCache>
            </c:numRef>
          </c:val>
        </c:ser>
        <c:ser>
          <c:idx val="2"/>
          <c:order val="2"/>
          <c:tx>
            <c:strRef>
              <c:f>RO!$B$27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0510895785668701E-17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021791571337402E-17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375781159221452E-3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375781159220628E-3"/>
                  <c:y val="-1.4655167937262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RO!$C$27:$G$27</c:f>
              <c:numCache>
                <c:formatCode>_(* #,##0_);_(* \(#,##0\);_(* "-"_);_(@_)</c:formatCode>
                <c:ptCount val="5"/>
                <c:pt idx="0">
                  <c:v>71.531784999999999</c:v>
                </c:pt>
                <c:pt idx="1">
                  <c:v>39.736621</c:v>
                </c:pt>
                <c:pt idx="2">
                  <c:v>39.736621</c:v>
                </c:pt>
                <c:pt idx="3">
                  <c:v>32.817854439999991</c:v>
                </c:pt>
                <c:pt idx="4">
                  <c:v>22.623204729999998</c:v>
                </c:pt>
              </c:numCache>
            </c:numRef>
          </c:val>
        </c:ser>
        <c:ser>
          <c:idx val="3"/>
          <c:order val="3"/>
          <c:tx>
            <c:strRef>
              <c:f>RO!$B$28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127343477665991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503124636888254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315234057278766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RO!$C$28:$G$28</c:f>
              <c:numCache>
                <c:formatCode>_(* #,##0_);_(* \(#,##0\);_(* "-"_);_(@_)</c:formatCode>
                <c:ptCount val="5"/>
                <c:pt idx="0">
                  <c:v>436.35</c:v>
                </c:pt>
                <c:pt idx="1">
                  <c:v>660.60399099999995</c:v>
                </c:pt>
                <c:pt idx="2">
                  <c:v>660.60399099999995</c:v>
                </c:pt>
                <c:pt idx="3">
                  <c:v>504.09362889000028</c:v>
                </c:pt>
                <c:pt idx="4">
                  <c:v>418.29088281000031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802815904"/>
        <c:axId val="802824608"/>
        <c:axId val="0"/>
      </c:bar3DChart>
      <c:catAx>
        <c:axId val="802815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02824608"/>
        <c:crosses val="autoZero"/>
        <c:auto val="1"/>
        <c:lblAlgn val="ctr"/>
        <c:lblOffset val="100"/>
        <c:noMultiLvlLbl val="0"/>
      </c:catAx>
      <c:valAx>
        <c:axId val="802824608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crossAx val="8028159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RDR!$C$25:$G$25</c:f>
              <c:numCache>
                <c:formatCode>#,##0.0</c:formatCode>
                <c:ptCount val="5"/>
                <c:pt idx="0">
                  <c:v>57.681393999999997</c:v>
                </c:pt>
                <c:pt idx="1">
                  <c:v>73.063948999999994</c:v>
                </c:pt>
                <c:pt idx="2">
                  <c:v>73.063948999999994</c:v>
                </c:pt>
                <c:pt idx="3">
                  <c:v>65.461732320000024</c:v>
                </c:pt>
                <c:pt idx="4">
                  <c:v>57.646056070000007</c:v>
                </c:pt>
              </c:numCache>
            </c:numRef>
          </c:val>
        </c:ser>
        <c:ser>
          <c:idx val="1"/>
          <c:order val="1"/>
          <c:tx>
            <c:strRef>
              <c:f>RDR!$B$26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165E-3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079051331118177E-2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RDR!$C$26:$G$26</c:f>
              <c:numCache>
                <c:formatCode>#,##0.0</c:formatCode>
                <c:ptCount val="5"/>
                <c:pt idx="0">
                  <c:v>4.8679810000000003</c:v>
                </c:pt>
                <c:pt idx="1">
                  <c:v>5.8679810000000003</c:v>
                </c:pt>
                <c:pt idx="2">
                  <c:v>5.8679810000000003</c:v>
                </c:pt>
                <c:pt idx="3">
                  <c:v>4.5582473900000009</c:v>
                </c:pt>
                <c:pt idx="4">
                  <c:v>4.0509203300000003</c:v>
                </c:pt>
              </c:numCache>
            </c:numRef>
          </c:val>
        </c:ser>
        <c:ser>
          <c:idx val="2"/>
          <c:order val="2"/>
          <c:tx>
            <c:strRef>
              <c:f>RDR!$B$27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8.9591567387717116E-3"/>
                  <c:y val="-8.1750411487798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392621464252483E-3"/>
                  <c:y val="-1.090005486503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193675540786193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RDR!$C$27:$G$27</c:f>
              <c:numCache>
                <c:formatCode>#,##0.0</c:formatCode>
                <c:ptCount val="5"/>
                <c:pt idx="0">
                  <c:v>0.13610700000000001</c:v>
                </c:pt>
                <c:pt idx="1">
                  <c:v>7.2481070000000001</c:v>
                </c:pt>
                <c:pt idx="2">
                  <c:v>7.2481070000000001</c:v>
                </c:pt>
                <c:pt idx="3">
                  <c:v>6.1465873999999996</c:v>
                </c:pt>
                <c:pt idx="4">
                  <c:v>5.8385501800000004</c:v>
                </c:pt>
              </c:numCache>
            </c:numRef>
          </c:val>
        </c:ser>
        <c:ser>
          <c:idx val="3"/>
          <c:order val="3"/>
          <c:tx>
            <c:strRef>
              <c:f>RDR!$B$28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19894592346464E-2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5994729617322376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9947296173215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RDR!$C$28:$G$28</c:f>
              <c:numCache>
                <c:formatCode>#,##0.0</c:formatCode>
                <c:ptCount val="5"/>
                <c:pt idx="0">
                  <c:v>0.1</c:v>
                </c:pt>
                <c:pt idx="1">
                  <c:v>23.589697999999999</c:v>
                </c:pt>
                <c:pt idx="2">
                  <c:v>23.589697999999999</c:v>
                </c:pt>
                <c:pt idx="3">
                  <c:v>20.738311259999996</c:v>
                </c:pt>
                <c:pt idx="4">
                  <c:v>20.137539429999997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802826784"/>
        <c:axId val="802816448"/>
        <c:axId val="0"/>
      </c:bar3DChart>
      <c:catAx>
        <c:axId val="802826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02816448"/>
        <c:crosses val="autoZero"/>
        <c:auto val="1"/>
        <c:lblAlgn val="ctr"/>
        <c:lblOffset val="100"/>
        <c:noMultiLvlLbl val="0"/>
      </c:catAx>
      <c:valAx>
        <c:axId val="80281644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8028267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DYT!$C$25:$G$25</c:f>
              <c:numCache>
                <c:formatCode>0.0</c:formatCode>
                <c:ptCount val="5"/>
                <c:pt idx="0">
                  <c:v>0</c:v>
                </c:pt>
                <c:pt idx="1">
                  <c:v>0.83899599999999996</c:v>
                </c:pt>
                <c:pt idx="2">
                  <c:v>0.83899599999999996</c:v>
                </c:pt>
                <c:pt idx="3">
                  <c:v>3.7792519999999996E-2</c:v>
                </c:pt>
                <c:pt idx="4">
                  <c:v>3.7792519999999996E-2</c:v>
                </c:pt>
              </c:numCache>
            </c:numRef>
          </c:val>
        </c:ser>
        <c:ser>
          <c:idx val="1"/>
          <c:order val="1"/>
          <c:tx>
            <c:strRef>
              <c:f>DYT!$B$26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4.4884489148688386E-3"/>
                  <c:y val="-8.720183723513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3663366861516595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32673372303319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DYT!$C$26:$G$26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DYT!$B$27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7.8547856010205384E-3"/>
                  <c:y val="-8.7201837235138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99010058454979E-2"/>
                  <c:y val="-1.7440367447027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7326733723034014E-3"/>
                  <c:y val="-5.8134558156759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547856010205384E-3"/>
                  <c:y val="-1.4533639539189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DYT!$C$27:$G$27</c:f>
              <c:numCache>
                <c:formatCode>0.0</c:formatCode>
                <c:ptCount val="5"/>
                <c:pt idx="0">
                  <c:v>0</c:v>
                </c:pt>
                <c:pt idx="1">
                  <c:v>0.74561299999999997</c:v>
                </c:pt>
                <c:pt idx="2">
                  <c:v>0.74561299999999997</c:v>
                </c:pt>
                <c:pt idx="3">
                  <c:v>4.3162499999999999E-2</c:v>
                </c:pt>
                <c:pt idx="4">
                  <c:v>4.3162499999999999E-2</c:v>
                </c:pt>
              </c:numCache>
            </c:numRef>
          </c:val>
        </c:ser>
        <c:ser>
          <c:idx val="3"/>
          <c:order val="3"/>
          <c:tx>
            <c:strRef>
              <c:f>DYT!$B$28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768978297377587E-3"/>
                  <c:y val="-8.7201837235138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768978297377587E-3"/>
                  <c:y val="-1.7440367447027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768978297377587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547856010203736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DYT!$C$28:$G$28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802820256"/>
        <c:axId val="802827328"/>
        <c:axId val="0"/>
      </c:bar3DChart>
      <c:catAx>
        <c:axId val="802820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02827328"/>
        <c:crosses val="autoZero"/>
        <c:auto val="1"/>
        <c:lblAlgn val="ctr"/>
        <c:lblOffset val="100"/>
        <c:noMultiLvlLbl val="0"/>
      </c:catAx>
      <c:valAx>
        <c:axId val="80282732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8028202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ROOC!$B$25</c:f>
              <c:strCache>
                <c:ptCount val="1"/>
                <c:pt idx="0">
                  <c:v>001 Administración Central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ROOC!$C$25:$G$25</c:f>
              <c:numCache>
                <c:formatCode>#,##0.0</c:formatCode>
                <c:ptCount val="5"/>
                <c:pt idx="0">
                  <c:v>630.714878</c:v>
                </c:pt>
                <c:pt idx="1">
                  <c:v>209.595009</c:v>
                </c:pt>
                <c:pt idx="2">
                  <c:v>209.595009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ROOC!$B$26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ROOC!$C$26:$G$26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ROOC!$B$27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6553560140124581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179640825222425E-2"/>
                  <c:y val="-1.7516737449523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174984196173585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179640825222342E-2"/>
                  <c:y val="-1.00095642568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179640825222425E-2"/>
                  <c:y val="-1.501434638530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ROOC!$B$28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ROOC!$C$28:$G$28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802818080"/>
        <c:axId val="802825696"/>
        <c:axId val="0"/>
      </c:bar3DChart>
      <c:catAx>
        <c:axId val="802818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02825696"/>
        <c:crosses val="autoZero"/>
        <c:auto val="1"/>
        <c:lblAlgn val="ctr"/>
        <c:lblOffset val="100"/>
        <c:noMultiLvlLbl val="0"/>
      </c:catAx>
      <c:valAx>
        <c:axId val="80282569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8028180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7127343477666815E-3"/>
                  <c:y val="-1.237533554699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8315234057277534E-3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187890579611053E-2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RD!$C$25:$G$25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RD!$B$26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RD!$C$26:$G$26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RD!$B$27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RD!$C$27:$G$27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RD!$B$28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RD!$C$28:$G$28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802815360"/>
        <c:axId val="802814272"/>
        <c:axId val="0"/>
      </c:bar3DChart>
      <c:catAx>
        <c:axId val="802815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02814272"/>
        <c:crosses val="autoZero"/>
        <c:auto val="1"/>
        <c:lblAlgn val="ctr"/>
        <c:lblOffset val="100"/>
        <c:noMultiLvlLbl val="0"/>
      </c:catAx>
      <c:valAx>
        <c:axId val="8028142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802815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369793</xdr:colOff>
      <xdr:row>21</xdr:row>
      <xdr:rowOff>0</xdr:rowOff>
    </xdr:from>
    <xdr:to>
      <xdr:col>12</xdr:col>
      <xdr:colOff>11205</xdr:colOff>
      <xdr:row>46</xdr:row>
      <xdr:rowOff>156883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358587</xdr:colOff>
      <xdr:row>20</xdr:row>
      <xdr:rowOff>179294</xdr:rowOff>
    </xdr:from>
    <xdr:to>
      <xdr:col>11</xdr:col>
      <xdr:colOff>1008528</xdr:colOff>
      <xdr:row>47</xdr:row>
      <xdr:rowOff>11206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369793</xdr:colOff>
      <xdr:row>20</xdr:row>
      <xdr:rowOff>179293</xdr:rowOff>
    </xdr:from>
    <xdr:to>
      <xdr:col>11</xdr:col>
      <xdr:colOff>997322</xdr:colOff>
      <xdr:row>47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21</xdr:row>
      <xdr:rowOff>12326</xdr:rowOff>
    </xdr:from>
    <xdr:to>
      <xdr:col>11</xdr:col>
      <xdr:colOff>918882</xdr:colOff>
      <xdr:row>46</xdr:row>
      <xdr:rowOff>134472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21</xdr:row>
      <xdr:rowOff>34738</xdr:rowOff>
    </xdr:from>
    <xdr:to>
      <xdr:col>12</xdr:col>
      <xdr:colOff>22411</xdr:colOff>
      <xdr:row>47</xdr:row>
      <xdr:rowOff>22412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28"/>
  <sheetViews>
    <sheetView showGridLines="0" tabSelected="1" zoomScale="85" zoomScaleNormal="85" workbookViewId="0">
      <selection activeCell="L11" sqref="L11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0" t="s">
        <v>32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10</v>
      </c>
    </row>
    <row r="9" spans="1:12" x14ac:dyDescent="0.2">
      <c r="B9" s="3" t="s">
        <v>2</v>
      </c>
    </row>
    <row r="10" spans="1:12" x14ac:dyDescent="0.25">
      <c r="A10" s="31">
        <v>1000000</v>
      </c>
    </row>
    <row r="11" spans="1:12" x14ac:dyDescent="0.25">
      <c r="B11" s="4"/>
      <c r="I11" s="56"/>
      <c r="J11" s="56"/>
      <c r="K11" s="56"/>
      <c r="L11" s="58" t="s">
        <v>35</v>
      </c>
    </row>
    <row r="12" spans="1:12" s="5" customFormat="1" ht="15" customHeight="1" x14ac:dyDescent="0.25">
      <c r="B12" s="54" t="s">
        <v>31</v>
      </c>
      <c r="C12" s="53" t="s">
        <v>0</v>
      </c>
      <c r="D12" s="53"/>
      <c r="E12" s="51" t="s">
        <v>19</v>
      </c>
      <c r="F12" s="51" t="s">
        <v>14</v>
      </c>
      <c r="G12" s="51" t="s">
        <v>34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6" t="s">
        <v>3</v>
      </c>
      <c r="C14" s="8">
        <v>2319877349</v>
      </c>
      <c r="D14" s="8">
        <v>1111890544</v>
      </c>
      <c r="E14" s="19">
        <f>+D14*100/100</f>
        <v>1111890544</v>
      </c>
      <c r="F14" s="19">
        <v>935586195.97000003</v>
      </c>
      <c r="G14" s="8">
        <v>784567311.7699995</v>
      </c>
      <c r="H14" s="8"/>
      <c r="I14" s="13">
        <f>IF(ISERROR(+#REF!/E14)=TRUE,0,++#REF!/E14)</f>
        <v>0</v>
      </c>
      <c r="J14" s="13">
        <f>IF(ISERROR(+G14/E14)=TRUE,0,++G14/E14)</f>
        <v>0.70561559858899159</v>
      </c>
      <c r="K14" s="13">
        <f>IF(ISERROR(+H14/E14)=TRUE,0,++H14/E14)</f>
        <v>0</v>
      </c>
      <c r="L14" s="16">
        <f>+D14-G14</f>
        <v>327323232.2300005</v>
      </c>
    </row>
    <row r="15" spans="1:12" ht="20.100000000000001" customHeight="1" x14ac:dyDescent="0.25">
      <c r="B15" s="7" t="s">
        <v>4</v>
      </c>
      <c r="C15" s="9">
        <v>65371578</v>
      </c>
      <c r="D15" s="9">
        <v>62631827</v>
      </c>
      <c r="E15" s="20">
        <f t="shared" ref="E15:E17" si="0">+D15*100/100</f>
        <v>62631827</v>
      </c>
      <c r="F15" s="20">
        <v>52091871.730000004</v>
      </c>
      <c r="G15" s="9">
        <v>42878548.420000002</v>
      </c>
      <c r="H15" s="9"/>
      <c r="I15" s="14">
        <f>IF(ISERROR(+#REF!/E15)=TRUE,0,++#REF!/E15)</f>
        <v>0</v>
      </c>
      <c r="J15" s="14">
        <f>IF(ISERROR(+G15/E15)=TRUE,0,++G15/E15)</f>
        <v>0.68461276756304745</v>
      </c>
      <c r="K15" s="14">
        <f>IF(ISERROR(+H15/E15)=TRUE,0,++H15/E15)</f>
        <v>0</v>
      </c>
      <c r="L15" s="17">
        <f>+D15-G15</f>
        <v>19753278.579999998</v>
      </c>
    </row>
    <row r="16" spans="1:12" ht="20.100000000000001" customHeight="1" x14ac:dyDescent="0.25">
      <c r="B16" s="7" t="s">
        <v>5</v>
      </c>
      <c r="C16" s="9">
        <v>71531785</v>
      </c>
      <c r="D16" s="9">
        <v>39736621</v>
      </c>
      <c r="E16" s="20">
        <f t="shared" si="0"/>
        <v>39736621</v>
      </c>
      <c r="F16" s="23">
        <v>32817854.439999994</v>
      </c>
      <c r="G16" s="9">
        <v>22623204.729999997</v>
      </c>
      <c r="H16" s="9"/>
      <c r="I16" s="14">
        <f>IF(ISERROR(+#REF!/E16)=TRUE,0,++#REF!/E16)</f>
        <v>0</v>
      </c>
      <c r="J16" s="14">
        <f>IF(ISERROR(+G16/E16)=TRUE,0,++G16/E16)</f>
        <v>0.56932884982847431</v>
      </c>
      <c r="K16" s="14">
        <f>IF(ISERROR(+H16/E16)=TRUE,0,++H16/E16)</f>
        <v>0</v>
      </c>
      <c r="L16" s="17">
        <f>+D16-G16</f>
        <v>17113416.270000003</v>
      </c>
    </row>
    <row r="17" spans="2:12" ht="20.100000000000001" customHeight="1" x14ac:dyDescent="0.25">
      <c r="B17" s="7" t="s">
        <v>6</v>
      </c>
      <c r="C17" s="9">
        <v>436350000</v>
      </c>
      <c r="D17" s="9">
        <v>660603991</v>
      </c>
      <c r="E17" s="20">
        <f t="shared" si="0"/>
        <v>660603991</v>
      </c>
      <c r="F17" s="23">
        <v>504093628.89000028</v>
      </c>
      <c r="G17" s="9">
        <v>418290882.8100003</v>
      </c>
      <c r="H17" s="9"/>
      <c r="I17" s="14">
        <f>IF(ISERROR(+#REF!/E17)=TRUE,0,++#REF!/E17)</f>
        <v>0</v>
      </c>
      <c r="J17" s="14">
        <f>IF(ISERROR(+G17/E17)=TRUE,0,++G17/E17)</f>
        <v>0.63319460449641807</v>
      </c>
      <c r="K17" s="14">
        <f>IF(ISERROR(+H17/E17)=TRUE,0,++H17/E17)</f>
        <v>0</v>
      </c>
      <c r="L17" s="17">
        <f>+D17-G17</f>
        <v>242313108.1899997</v>
      </c>
    </row>
    <row r="18" spans="2:12" ht="23.25" customHeight="1" x14ac:dyDescent="0.25">
      <c r="B18" s="30" t="s">
        <v>9</v>
      </c>
      <c r="C18" s="11">
        <f t="shared" ref="C18:H18" si="1">SUM(C14:C17)</f>
        <v>2893130712</v>
      </c>
      <c r="D18" s="11">
        <f t="shared" si="1"/>
        <v>1874862983</v>
      </c>
      <c r="E18" s="11">
        <f t="shared" si="1"/>
        <v>1874862983</v>
      </c>
      <c r="F18" s="11">
        <f t="shared" si="1"/>
        <v>1524589551.0300002</v>
      </c>
      <c r="G18" s="11">
        <f t="shared" si="1"/>
        <v>1268359947.7299998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0.67650807511302802</v>
      </c>
      <c r="K18" s="15">
        <f>IF(ISERROR(+H18/E18)=TRUE,0,++H18/E18)</f>
        <v>0</v>
      </c>
      <c r="L18" s="18">
        <f>SUM(L14:L17)</f>
        <v>606503035.27000022</v>
      </c>
    </row>
    <row r="19" spans="2:12" x14ac:dyDescent="0.2">
      <c r="B19" s="12" t="s">
        <v>33</v>
      </c>
    </row>
    <row r="20" spans="2:12" x14ac:dyDescent="0.2">
      <c r="B20" s="12"/>
      <c r="K20" s="1"/>
    </row>
    <row r="24" spans="2:12" ht="44.25" customHeight="1" x14ac:dyDescent="0.25">
      <c r="B24" s="38" t="s">
        <v>1</v>
      </c>
      <c r="C24" s="38" t="s">
        <v>8</v>
      </c>
      <c r="D24" s="38" t="s">
        <v>7</v>
      </c>
      <c r="E24" s="32" t="s">
        <v>26</v>
      </c>
      <c r="F24" s="32" t="s">
        <v>27</v>
      </c>
      <c r="G24" s="32" t="s">
        <v>29</v>
      </c>
      <c r="H24" s="35" t="s">
        <v>21</v>
      </c>
      <c r="I24" s="47"/>
      <c r="J24" s="47"/>
      <c r="K24" s="47"/>
      <c r="L24" s="32"/>
    </row>
    <row r="25" spans="2:12" x14ac:dyDescent="0.25">
      <c r="B25" s="39" t="s">
        <v>3</v>
      </c>
      <c r="C25" s="40">
        <f t="shared" ref="C25:G28" si="2">C14/$A$10</f>
        <v>2319.8773489999999</v>
      </c>
      <c r="D25" s="41">
        <f t="shared" si="2"/>
        <v>1111.8905440000001</v>
      </c>
      <c r="E25" s="41">
        <f t="shared" si="2"/>
        <v>1111.8905440000001</v>
      </c>
      <c r="F25" s="41">
        <f t="shared" si="2"/>
        <v>935.58619597000006</v>
      </c>
      <c r="G25" s="41">
        <f t="shared" si="2"/>
        <v>784.56731176999949</v>
      </c>
      <c r="H25" s="36"/>
      <c r="I25" s="33"/>
      <c r="J25" s="33"/>
      <c r="K25" s="33"/>
      <c r="L25" s="34"/>
    </row>
    <row r="26" spans="2:12" x14ac:dyDescent="0.25">
      <c r="B26" s="39" t="s">
        <v>4</v>
      </c>
      <c r="C26" s="41">
        <f t="shared" si="2"/>
        <v>65.371578</v>
      </c>
      <c r="D26" s="41">
        <f t="shared" si="2"/>
        <v>62.631827000000001</v>
      </c>
      <c r="E26" s="41">
        <f t="shared" si="2"/>
        <v>62.631827000000001</v>
      </c>
      <c r="F26" s="41">
        <f t="shared" si="2"/>
        <v>52.091871730000001</v>
      </c>
      <c r="G26" s="41">
        <f t="shared" si="2"/>
        <v>42.878548420000001</v>
      </c>
      <c r="H26" s="37"/>
      <c r="I26" s="33"/>
      <c r="J26" s="33"/>
      <c r="K26" s="33"/>
      <c r="L26" s="34"/>
    </row>
    <row r="27" spans="2:12" x14ac:dyDescent="0.25">
      <c r="B27" s="39" t="s">
        <v>5</v>
      </c>
      <c r="C27" s="41">
        <f t="shared" si="2"/>
        <v>71.531784999999999</v>
      </c>
      <c r="D27" s="41">
        <f t="shared" si="2"/>
        <v>39.736621</v>
      </c>
      <c r="E27" s="41">
        <f t="shared" si="2"/>
        <v>39.736621</v>
      </c>
      <c r="F27" s="41">
        <f t="shared" si="2"/>
        <v>32.817854439999991</v>
      </c>
      <c r="G27" s="41">
        <f t="shared" si="2"/>
        <v>22.623204729999998</v>
      </c>
      <c r="H27" s="37"/>
      <c r="I27" s="33"/>
      <c r="J27" s="33"/>
      <c r="K27" s="33"/>
      <c r="L27" s="34"/>
    </row>
    <row r="28" spans="2:12" x14ac:dyDescent="0.25">
      <c r="B28" s="39" t="s">
        <v>6</v>
      </c>
      <c r="C28" s="41">
        <f t="shared" si="2"/>
        <v>436.35</v>
      </c>
      <c r="D28" s="41">
        <f t="shared" si="2"/>
        <v>660.60399099999995</v>
      </c>
      <c r="E28" s="41">
        <f t="shared" si="2"/>
        <v>660.60399099999995</v>
      </c>
      <c r="F28" s="41">
        <f t="shared" si="2"/>
        <v>504.09362889000028</v>
      </c>
      <c r="G28" s="41">
        <f t="shared" si="2"/>
        <v>418.29088281000031</v>
      </c>
      <c r="H28" s="37"/>
      <c r="I28" s="33"/>
      <c r="J28" s="33"/>
      <c r="K28" s="33"/>
      <c r="L28" s="34"/>
    </row>
  </sheetData>
  <mergeCells count="11">
    <mergeCell ref="I24:K24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L11" sqref="L11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0" t="s">
        <v>32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11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  <c r="L11" s="58" t="s">
        <v>35</v>
      </c>
    </row>
    <row r="12" spans="1:12" s="5" customFormat="1" ht="15" customHeight="1" x14ac:dyDescent="0.25">
      <c r="B12" s="54" t="s">
        <v>31</v>
      </c>
      <c r="C12" s="53" t="s">
        <v>0</v>
      </c>
      <c r="D12" s="53"/>
      <c r="E12" s="51" t="s">
        <v>13</v>
      </c>
      <c r="F12" s="51" t="s">
        <v>14</v>
      </c>
      <c r="G12" s="51" t="s">
        <v>34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6" t="s">
        <v>3</v>
      </c>
      <c r="C14" s="8">
        <v>57681394</v>
      </c>
      <c r="D14" s="8">
        <v>73063949</v>
      </c>
      <c r="E14" s="19">
        <f>+D14*100/100</f>
        <v>73063949</v>
      </c>
      <c r="F14" s="19">
        <v>65461732.32000003</v>
      </c>
      <c r="G14" s="8">
        <v>57646056.070000008</v>
      </c>
      <c r="H14" s="8"/>
      <c r="I14" s="13">
        <f>IF(ISERROR(+#REF!/E14)=TRUE,0,++#REF!/E14)</f>
        <v>0</v>
      </c>
      <c r="J14" s="13">
        <f>IF(ISERROR(+G14/E14)=TRUE,0,++G14/E14)</f>
        <v>0.78898084293253856</v>
      </c>
      <c r="K14" s="13">
        <f>IF(ISERROR(+H14/E14)=TRUE,0,++H14/E14)</f>
        <v>0</v>
      </c>
      <c r="L14" s="16">
        <f>+D14-G14</f>
        <v>15417892.929999992</v>
      </c>
    </row>
    <row r="15" spans="1:12" ht="20.100000000000001" customHeight="1" x14ac:dyDescent="0.25">
      <c r="B15" s="7" t="s">
        <v>4</v>
      </c>
      <c r="C15" s="9">
        <v>4867981</v>
      </c>
      <c r="D15" s="9">
        <v>5867981</v>
      </c>
      <c r="E15" s="20">
        <f>+D15*100/100</f>
        <v>5867981</v>
      </c>
      <c r="F15" s="23">
        <v>4558247.3900000006</v>
      </c>
      <c r="G15" s="9">
        <v>4050920.33</v>
      </c>
      <c r="H15" s="9"/>
      <c r="I15" s="14">
        <f>IF(ISERROR(+#REF!/E15)=TRUE,0,++#REF!/E15)</f>
        <v>0</v>
      </c>
      <c r="J15" s="14">
        <f>IF(ISERROR(+G15/E15)=TRUE,0,++G15/E15)</f>
        <v>0.69034312312872181</v>
      </c>
      <c r="K15" s="14">
        <f>IF(ISERROR(+H15/E15)=TRUE,0,++H15/E15)</f>
        <v>0</v>
      </c>
      <c r="L15" s="17">
        <f>+D15-G15</f>
        <v>1817060.67</v>
      </c>
    </row>
    <row r="16" spans="1:12" ht="20.100000000000001" customHeight="1" x14ac:dyDescent="0.25">
      <c r="B16" s="7" t="s">
        <v>5</v>
      </c>
      <c r="C16" s="9">
        <v>136107</v>
      </c>
      <c r="D16" s="9">
        <v>7248107</v>
      </c>
      <c r="E16" s="20">
        <f>+D16*100/100</f>
        <v>7248107</v>
      </c>
      <c r="F16" s="23">
        <v>6146587.3999999994</v>
      </c>
      <c r="G16" s="9">
        <v>5838550.1800000006</v>
      </c>
      <c r="H16" s="9"/>
      <c r="I16" s="14">
        <f>IF(ISERROR(+#REF!/E16)=TRUE,0,++#REF!/E16)</f>
        <v>0</v>
      </c>
      <c r="J16" s="14">
        <f>IF(ISERROR(+G16/E16)=TRUE,0,++G16/E16)</f>
        <v>0.80552759223891157</v>
      </c>
      <c r="K16" s="14">
        <f>IF(ISERROR(+H16/E16)=TRUE,0,++H16/E16)</f>
        <v>0</v>
      </c>
      <c r="L16" s="17">
        <f>+D16-G16</f>
        <v>1409556.8199999994</v>
      </c>
    </row>
    <row r="17" spans="2:12" ht="20.100000000000001" customHeight="1" x14ac:dyDescent="0.25">
      <c r="B17" s="7" t="s">
        <v>6</v>
      </c>
      <c r="C17" s="9">
        <v>100000</v>
      </c>
      <c r="D17" s="9">
        <v>23589698</v>
      </c>
      <c r="E17" s="20">
        <f>+D17*100/100</f>
        <v>23589698</v>
      </c>
      <c r="F17" s="23">
        <v>20738311.259999998</v>
      </c>
      <c r="G17" s="9">
        <v>20137539.429999996</v>
      </c>
      <c r="H17" s="9"/>
      <c r="I17" s="14">
        <f>IF(ISERROR(+#REF!/E17)=TRUE,0,++#REF!/E17)</f>
        <v>0</v>
      </c>
      <c r="J17" s="14">
        <f>IF(ISERROR(+G17/E17)=TRUE,0,++G17/E17)</f>
        <v>0.8536582125807628</v>
      </c>
      <c r="K17" s="14">
        <f>IF(ISERROR(+H17/E17)=TRUE,0,++H17/E17)</f>
        <v>0</v>
      </c>
      <c r="L17" s="17">
        <f>+D17-G17</f>
        <v>3452158.570000004</v>
      </c>
    </row>
    <row r="18" spans="2:12" ht="23.25" customHeight="1" x14ac:dyDescent="0.25">
      <c r="B18" s="30" t="s">
        <v>9</v>
      </c>
      <c r="C18" s="11">
        <f t="shared" ref="C18:H18" si="0">SUM(C14:C17)</f>
        <v>62785482</v>
      </c>
      <c r="D18" s="11">
        <f t="shared" si="0"/>
        <v>109769735</v>
      </c>
      <c r="E18" s="11">
        <f t="shared" si="0"/>
        <v>109769735</v>
      </c>
      <c r="F18" s="11">
        <f t="shared" si="0"/>
        <v>96904878.370000035</v>
      </c>
      <c r="G18" s="11">
        <f t="shared" si="0"/>
        <v>87673066.010000005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0.79869980564314935</v>
      </c>
      <c r="K18" s="15">
        <f>IF(ISERROR(+H18/E18)=TRUE,0,++H18/E18)</f>
        <v>0</v>
      </c>
      <c r="L18" s="18">
        <f>SUM(L14:L17)</f>
        <v>22096668.989999998</v>
      </c>
    </row>
    <row r="19" spans="2:12" x14ac:dyDescent="0.2">
      <c r="B19" s="12" t="s">
        <v>33</v>
      </c>
    </row>
    <row r="24" spans="2:12" ht="30" x14ac:dyDescent="0.25">
      <c r="B24" s="42" t="s">
        <v>1</v>
      </c>
      <c r="C24" s="42" t="s">
        <v>8</v>
      </c>
      <c r="D24" s="42" t="s">
        <v>7</v>
      </c>
      <c r="E24" s="43" t="s">
        <v>26</v>
      </c>
      <c r="F24" s="43" t="s">
        <v>27</v>
      </c>
      <c r="G24" s="43" t="s">
        <v>29</v>
      </c>
    </row>
    <row r="25" spans="2:12" x14ac:dyDescent="0.25">
      <c r="B25" s="1" t="s">
        <v>3</v>
      </c>
      <c r="C25" s="44">
        <f>C14/$A$1</f>
        <v>57.681393999999997</v>
      </c>
      <c r="D25" s="44">
        <f t="shared" ref="D25:G25" si="1">D14/$A$1</f>
        <v>73.063948999999994</v>
      </c>
      <c r="E25" s="44">
        <f t="shared" si="1"/>
        <v>73.063948999999994</v>
      </c>
      <c r="F25" s="44">
        <f t="shared" si="1"/>
        <v>65.461732320000024</v>
      </c>
      <c r="G25" s="44">
        <f t="shared" si="1"/>
        <v>57.646056070000007</v>
      </c>
    </row>
    <row r="26" spans="2:12" x14ac:dyDescent="0.25">
      <c r="B26" s="1" t="s">
        <v>4</v>
      </c>
      <c r="C26" s="44">
        <f t="shared" ref="C26:G26" si="2">C15/$A$1</f>
        <v>4.8679810000000003</v>
      </c>
      <c r="D26" s="44">
        <f t="shared" si="2"/>
        <v>5.8679810000000003</v>
      </c>
      <c r="E26" s="44">
        <f t="shared" si="2"/>
        <v>5.8679810000000003</v>
      </c>
      <c r="F26" s="44">
        <f t="shared" si="2"/>
        <v>4.5582473900000009</v>
      </c>
      <c r="G26" s="44">
        <f t="shared" si="2"/>
        <v>4.0509203300000003</v>
      </c>
    </row>
    <row r="27" spans="2:12" x14ac:dyDescent="0.25">
      <c r="B27" s="1" t="s">
        <v>5</v>
      </c>
      <c r="C27" s="44">
        <f t="shared" ref="C27:G27" si="3">C16/$A$1</f>
        <v>0.13610700000000001</v>
      </c>
      <c r="D27" s="44">
        <f t="shared" si="3"/>
        <v>7.2481070000000001</v>
      </c>
      <c r="E27" s="44">
        <f t="shared" si="3"/>
        <v>7.2481070000000001</v>
      </c>
      <c r="F27" s="44">
        <f t="shared" si="3"/>
        <v>6.1465873999999996</v>
      </c>
      <c r="G27" s="44">
        <f t="shared" si="3"/>
        <v>5.8385501800000004</v>
      </c>
    </row>
    <row r="28" spans="2:12" x14ac:dyDescent="0.25">
      <c r="B28" s="1" t="s">
        <v>6</v>
      </c>
      <c r="C28" s="44">
        <f t="shared" ref="C28:G28" si="4">C17/$A$1</f>
        <v>0.1</v>
      </c>
      <c r="D28" s="44">
        <f t="shared" si="4"/>
        <v>23.589697999999999</v>
      </c>
      <c r="E28" s="44">
        <f t="shared" si="4"/>
        <v>23.589697999999999</v>
      </c>
      <c r="F28" s="44">
        <f t="shared" si="4"/>
        <v>20.738311259999996</v>
      </c>
      <c r="G28" s="44">
        <f t="shared" si="4"/>
        <v>20.137539429999997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L11" sqref="L11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0" t="s">
        <v>32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12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  <c r="L11" s="58" t="s">
        <v>35</v>
      </c>
    </row>
    <row r="12" spans="1:12" s="5" customFormat="1" ht="15" customHeight="1" x14ac:dyDescent="0.25">
      <c r="B12" s="54" t="s">
        <v>31</v>
      </c>
      <c r="C12" s="53" t="s">
        <v>0</v>
      </c>
      <c r="D12" s="53"/>
      <c r="E12" s="51" t="s">
        <v>13</v>
      </c>
      <c r="F12" s="51" t="s">
        <v>14</v>
      </c>
      <c r="G12" s="51" t="s">
        <v>34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25" t="s">
        <v>3</v>
      </c>
      <c r="C14" s="26">
        <v>0</v>
      </c>
      <c r="D14" s="26">
        <v>838996</v>
      </c>
      <c r="E14" s="27">
        <f>+D14*100/100</f>
        <v>838996</v>
      </c>
      <c r="F14" s="27">
        <v>37792.519999999997</v>
      </c>
      <c r="G14" s="8">
        <v>37792.519999999997</v>
      </c>
      <c r="H14" s="8"/>
      <c r="I14" s="13">
        <f>IF(ISERROR(+#REF!/E14)=TRUE,0,++#REF!/E14)</f>
        <v>0</v>
      </c>
      <c r="J14" s="13">
        <f>IF(ISERROR(+G14/E14)=TRUE,0,++G14/E14)</f>
        <v>4.5044934659998377E-2</v>
      </c>
      <c r="K14" s="13">
        <f>IF(ISERROR(+H14/E14)=TRUE,0,++H14/E14)</f>
        <v>0</v>
      </c>
      <c r="L14" s="16">
        <f>+D14-G14</f>
        <v>801203.48</v>
      </c>
    </row>
    <row r="15" spans="1:12" ht="20.100000000000001" customHeight="1" x14ac:dyDescent="0.25">
      <c r="B15" s="24" t="s">
        <v>4</v>
      </c>
      <c r="C15" s="28">
        <v>0</v>
      </c>
      <c r="D15" s="28">
        <v>0</v>
      </c>
      <c r="E15" s="23">
        <f t="shared" ref="E15:E17" si="0">+D15*85/100</f>
        <v>0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>
        <v>0</v>
      </c>
      <c r="D16" s="29">
        <v>745613</v>
      </c>
      <c r="E16" s="23">
        <f>+D16*100/100</f>
        <v>745613</v>
      </c>
      <c r="F16" s="23">
        <v>43162.5</v>
      </c>
      <c r="G16" s="9">
        <v>43162.5</v>
      </c>
      <c r="H16" s="9"/>
      <c r="I16" s="14">
        <f>IF(ISERROR(+#REF!/E16)=TRUE,0,++#REF!/E16)</f>
        <v>0</v>
      </c>
      <c r="J16" s="14">
        <f>IF(ISERROR(+G16/E16)=TRUE,0,++G16/E16)</f>
        <v>5.7888609774775925E-2</v>
      </c>
      <c r="K16" s="14">
        <f>IF(ISERROR(+H16/E16)=TRUE,0,++H16/E16)</f>
        <v>0</v>
      </c>
      <c r="L16" s="17">
        <f>+D16-G16</f>
        <v>702450.5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 t="shared" si="0"/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1">SUM(C14:C17)</f>
        <v>0</v>
      </c>
      <c r="D18" s="11">
        <f t="shared" si="1"/>
        <v>1584609</v>
      </c>
      <c r="E18" s="11">
        <f t="shared" si="1"/>
        <v>1584609</v>
      </c>
      <c r="F18" s="11">
        <f t="shared" si="1"/>
        <v>80955.01999999999</v>
      </c>
      <c r="G18" s="11">
        <f t="shared" si="1"/>
        <v>80955.01999999999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5.1088325258786232E-2</v>
      </c>
      <c r="K18" s="15">
        <f>IF(ISERROR(+H18/E18)=TRUE,0,++H18/E18)</f>
        <v>0</v>
      </c>
      <c r="L18" s="18">
        <f>SUM(L14:L17)</f>
        <v>1503653.98</v>
      </c>
    </row>
    <row r="19" spans="2:12" x14ac:dyDescent="0.2">
      <c r="B19" s="12" t="s">
        <v>33</v>
      </c>
    </row>
    <row r="24" spans="2:12" ht="30" x14ac:dyDescent="0.25">
      <c r="B24" s="42" t="s">
        <v>1</v>
      </c>
      <c r="C24" s="42" t="s">
        <v>8</v>
      </c>
      <c r="D24" s="42" t="s">
        <v>7</v>
      </c>
      <c r="E24" s="43" t="s">
        <v>26</v>
      </c>
      <c r="F24" s="43" t="s">
        <v>27</v>
      </c>
      <c r="G24" s="43" t="s">
        <v>29</v>
      </c>
    </row>
    <row r="25" spans="2:12" x14ac:dyDescent="0.25">
      <c r="B25" s="1" t="s">
        <v>3</v>
      </c>
      <c r="C25" s="45">
        <f>C14/$A$1</f>
        <v>0</v>
      </c>
      <c r="D25" s="45">
        <f t="shared" ref="D25:G25" si="2">D14/$A$1</f>
        <v>0.83899599999999996</v>
      </c>
      <c r="E25" s="45">
        <f t="shared" si="2"/>
        <v>0.83899599999999996</v>
      </c>
      <c r="F25" s="45">
        <f t="shared" si="2"/>
        <v>3.7792519999999996E-2</v>
      </c>
      <c r="G25" s="45">
        <f t="shared" si="2"/>
        <v>3.7792519999999996E-2</v>
      </c>
      <c r="H25" s="1">
        <v>1373981</v>
      </c>
    </row>
    <row r="26" spans="2:12" x14ac:dyDescent="0.25">
      <c r="B26" s="1" t="s">
        <v>4</v>
      </c>
      <c r="C26" s="45">
        <f t="shared" ref="C26:G26" si="3">C15/$A$1</f>
        <v>0</v>
      </c>
      <c r="D26" s="45">
        <f t="shared" si="3"/>
        <v>0</v>
      </c>
      <c r="E26" s="45">
        <f t="shared" si="3"/>
        <v>0</v>
      </c>
      <c r="F26" s="45">
        <f t="shared" si="3"/>
        <v>0</v>
      </c>
      <c r="G26" s="45">
        <f t="shared" si="3"/>
        <v>0</v>
      </c>
      <c r="H26" s="1">
        <v>5072</v>
      </c>
    </row>
    <row r="27" spans="2:12" x14ac:dyDescent="0.25">
      <c r="B27" s="1" t="s">
        <v>5</v>
      </c>
      <c r="C27" s="45">
        <f t="shared" ref="C27:G27" si="4">C16/$A$1</f>
        <v>0</v>
      </c>
      <c r="D27" s="45">
        <f t="shared" si="4"/>
        <v>0.74561299999999997</v>
      </c>
      <c r="E27" s="45">
        <f t="shared" si="4"/>
        <v>0.74561299999999997</v>
      </c>
      <c r="F27" s="45">
        <f t="shared" si="4"/>
        <v>4.3162499999999999E-2</v>
      </c>
      <c r="G27" s="45">
        <f t="shared" si="4"/>
        <v>4.3162499999999999E-2</v>
      </c>
      <c r="H27" s="1">
        <v>3078714.9799999995</v>
      </c>
    </row>
    <row r="28" spans="2:12" x14ac:dyDescent="0.25">
      <c r="B28" s="1" t="s">
        <v>6</v>
      </c>
      <c r="C28" s="45">
        <f t="shared" ref="C28:G28" si="5">C17/$A$1</f>
        <v>0</v>
      </c>
      <c r="D28" s="45">
        <f t="shared" si="5"/>
        <v>0</v>
      </c>
      <c r="E28" s="45">
        <f t="shared" si="5"/>
        <v>0</v>
      </c>
      <c r="F28" s="45">
        <f t="shared" si="5"/>
        <v>0</v>
      </c>
      <c r="G28" s="45">
        <f t="shared" si="5"/>
        <v>0</v>
      </c>
      <c r="H28" s="1">
        <v>0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9"/>
  <sheetViews>
    <sheetView showGridLines="0" zoomScale="85" zoomScaleNormal="85" workbookViewId="0">
      <selection activeCell="L11" sqref="L11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0" t="s">
        <v>32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18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  <c r="L11" s="58" t="s">
        <v>35</v>
      </c>
    </row>
    <row r="12" spans="1:12" s="5" customFormat="1" ht="15" customHeight="1" x14ac:dyDescent="0.25">
      <c r="B12" s="54" t="s">
        <v>31</v>
      </c>
      <c r="C12" s="53" t="s">
        <v>0</v>
      </c>
      <c r="D12" s="53"/>
      <c r="E12" s="51" t="s">
        <v>13</v>
      </c>
      <c r="F12" s="51" t="s">
        <v>14</v>
      </c>
      <c r="G12" s="51" t="s">
        <v>34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6" t="s">
        <v>3</v>
      </c>
      <c r="C14" s="8">
        <v>630714878</v>
      </c>
      <c r="D14" s="8">
        <v>209595009</v>
      </c>
      <c r="E14" s="19">
        <f>+D14*100/100</f>
        <v>209595009</v>
      </c>
      <c r="F14" s="19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209595009</v>
      </c>
    </row>
    <row r="15" spans="1:12" ht="20.100000000000001" customHeight="1" x14ac:dyDescent="0.25">
      <c r="B15" s="7" t="s">
        <v>4</v>
      </c>
      <c r="C15" s="9">
        <v>0</v>
      </c>
      <c r="D15" s="9">
        <v>0</v>
      </c>
      <c r="E15" s="20">
        <f t="shared" ref="E15:E17" si="0">+D15*85/100</f>
        <v>0</v>
      </c>
      <c r="F15" s="20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7" t="s">
        <v>5</v>
      </c>
      <c r="C16" s="9">
        <v>0</v>
      </c>
      <c r="D16" s="9">
        <v>0</v>
      </c>
      <c r="E16" s="20">
        <f t="shared" si="0"/>
        <v>0</v>
      </c>
      <c r="F16" s="20">
        <v>0</v>
      </c>
      <c r="G16" s="9">
        <v>0</v>
      </c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7" t="s">
        <v>6</v>
      </c>
      <c r="C17" s="9">
        <v>0</v>
      </c>
      <c r="D17" s="9">
        <v>0</v>
      </c>
      <c r="E17" s="20">
        <f t="shared" si="0"/>
        <v>0</v>
      </c>
      <c r="F17" s="20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1">SUM(C14:C17)</f>
        <v>630714878</v>
      </c>
      <c r="D18" s="11">
        <f t="shared" si="1"/>
        <v>209595009</v>
      </c>
      <c r="E18" s="11">
        <f t="shared" si="1"/>
        <v>209595009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209595009</v>
      </c>
    </row>
    <row r="19" spans="2:12" x14ac:dyDescent="0.2">
      <c r="B19" s="12" t="s">
        <v>33</v>
      </c>
    </row>
    <row r="24" spans="2:12" ht="30" x14ac:dyDescent="0.25">
      <c r="B24" s="38" t="s">
        <v>1</v>
      </c>
      <c r="C24" s="38" t="s">
        <v>8</v>
      </c>
      <c r="D24" s="38" t="s">
        <v>7</v>
      </c>
      <c r="E24" s="32" t="s">
        <v>26</v>
      </c>
      <c r="F24" s="32" t="s">
        <v>27</v>
      </c>
      <c r="G24" s="32" t="s">
        <v>29</v>
      </c>
    </row>
    <row r="25" spans="2:12" x14ac:dyDescent="0.25">
      <c r="B25" s="31" t="s">
        <v>3</v>
      </c>
      <c r="C25" s="46">
        <f>C14/$A$1</f>
        <v>630.714878</v>
      </c>
      <c r="D25" s="46">
        <f t="shared" ref="D25:G25" si="2">D14/$A$1</f>
        <v>209.595009</v>
      </c>
      <c r="E25" s="46">
        <f t="shared" si="2"/>
        <v>209.595009</v>
      </c>
      <c r="F25" s="46">
        <f t="shared" si="2"/>
        <v>0</v>
      </c>
      <c r="G25" s="46">
        <f t="shared" si="2"/>
        <v>0</v>
      </c>
    </row>
    <row r="26" spans="2:12" x14ac:dyDescent="0.25">
      <c r="B26" s="31" t="s">
        <v>4</v>
      </c>
      <c r="C26" s="46">
        <f t="shared" ref="C26:G26" si="3">C15/$A$1</f>
        <v>0</v>
      </c>
      <c r="D26" s="46">
        <f t="shared" si="3"/>
        <v>0</v>
      </c>
      <c r="E26" s="46">
        <f t="shared" si="3"/>
        <v>0</v>
      </c>
      <c r="F26" s="46">
        <f t="shared" si="3"/>
        <v>0</v>
      </c>
      <c r="G26" s="46">
        <f t="shared" si="3"/>
        <v>0</v>
      </c>
    </row>
    <row r="27" spans="2:12" x14ac:dyDescent="0.25">
      <c r="B27" s="31" t="s">
        <v>5</v>
      </c>
      <c r="C27" s="46">
        <f t="shared" ref="C27:G27" si="4">C16/$A$1</f>
        <v>0</v>
      </c>
      <c r="D27" s="46">
        <f t="shared" si="4"/>
        <v>0</v>
      </c>
      <c r="E27" s="46">
        <f t="shared" si="4"/>
        <v>0</v>
      </c>
      <c r="F27" s="46">
        <f t="shared" si="4"/>
        <v>0</v>
      </c>
      <c r="G27" s="46">
        <f t="shared" si="4"/>
        <v>0</v>
      </c>
    </row>
    <row r="28" spans="2:12" x14ac:dyDescent="0.25">
      <c r="B28" s="31" t="s">
        <v>6</v>
      </c>
      <c r="C28" s="46">
        <f t="shared" ref="C28:G28" si="5">C17/$A$1</f>
        <v>0</v>
      </c>
      <c r="D28" s="46">
        <f t="shared" si="5"/>
        <v>0</v>
      </c>
      <c r="E28" s="46">
        <f t="shared" si="5"/>
        <v>0</v>
      </c>
      <c r="F28" s="46">
        <f t="shared" si="5"/>
        <v>0</v>
      </c>
      <c r="G28" s="46">
        <f t="shared" si="5"/>
        <v>0</v>
      </c>
    </row>
    <row r="29" spans="2:12" x14ac:dyDescent="0.25">
      <c r="B29" s="31"/>
      <c r="C29" s="31"/>
      <c r="D29" s="31"/>
      <c r="E29" s="31"/>
      <c r="F29" s="31"/>
      <c r="G29" s="31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E14" sqref="E14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0" t="s">
        <v>30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20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</row>
    <row r="12" spans="1:12" s="5" customFormat="1" ht="15" customHeight="1" x14ac:dyDescent="0.25">
      <c r="B12" s="54" t="s">
        <v>1</v>
      </c>
      <c r="C12" s="53" t="s">
        <v>0</v>
      </c>
      <c r="D12" s="53"/>
      <c r="E12" s="51" t="s">
        <v>13</v>
      </c>
      <c r="F12" s="51" t="s">
        <v>14</v>
      </c>
      <c r="G12" s="51" t="s">
        <v>28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25" t="s">
        <v>3</v>
      </c>
      <c r="C14" s="26"/>
      <c r="D14" s="26"/>
      <c r="E14" s="27">
        <f>+D14*85/100</f>
        <v>0</v>
      </c>
      <c r="F14" s="27"/>
      <c r="G14" s="8"/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0</v>
      </c>
    </row>
    <row r="15" spans="1:12" ht="20.100000000000001" customHeight="1" x14ac:dyDescent="0.25">
      <c r="B15" s="24" t="s">
        <v>4</v>
      </c>
      <c r="C15" s="28"/>
      <c r="D15" s="28"/>
      <c r="E15" s="23">
        <f t="shared" ref="E15:E17" si="0">+D15*85/100</f>
        <v>0</v>
      </c>
      <c r="F15" s="23"/>
      <c r="G15" s="9"/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/>
      <c r="D16" s="28"/>
      <c r="E16" s="23">
        <f t="shared" si="0"/>
        <v>0</v>
      </c>
      <c r="F16" s="23"/>
      <c r="G16" s="9"/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/>
      <c r="D17" s="28"/>
      <c r="E17" s="23">
        <f t="shared" si="0"/>
        <v>0</v>
      </c>
      <c r="F17" s="23"/>
      <c r="G17" s="9"/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1">SUM(C14:C17)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0</v>
      </c>
    </row>
    <row r="19" spans="2:12" x14ac:dyDescent="0.25">
      <c r="B19" s="1" t="s">
        <v>24</v>
      </c>
    </row>
    <row r="20" spans="2:12" x14ac:dyDescent="0.2">
      <c r="B20" s="12" t="s">
        <v>25</v>
      </c>
    </row>
    <row r="24" spans="2:12" ht="30" x14ac:dyDescent="0.25">
      <c r="B24" s="38" t="s">
        <v>1</v>
      </c>
      <c r="C24" s="38" t="s">
        <v>8</v>
      </c>
      <c r="D24" s="38" t="s">
        <v>7</v>
      </c>
      <c r="E24" s="32" t="s">
        <v>26</v>
      </c>
      <c r="F24" s="32" t="s">
        <v>27</v>
      </c>
      <c r="G24" s="32" t="s">
        <v>29</v>
      </c>
    </row>
    <row r="25" spans="2:12" x14ac:dyDescent="0.25">
      <c r="B25" s="31" t="s">
        <v>3</v>
      </c>
      <c r="C25" s="31">
        <f>+C14/$A$1</f>
        <v>0</v>
      </c>
      <c r="D25" s="31">
        <f t="shared" ref="D25:G25" si="2">+D14/$A$1</f>
        <v>0</v>
      </c>
      <c r="E25" s="31">
        <f t="shared" si="2"/>
        <v>0</v>
      </c>
      <c r="F25" s="31">
        <f t="shared" si="2"/>
        <v>0</v>
      </c>
      <c r="G25" s="31">
        <f t="shared" si="2"/>
        <v>0</v>
      </c>
    </row>
    <row r="26" spans="2:12" x14ac:dyDescent="0.25">
      <c r="B26" s="31" t="s">
        <v>4</v>
      </c>
      <c r="C26" s="31">
        <f t="shared" ref="C26:G26" si="3">+C15/$A$1</f>
        <v>0</v>
      </c>
      <c r="D26" s="31">
        <f t="shared" si="3"/>
        <v>0</v>
      </c>
      <c r="E26" s="31">
        <f t="shared" si="3"/>
        <v>0</v>
      </c>
      <c r="F26" s="31">
        <f t="shared" si="3"/>
        <v>0</v>
      </c>
      <c r="G26" s="31">
        <f t="shared" si="3"/>
        <v>0</v>
      </c>
    </row>
    <row r="27" spans="2:12" x14ac:dyDescent="0.25">
      <c r="B27" s="31" t="s">
        <v>5</v>
      </c>
      <c r="C27" s="31">
        <f t="shared" ref="C27:G27" si="4">+C16/$A$1</f>
        <v>0</v>
      </c>
      <c r="D27" s="31">
        <f t="shared" si="4"/>
        <v>0</v>
      </c>
      <c r="E27" s="31">
        <f t="shared" si="4"/>
        <v>0</v>
      </c>
      <c r="F27" s="31">
        <f t="shared" si="4"/>
        <v>0</v>
      </c>
      <c r="G27" s="31">
        <f t="shared" si="4"/>
        <v>0</v>
      </c>
    </row>
    <row r="28" spans="2:12" x14ac:dyDescent="0.25">
      <c r="B28" s="31" t="s">
        <v>6</v>
      </c>
      <c r="C28" s="31">
        <f t="shared" ref="C28:G28" si="5">+C17/$A$1</f>
        <v>0</v>
      </c>
      <c r="D28" s="31">
        <f t="shared" si="5"/>
        <v>0</v>
      </c>
      <c r="E28" s="31">
        <f t="shared" si="5"/>
        <v>0</v>
      </c>
      <c r="F28" s="31">
        <f t="shared" si="5"/>
        <v>0</v>
      </c>
      <c r="G28" s="31">
        <f t="shared" si="5"/>
        <v>0</v>
      </c>
    </row>
  </sheetData>
  <mergeCells count="10">
    <mergeCell ref="L12:L1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2016-12-28T13:22:09Z</dcterms:modified>
</cp:coreProperties>
</file>