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CA - 2016\9. Setiembre - 2016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E14" i="6" l="1"/>
  <c r="E14" i="5"/>
  <c r="E14" i="4"/>
  <c r="E17" i="1"/>
  <c r="E16" i="1"/>
  <c r="E15" i="1"/>
  <c r="E14" i="1"/>
  <c r="C18" i="4" l="1"/>
  <c r="E16" i="6"/>
  <c r="E15" i="4"/>
  <c r="E16" i="4"/>
  <c r="E17" i="4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28" i="4" l="1"/>
  <c r="E27" i="4"/>
  <c r="E26" i="4"/>
  <c r="E17" i="6"/>
  <c r="E28" i="6" s="1"/>
  <c r="E27" i="6"/>
  <c r="E15" i="6"/>
  <c r="E26" i="6" s="1"/>
  <c r="E17" i="5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8" i="1"/>
  <c r="E27" i="1"/>
  <c r="E26" i="1"/>
  <c r="E25" i="4"/>
  <c r="E25" i="6"/>
  <c r="E25" i="5"/>
  <c r="E14" i="7"/>
  <c r="E25" i="7" s="1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<sst xmlns="http://schemas.openxmlformats.org/spreadsheetml/2006/main" count="166" uniqueCount="36">
  <si>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</si>
  <si>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</si>
  <si>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</si>
  <si>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</si>
  <si>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</si>
  <si>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</si>
  <si>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</si>
  <si>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</si>
  <si>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</si>
  <si>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</si>
  <si>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</si>
  <si>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</si>
  <si>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</si>
  <si>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</si>
  <si>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</si>
  <si>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</si>
  <si>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</si>
  <si>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</si>
  <si>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</si>
  <si>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</si>
  <si>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</si>
  <si>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</si>
  <si>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</si>
  <si>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</si>
  <si>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</si>
  <si>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</si>
  <si>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</si>
  <si>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</si>
  <si>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</si>
  <si>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</si>
  <si>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2016
AL MES DE JULIO</t>
  </si>
  <si>
    <t>EJECUCION PRESUPUESTAL MENSUALIZADA DE GASTOS 
MINISTERIO DE SALUD 2016
AL MES DE SETIEMBRE</t>
  </si>
  <si>
    <t>DEVENGADO
AL MES DE SETIEMBRE
(4)</t>
  </si>
  <si>
    <t>Fuente: Consulta Amigable y Base de Datos al 30 de Setiembre del 2016</t>
  </si>
  <si>
    <t>UNIDADES EJECUTORAS</t>
  </si>
  <si>
    <t>(EN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</si>
</sst>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2319.8773489999999</c:v>
                </c:pt>
                <c:pt idx="1">
                  <c:v>1126.0323539999999</c:v>
                </c:pt>
                <c:pt idx="2">
                  <c:v>1092.2513833800001</c:v>
                </c:pt>
                <c:pt idx="3">
                  <c:v>941.13290656999959</c:v>
                </c:pt>
                <c:pt idx="4">
                  <c:v>705.4879065099999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65.371578</c:v>
                </c:pt>
                <c:pt idx="1">
                  <c:v>76.030430999999993</c:v>
                </c:pt>
                <c:pt idx="2">
                  <c:v>73.749518069999993</c:v>
                </c:pt>
                <c:pt idx="3">
                  <c:v>47.926655670000002</c:v>
                </c:pt>
                <c:pt idx="4">
                  <c:v>40.145032219999976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71.531784999999999</c:v>
                </c:pt>
                <c:pt idx="1">
                  <c:v>41.736621</c:v>
                </c:pt>
                <c:pt idx="2">
                  <c:v>40.484522370000001</c:v>
                </c:pt>
                <c:pt idx="3">
                  <c:v>32.505545639999994</c:v>
                </c:pt>
                <c:pt idx="4">
                  <c:v>22.155691689999998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436.35</c:v>
                </c:pt>
                <c:pt idx="1">
                  <c:v>545.04271300000005</c:v>
                </c:pt>
                <c:pt idx="2">
                  <c:v>528.69143161</c:v>
                </c:pt>
                <c:pt idx="3">
                  <c:v>405.43902742000063</c:v>
                </c:pt>
                <c:pt idx="4">
                  <c:v>373.91194922000011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95137792"/>
        <c:axId val="-1695136704"/>
        <c:axId val="0"/>
      </c:bar3DChart>
      <c:catAx>
        <c:axId val="-1695137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95136704"/>
        <c:crosses val="autoZero"/>
        <c:auto val="1"/>
        <c:lblAlgn val="ctr"/>
        <c:lblOffset val="100"/>
        <c:noMultiLvlLbl val="0"/>
      </c:catAx>
      <c:valAx>
        <c:axId val="-169513670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5137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57.681393999999997</c:v>
                </c:pt>
                <c:pt idx="1">
                  <c:v>73.063948999999994</c:v>
                </c:pt>
                <c:pt idx="2">
                  <c:v>73.063948999999994</c:v>
                </c:pt>
                <c:pt idx="3">
                  <c:v>65.089632850000029</c:v>
                </c:pt>
                <c:pt idx="4">
                  <c:v>54.368608000000016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4.8679810000000003</c:v>
                </c:pt>
                <c:pt idx="1">
                  <c:v>5.8679810000000003</c:v>
                </c:pt>
                <c:pt idx="2">
                  <c:v>5.8679810000000003</c:v>
                </c:pt>
                <c:pt idx="3">
                  <c:v>3.9971659900000001</c:v>
                </c:pt>
                <c:pt idx="4">
                  <c:v>3.8803807900000002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6.2481070000000001</c:v>
                </c:pt>
                <c:pt idx="2">
                  <c:v>6.2481070000000001</c:v>
                </c:pt>
                <c:pt idx="3">
                  <c:v>5.0001741899999992</c:v>
                </c:pt>
                <c:pt idx="4">
                  <c:v>4.6476679999999995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23.589697999999999</c:v>
                </c:pt>
                <c:pt idx="2">
                  <c:v>23.589697999999999</c:v>
                </c:pt>
                <c:pt idx="3">
                  <c:v>20.436636270000001</c:v>
                </c:pt>
                <c:pt idx="4">
                  <c:v>18.29895819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95126912"/>
        <c:axId val="-1695125824"/>
        <c:axId val="0"/>
      </c:bar3DChart>
      <c:catAx>
        <c:axId val="-169512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95125824"/>
        <c:crosses val="autoZero"/>
        <c:auto val="1"/>
        <c:lblAlgn val="ctr"/>
        <c:lblOffset val="100"/>
        <c:noMultiLvlLbl val="0"/>
      </c:catAx>
      <c:valAx>
        <c:axId val="-16951258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695126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0.83899599999999996</c:v>
                </c:pt>
                <c:pt idx="2">
                  <c:v>0.83899599999999996</c:v>
                </c:pt>
                <c:pt idx="3">
                  <c:v>3.7792519999999996E-2</c:v>
                </c:pt>
                <c:pt idx="4">
                  <c:v>3.7792519999999996E-2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0.74561299999999997</c:v>
                </c:pt>
                <c:pt idx="2">
                  <c:v>0.74561299999999997</c:v>
                </c:pt>
                <c:pt idx="3">
                  <c:v>5.7162499999999998E-2</c:v>
                </c:pt>
                <c:pt idx="4">
                  <c:v>4.3162499999999999E-2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95136160"/>
        <c:axId val="-1695132352"/>
        <c:axId val="0"/>
      </c:bar3DChart>
      <c:catAx>
        <c:axId val="-169513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95132352"/>
        <c:crosses val="autoZero"/>
        <c:auto val="1"/>
        <c:lblAlgn val="ctr"/>
        <c:lblOffset val="100"/>
        <c:noMultiLvlLbl val="0"/>
      </c:catAx>
      <c:valAx>
        <c:axId val="-1695132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-1695136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630.714878</c:v>
                </c:pt>
                <c:pt idx="1">
                  <c:v>209.595009</c:v>
                </c:pt>
                <c:pt idx="2">
                  <c:v>209.595009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95135072"/>
        <c:axId val="-1695125280"/>
        <c:axId val="0"/>
      </c:bar3DChart>
      <c:catAx>
        <c:axId val="-1695135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95125280"/>
        <c:crosses val="autoZero"/>
        <c:auto val="1"/>
        <c:lblAlgn val="ctr"/>
        <c:lblOffset val="100"/>
        <c:noMultiLvlLbl val="0"/>
      </c:catAx>
      <c:valAx>
        <c:axId val="-16951252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695135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95138880"/>
        <c:axId val="-1695135616"/>
        <c:axId val="0"/>
      </c:bar3DChart>
      <c:catAx>
        <c:axId val="-16951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95135616"/>
        <c:crosses val="autoZero"/>
        <c:auto val="1"/>
        <c:lblAlgn val="ctr"/>
        <c:lblOffset val="100"/>
        <c:noMultiLvlLbl val="0"/>
      </c:catAx>
      <c:valAx>
        <c:axId val="-16951356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695138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31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34</v>
      </c>
      <c r="C12" s="53" t="s">
        <v>0</v>
      </c>
      <c r="D12" s="53"/>
      <c r="E12" s="51" t="s">
        <v>19</v>
      </c>
      <c r="F12" s="51" t="s">
        <v>14</v>
      </c>
      <c r="G12" s="51" t="s">
        <v>32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2319877349</v>
      </c>
      <c r="D14" s="8">
        <v>1126032354</v>
      </c>
      <c r="E14" s="19">
        <f>+D14*97/100</f>
        <v>1092251383.3800001</v>
      </c>
      <c r="F14" s="19">
        <v>941132906.56999958</v>
      </c>
      <c r="G14" s="8">
        <v>705487906.50999987</v>
      </c>
      <c r="H14" s="8"/>
      <c r="I14" s="13">
        <f>IF(ISERROR(+#REF!/E14)=TRUE,0,++#REF!/E14)</f>
        <v>0</v>
      </c>
      <c r="J14" s="13">
        <f>IF(ISERROR(+G14/E14)=TRUE,0,++G14/E14)</f>
        <v>0.64590250673507899</v>
      </c>
      <c r="K14" s="13">
        <f>IF(ISERROR(+H14/E14)=TRUE,0,++H14/E14)</f>
        <v>0</v>
      </c>
      <c r="L14" s="16">
        <f>+D14-G14</f>
        <v>420544447.49000013</v>
      </c>
    </row>
    <row r="15" spans="1:12" ht="20.100000000000001" customHeight="1" x14ac:dyDescent="0.25">
      <c r="B15" s="7" t="s">
        <v>4</v>
      </c>
      <c r="C15" s="9">
        <v>65371578</v>
      </c>
      <c r="D15" s="9">
        <v>76030431</v>
      </c>
      <c r="E15" s="20">
        <f>+D15*97/100</f>
        <v>73749518.069999993</v>
      </c>
      <c r="F15" s="20">
        <v>47926655.670000002</v>
      </c>
      <c r="G15" s="9">
        <v>40145032.219999976</v>
      </c>
      <c r="H15" s="9"/>
      <c r="I15" s="14">
        <f>IF(ISERROR(+#REF!/E15)=TRUE,0,++#REF!/E15)</f>
        <v>0</v>
      </c>
      <c r="J15" s="14">
        <f>IF(ISERROR(+G15/E15)=TRUE,0,++G15/E15)</f>
        <v>0.54434297701980872</v>
      </c>
      <c r="K15" s="14">
        <f>IF(ISERROR(+H15/E15)=TRUE,0,++H15/E15)</f>
        <v>0</v>
      </c>
      <c r="L15" s="17">
        <f>+D15-G15</f>
        <v>35885398.780000024</v>
      </c>
    </row>
    <row r="16" spans="1:12" ht="20.100000000000001" customHeight="1" x14ac:dyDescent="0.25">
      <c r="B16" s="7" t="s">
        <v>5</v>
      </c>
      <c r="C16" s="9">
        <v>71531785</v>
      </c>
      <c r="D16" s="9">
        <v>41736621</v>
      </c>
      <c r="E16" s="20">
        <f>+D16*97/100</f>
        <v>40484522.369999997</v>
      </c>
      <c r="F16" s="23">
        <v>32505545.639999993</v>
      </c>
      <c r="G16" s="9">
        <v>22155691.689999998</v>
      </c>
      <c r="H16" s="9"/>
      <c r="I16" s="14">
        <f>IF(ISERROR(+#REF!/E16)=TRUE,0,++#REF!/E16)</f>
        <v>0</v>
      </c>
      <c r="J16" s="14">
        <f>IF(ISERROR(+G16/E16)=TRUE,0,++G16/E16)</f>
        <v>0.54726325995679515</v>
      </c>
      <c r="K16" s="14">
        <f>IF(ISERROR(+H16/E16)=TRUE,0,++H16/E16)</f>
        <v>0</v>
      </c>
      <c r="L16" s="17">
        <f>+D16-G16</f>
        <v>19580929.310000002</v>
      </c>
    </row>
    <row r="17" spans="2:12" ht="20.100000000000001" customHeight="1" x14ac:dyDescent="0.25">
      <c r="B17" s="7" t="s">
        <v>6</v>
      </c>
      <c r="C17" s="9">
        <v>436350000</v>
      </c>
      <c r="D17" s="9">
        <v>545042713</v>
      </c>
      <c r="E17" s="20">
        <f>+D17*97/100</f>
        <v>528691431.61000001</v>
      </c>
      <c r="F17" s="23">
        <v>405439027.42000061</v>
      </c>
      <c r="G17" s="9">
        <v>373911949.22000009</v>
      </c>
      <c r="H17" s="9"/>
      <c r="I17" s="14">
        <f>IF(ISERROR(+#REF!/E17)=TRUE,0,++#REF!/E17)</f>
        <v>0</v>
      </c>
      <c r="J17" s="14">
        <f>IF(ISERROR(+G17/E17)=TRUE,0,++G17/E17)</f>
        <v>0.70724041825558437</v>
      </c>
      <c r="K17" s="14">
        <f>IF(ISERROR(+H17/E17)=TRUE,0,++H17/E17)</f>
        <v>0</v>
      </c>
      <c r="L17" s="17">
        <f>+D17-G17</f>
        <v>171130763.77999991</v>
      </c>
    </row>
    <row r="18" spans="2:12" ht="23.25" customHeight="1" x14ac:dyDescent="0.25">
      <c r="B18" s="30" t="s">
        <v>9</v>
      </c>
      <c r="C18" s="11">
        <f t="shared" ref="C18:H18" si="0">SUM(C14:C17)</f>
        <v>2893130712</v>
      </c>
      <c r="D18" s="11">
        <f t="shared" si="0"/>
        <v>1788842119</v>
      </c>
      <c r="E18" s="11">
        <f t="shared" si="0"/>
        <v>1735176855.4299998</v>
      </c>
      <c r="F18" s="11">
        <f t="shared" si="0"/>
        <v>1427004135.3000002</v>
      </c>
      <c r="G18" s="11">
        <f t="shared" si="0"/>
        <v>1141700579.6399999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0.65797361004856836</v>
      </c>
      <c r="K18" s="15">
        <f>IF(ISERROR(+H18/E18)=TRUE,0,++H18/E18)</f>
        <v>0</v>
      </c>
      <c r="L18" s="18">
        <f>SUM(L14:L17)</f>
        <v>647141539.36000013</v>
      </c>
    </row>
    <row r="19" spans="2:12" x14ac:dyDescent="0.2">
      <c r="B19" s="12" t="s">
        <v>33</v>
      </c>
    </row>
    <row r="20" spans="2:12" x14ac:dyDescent="0.2">
      <c r="B20" s="12"/>
      <c r="K20" s="1"/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2319.8773489999999</v>
      </c>
      <c r="D25" s="41">
        <f t="shared" si="1"/>
        <v>1126.0323539999999</v>
      </c>
      <c r="E25" s="41">
        <f t="shared" si="1"/>
        <v>1092.2513833800001</v>
      </c>
      <c r="F25" s="41">
        <f t="shared" si="1"/>
        <v>941.13290656999959</v>
      </c>
      <c r="G25" s="41">
        <f t="shared" si="1"/>
        <v>705.4879065099999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65.371578</v>
      </c>
      <c r="D26" s="41">
        <f t="shared" si="1"/>
        <v>76.030430999999993</v>
      </c>
      <c r="E26" s="41">
        <f t="shared" si="1"/>
        <v>73.749518069999993</v>
      </c>
      <c r="F26" s="41">
        <f t="shared" si="1"/>
        <v>47.926655670000002</v>
      </c>
      <c r="G26" s="41">
        <f t="shared" si="1"/>
        <v>40.145032219999976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71.531784999999999</v>
      </c>
      <c r="D27" s="41">
        <f t="shared" si="1"/>
        <v>41.736621</v>
      </c>
      <c r="E27" s="41">
        <f t="shared" si="1"/>
        <v>40.484522370000001</v>
      </c>
      <c r="F27" s="41">
        <f t="shared" si="1"/>
        <v>32.505545639999994</v>
      </c>
      <c r="G27" s="41">
        <f t="shared" si="1"/>
        <v>22.155691689999998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436.35</v>
      </c>
      <c r="D28" s="41">
        <f t="shared" si="1"/>
        <v>545.04271300000005</v>
      </c>
      <c r="E28" s="41">
        <f t="shared" si="1"/>
        <v>528.69143161</v>
      </c>
      <c r="F28" s="41">
        <f t="shared" si="1"/>
        <v>405.43902742000063</v>
      </c>
      <c r="G28" s="41">
        <f t="shared" si="1"/>
        <v>373.91194922000011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34</v>
      </c>
      <c r="C12" s="53" t="s">
        <v>0</v>
      </c>
      <c r="D12" s="53"/>
      <c r="E12" s="51" t="s">
        <v>13</v>
      </c>
      <c r="F12" s="51" t="s">
        <v>14</v>
      </c>
      <c r="G12" s="51" t="s">
        <v>32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57681394</v>
      </c>
      <c r="D14" s="8">
        <v>73063949</v>
      </c>
      <c r="E14" s="19">
        <f>+D14*100/100</f>
        <v>73063949</v>
      </c>
      <c r="F14" s="19">
        <v>65089632.850000031</v>
      </c>
      <c r="G14" s="8">
        <v>54368608.000000015</v>
      </c>
      <c r="H14" s="8"/>
      <c r="I14" s="13">
        <f>IF(ISERROR(+#REF!/E14)=TRUE,0,++#REF!/E14)</f>
        <v>0</v>
      </c>
      <c r="J14" s="13">
        <f>IF(ISERROR(+G14/E14)=TRUE,0,++G14/E14)</f>
        <v>0.74412358959683411</v>
      </c>
      <c r="K14" s="13">
        <f>IF(ISERROR(+H14/E14)=TRUE,0,++H14/E14)</f>
        <v>0</v>
      </c>
      <c r="L14" s="16">
        <f>+D14-G14</f>
        <v>18695340.999999985</v>
      </c>
    </row>
    <row r="15" spans="1:12" ht="20.100000000000001" customHeight="1" x14ac:dyDescent="0.25">
      <c r="B15" s="7" t="s">
        <v>4</v>
      </c>
      <c r="C15" s="9">
        <v>4867981</v>
      </c>
      <c r="D15" s="9">
        <v>5867981</v>
      </c>
      <c r="E15" s="20">
        <f>+D15*100/100</f>
        <v>5867981</v>
      </c>
      <c r="F15" s="23">
        <v>3997165.99</v>
      </c>
      <c r="G15" s="9">
        <v>3880380.79</v>
      </c>
      <c r="H15" s="9"/>
      <c r="I15" s="14">
        <f>IF(ISERROR(+#REF!/E15)=TRUE,0,++#REF!/E15)</f>
        <v>0</v>
      </c>
      <c r="J15" s="14">
        <f>IF(ISERROR(+G15/E15)=TRUE,0,++G15/E15)</f>
        <v>0.66128039439800501</v>
      </c>
      <c r="K15" s="14">
        <f>IF(ISERROR(+H15/E15)=TRUE,0,++H15/E15)</f>
        <v>0</v>
      </c>
      <c r="L15" s="17">
        <f>+D15-G15</f>
        <v>1987600.21</v>
      </c>
    </row>
    <row r="16" spans="1:12" ht="20.100000000000001" customHeight="1" x14ac:dyDescent="0.25">
      <c r="B16" s="7" t="s">
        <v>5</v>
      </c>
      <c r="C16" s="9">
        <v>136107</v>
      </c>
      <c r="D16" s="9">
        <v>6248107</v>
      </c>
      <c r="E16" s="20">
        <f>+D16*100/100</f>
        <v>6248107</v>
      </c>
      <c r="F16" s="23">
        <v>5000174.1899999995</v>
      </c>
      <c r="G16" s="9">
        <v>4647667.9999999991</v>
      </c>
      <c r="H16" s="9"/>
      <c r="I16" s="14">
        <f>IF(ISERROR(+#REF!/E16)=TRUE,0,++#REF!/E16)</f>
        <v>0</v>
      </c>
      <c r="J16" s="14">
        <f>IF(ISERROR(+G16/E16)=TRUE,0,++G16/E16)</f>
        <v>0.74385217794765668</v>
      </c>
      <c r="K16" s="14">
        <f>IF(ISERROR(+H16/E16)=TRUE,0,++H16/E16)</f>
        <v>0</v>
      </c>
      <c r="L16" s="17">
        <f>+D16-G16</f>
        <v>1600439.0000000009</v>
      </c>
    </row>
    <row r="17" spans="2:12" ht="20.100000000000001" customHeight="1" x14ac:dyDescent="0.25">
      <c r="B17" s="7" t="s">
        <v>6</v>
      </c>
      <c r="C17" s="9">
        <v>100000</v>
      </c>
      <c r="D17" s="9">
        <v>23589698</v>
      </c>
      <c r="E17" s="20">
        <f>+D17*100/100</f>
        <v>23589698</v>
      </c>
      <c r="F17" s="23">
        <v>20436636.27</v>
      </c>
      <c r="G17" s="9">
        <v>18298958.190000001</v>
      </c>
      <c r="H17" s="9"/>
      <c r="I17" s="14">
        <f>IF(ISERROR(+#REF!/E17)=TRUE,0,++#REF!/E17)</f>
        <v>0</v>
      </c>
      <c r="J17" s="14">
        <f>IF(ISERROR(+G17/E17)=TRUE,0,++G17/E17)</f>
        <v>0.7757182050401833</v>
      </c>
      <c r="K17" s="14">
        <f>IF(ISERROR(+H17/E17)=TRUE,0,++H17/E17)</f>
        <v>0</v>
      </c>
      <c r="L17" s="17">
        <f>+D17-G17</f>
        <v>5290739.8099999987</v>
      </c>
    </row>
    <row r="18" spans="2:12" ht="23.25" customHeight="1" x14ac:dyDescent="0.25">
      <c r="B18" s="30" t="s">
        <v>9</v>
      </c>
      <c r="C18" s="11">
        <f t="shared" ref="C18:H18" si="0">SUM(C14:C17)</f>
        <v>62785482</v>
      </c>
      <c r="D18" s="11">
        <f t="shared" si="0"/>
        <v>108769735</v>
      </c>
      <c r="E18" s="11">
        <f t="shared" si="0"/>
        <v>108769735</v>
      </c>
      <c r="F18" s="11">
        <f t="shared" si="0"/>
        <v>94523609.300000027</v>
      </c>
      <c r="G18" s="11">
        <f t="shared" si="0"/>
        <v>81195614.980000019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0.74649087800020864</v>
      </c>
      <c r="K18" s="15">
        <f>IF(ISERROR(+H18/E18)=TRUE,0,++H18/E18)</f>
        <v>0</v>
      </c>
      <c r="L18" s="18">
        <f>SUM(L14:L17)</f>
        <v>27574120.019999985</v>
      </c>
    </row>
    <row r="19" spans="2:12" x14ac:dyDescent="0.2">
      <c r="B19" s="12" t="s">
        <v>33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4">
        <f>C14/$A$1</f>
        <v>57.681393999999997</v>
      </c>
      <c r="D25" s="44">
        <f t="shared" ref="D25:G25" si="1">D14/$A$1</f>
        <v>73.063948999999994</v>
      </c>
      <c r="E25" s="44">
        <f t="shared" si="1"/>
        <v>73.063948999999994</v>
      </c>
      <c r="F25" s="44">
        <f t="shared" si="1"/>
        <v>65.089632850000029</v>
      </c>
      <c r="G25" s="44">
        <f t="shared" si="1"/>
        <v>54.368608000000016</v>
      </c>
    </row>
    <row r="26" spans="2:12" x14ac:dyDescent="0.25">
      <c r="B26" s="1" t="s">
        <v>4</v>
      </c>
      <c r="C26" s="44">
        <f t="shared" ref="C26:G26" si="2">C15/$A$1</f>
        <v>4.8679810000000003</v>
      </c>
      <c r="D26" s="44">
        <f t="shared" si="2"/>
        <v>5.8679810000000003</v>
      </c>
      <c r="E26" s="44">
        <f t="shared" si="2"/>
        <v>5.8679810000000003</v>
      </c>
      <c r="F26" s="44">
        <f t="shared" si="2"/>
        <v>3.9971659900000001</v>
      </c>
      <c r="G26" s="44">
        <f t="shared" si="2"/>
        <v>3.8803807900000002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6.2481070000000001</v>
      </c>
      <c r="E27" s="44">
        <f t="shared" si="3"/>
        <v>6.2481070000000001</v>
      </c>
      <c r="F27" s="44">
        <f t="shared" si="3"/>
        <v>5.0001741899999992</v>
      </c>
      <c r="G27" s="44">
        <f t="shared" si="3"/>
        <v>4.6476679999999995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23.589697999999999</v>
      </c>
      <c r="E28" s="44">
        <f t="shared" si="4"/>
        <v>23.589697999999999</v>
      </c>
      <c r="F28" s="44">
        <f t="shared" si="4"/>
        <v>20.436636270000001</v>
      </c>
      <c r="G28" s="44">
        <f t="shared" si="4"/>
        <v>18.29895819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34</v>
      </c>
      <c r="C12" s="53" t="s">
        <v>0</v>
      </c>
      <c r="D12" s="53"/>
      <c r="E12" s="51" t="s">
        <v>13</v>
      </c>
      <c r="F12" s="51" t="s">
        <v>14</v>
      </c>
      <c r="G12" s="51" t="s">
        <v>32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0</v>
      </c>
      <c r="D14" s="26">
        <v>838996</v>
      </c>
      <c r="E14" s="27">
        <f>+D14*100/100</f>
        <v>838996</v>
      </c>
      <c r="F14" s="27">
        <v>37792.519999999997</v>
      </c>
      <c r="G14" s="8">
        <v>37792.519999999997</v>
      </c>
      <c r="H14" s="8"/>
      <c r="I14" s="13">
        <f>IF(ISERROR(+#REF!/E14)=TRUE,0,++#REF!/E14)</f>
        <v>0</v>
      </c>
      <c r="J14" s="13">
        <f>IF(ISERROR(+G14/E14)=TRUE,0,++G14/E14)</f>
        <v>4.5044934659998377E-2</v>
      </c>
      <c r="K14" s="13">
        <f>IF(ISERROR(+H14/E14)=TRUE,0,++H14/E14)</f>
        <v>0</v>
      </c>
      <c r="L14" s="16">
        <f>+D14-G14</f>
        <v>801203.48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9">
        <v>745613</v>
      </c>
      <c r="E16" s="23">
        <f>+D16*100/100</f>
        <v>745613</v>
      </c>
      <c r="F16" s="23">
        <v>57162.5</v>
      </c>
      <c r="G16" s="9">
        <v>43162.5</v>
      </c>
      <c r="H16" s="9"/>
      <c r="I16" s="14">
        <f>IF(ISERROR(+#REF!/E16)=TRUE,0,++#REF!/E16)</f>
        <v>0</v>
      </c>
      <c r="J16" s="14">
        <f>IF(ISERROR(+G16/E16)=TRUE,0,++G16/E16)</f>
        <v>5.7888609774775925E-2</v>
      </c>
      <c r="K16" s="14">
        <f>IF(ISERROR(+H16/E16)=TRUE,0,++H16/E16)</f>
        <v>0</v>
      </c>
      <c r="L16" s="17">
        <f>+D16-G16</f>
        <v>702450.5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1584609</v>
      </c>
      <c r="E18" s="11">
        <f t="shared" si="1"/>
        <v>1584609</v>
      </c>
      <c r="F18" s="11">
        <f t="shared" si="1"/>
        <v>94955.01999999999</v>
      </c>
      <c r="G18" s="11">
        <f t="shared" si="1"/>
        <v>80955.01999999999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5.1088325258786232E-2</v>
      </c>
      <c r="K18" s="15">
        <f>IF(ISERROR(+H18/E18)=TRUE,0,++H18/E18)</f>
        <v>0</v>
      </c>
      <c r="L18" s="18">
        <f>SUM(L14:L17)</f>
        <v>1503653.98</v>
      </c>
    </row>
    <row r="19" spans="2:12" x14ac:dyDescent="0.2">
      <c r="B19" s="12" t="s">
        <v>33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2">D14/$A$1</f>
        <v>0.83899599999999996</v>
      </c>
      <c r="E25" s="45">
        <f t="shared" si="2"/>
        <v>0.83899599999999996</v>
      </c>
      <c r="F25" s="45">
        <f t="shared" si="2"/>
        <v>3.7792519999999996E-2</v>
      </c>
      <c r="G25" s="45">
        <f t="shared" si="2"/>
        <v>3.7792519999999996E-2</v>
      </c>
      <c r="H25" s="1">
        <v>1373981</v>
      </c>
    </row>
    <row r="26" spans="2:12" x14ac:dyDescent="0.25">
      <c r="B26" s="1" t="s">
        <v>4</v>
      </c>
      <c r="C26" s="45">
        <f t="shared" ref="C26:G26" si="3">C15/$A$1</f>
        <v>0</v>
      </c>
      <c r="D26" s="45">
        <f t="shared" si="3"/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  <c r="H26" s="1">
        <v>5072</v>
      </c>
    </row>
    <row r="27" spans="2:12" x14ac:dyDescent="0.25">
      <c r="B27" s="1" t="s">
        <v>5</v>
      </c>
      <c r="C27" s="45">
        <f t="shared" ref="C27:G27" si="4">C16/$A$1</f>
        <v>0</v>
      </c>
      <c r="D27" s="45">
        <f t="shared" si="4"/>
        <v>0.74561299999999997</v>
      </c>
      <c r="E27" s="45">
        <f t="shared" si="4"/>
        <v>0.74561299999999997</v>
      </c>
      <c r="F27" s="45">
        <f t="shared" si="4"/>
        <v>5.7162499999999998E-2</v>
      </c>
      <c r="G27" s="45">
        <f t="shared" si="4"/>
        <v>4.3162499999999999E-2</v>
      </c>
      <c r="H27" s="1">
        <v>3078714.9799999995</v>
      </c>
    </row>
    <row r="28" spans="2:12" x14ac:dyDescent="0.25">
      <c r="B28" s="1" t="s">
        <v>6</v>
      </c>
      <c r="C28" s="45">
        <f t="shared" ref="C28:G28" si="5">C17/$A$1</f>
        <v>0</v>
      </c>
      <c r="D28" s="45">
        <f t="shared" si="5"/>
        <v>0</v>
      </c>
      <c r="E28" s="45">
        <f t="shared" si="5"/>
        <v>0</v>
      </c>
      <c r="F28" s="45">
        <f t="shared" si="5"/>
        <v>0</v>
      </c>
      <c r="G28" s="45">
        <f t="shared" si="5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  <c r="L11" s="58" t="s">
        <v>35</v>
      </c>
    </row>
    <row r="12" spans="1:12" s="5" customFormat="1" ht="15" customHeight="1" x14ac:dyDescent="0.25">
      <c r="B12" s="54" t="s">
        <v>34</v>
      </c>
      <c r="C12" s="53" t="s">
        <v>0</v>
      </c>
      <c r="D12" s="53"/>
      <c r="E12" s="51" t="s">
        <v>13</v>
      </c>
      <c r="F12" s="51" t="s">
        <v>14</v>
      </c>
      <c r="G12" s="51" t="s">
        <v>32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630714878</v>
      </c>
      <c r="D14" s="8">
        <v>209595009</v>
      </c>
      <c r="E14" s="19">
        <f>+D14*100/100</f>
        <v>209595009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209595009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>
        <v>0</v>
      </c>
      <c r="D16" s="9">
        <v>0</v>
      </c>
      <c r="E16" s="20">
        <f t="shared" si="0"/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630714878</v>
      </c>
      <c r="D18" s="11">
        <f t="shared" si="1"/>
        <v>209595009</v>
      </c>
      <c r="E18" s="11">
        <f t="shared" si="1"/>
        <v>209595009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209595009</v>
      </c>
    </row>
    <row r="19" spans="2:12" x14ac:dyDescent="0.2">
      <c r="B19" s="12" t="s">
        <v>33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46">
        <f>C14/$A$1</f>
        <v>630.714878</v>
      </c>
      <c r="D25" s="46">
        <f t="shared" ref="D25:G25" si="2">D14/$A$1</f>
        <v>209.595009</v>
      </c>
      <c r="E25" s="46">
        <f t="shared" si="2"/>
        <v>209.595009</v>
      </c>
      <c r="F25" s="46">
        <f t="shared" si="2"/>
        <v>0</v>
      </c>
      <c r="G25" s="46">
        <f t="shared" si="2"/>
        <v>0</v>
      </c>
    </row>
    <row r="26" spans="2:12" x14ac:dyDescent="0.25">
      <c r="B26" s="31" t="s">
        <v>4</v>
      </c>
      <c r="C26" s="46">
        <f t="shared" ref="C26:G26" si="3">C15/$A$1</f>
        <v>0</v>
      </c>
      <c r="D26" s="46">
        <f t="shared" si="3"/>
        <v>0</v>
      </c>
      <c r="E26" s="46">
        <f t="shared" si="3"/>
        <v>0</v>
      </c>
      <c r="F26" s="46">
        <f t="shared" si="3"/>
        <v>0</v>
      </c>
      <c r="G26" s="46">
        <f t="shared" si="3"/>
        <v>0</v>
      </c>
    </row>
    <row r="27" spans="2:12" x14ac:dyDescent="0.25">
      <c r="B27" s="31" t="s">
        <v>5</v>
      </c>
      <c r="C27" s="46">
        <f t="shared" ref="C27:G27" si="4">C16/$A$1</f>
        <v>0</v>
      </c>
      <c r="D27" s="46">
        <f t="shared" si="4"/>
        <v>0</v>
      </c>
      <c r="E27" s="46">
        <f t="shared" si="4"/>
        <v>0</v>
      </c>
      <c r="F27" s="46">
        <f t="shared" si="4"/>
        <v>0</v>
      </c>
      <c r="G27" s="46">
        <f t="shared" si="4"/>
        <v>0</v>
      </c>
    </row>
    <row r="28" spans="2:12" x14ac:dyDescent="0.25">
      <c r="B28" s="31" t="s">
        <v>6</v>
      </c>
      <c r="C28" s="46">
        <f t="shared" ref="C28:G28" si="5">C17/$A$1</f>
        <v>0</v>
      </c>
      <c r="D28" s="46">
        <f t="shared" si="5"/>
        <v>0</v>
      </c>
      <c r="E28" s="46">
        <f t="shared" si="5"/>
        <v>0</v>
      </c>
      <c r="F28" s="46">
        <f t="shared" si="5"/>
        <v>0</v>
      </c>
      <c r="G28" s="46">
        <f t="shared" si="5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0</v>
      </c>
      <c r="D25" s="31">
        <f t="shared" ref="D25:G25" si="2">+D14/$A$1</f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</row>
    <row r="26" spans="2:12" x14ac:dyDescent="0.25">
      <c r="B26" s="31" t="s">
        <v>4</v>
      </c>
      <c r="C26" s="31">
        <f t="shared" ref="C26:G26" si="3">+C15/$A$1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</row>
    <row r="27" spans="2:12" x14ac:dyDescent="0.25">
      <c r="B27" s="31" t="s">
        <v>5</v>
      </c>
      <c r="C27" s="31">
        <f t="shared" ref="C27:G27" si="4">+C16/$A$1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</row>
    <row r="28" spans="2:12" x14ac:dyDescent="0.25">
      <c r="B28" s="31" t="s">
        <v>6</v>
      </c>
      <c r="C28" s="31">
        <f t="shared" ref="C28:G28" si="5">+C17/$A$1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2016-12-28T13:21:49Z</dcterms:modified>
</cp:coreProperties>
</file>