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4. Abril - Ok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DYT!$B$12:$L$47</definedName>
    <definedName name="_xlnm._FilterDatabase" localSheetId="1" hidden="1">RDR!$B$12:$L$50</definedName>
    <definedName name="_xlnm._FilterDatabase" localSheetId="0" hidden="1">RO!$B$12:$L$51</definedName>
    <definedName name="_xlnm._FilterDatabase" localSheetId="2" hidden="1">ROOC!$B$12:$L$50</definedName>
    <definedName name="_xlnm.Print_Area" localSheetId="3">DYT!$B$2:$L$50</definedName>
    <definedName name="_xlnm.Print_Area" localSheetId="1">RDR!$B$2:$L$53</definedName>
    <definedName name="_xlnm.Print_Area" localSheetId="0">RO!$B$2:$L$54</definedName>
    <definedName name="_xlnm.Print_Area" localSheetId="2">ROOC!$B$2:$L$53</definedName>
  </definedNames>
  <calcPr calcId="152511"/>
</workbook>
</file>

<file path=xl/calcChain.xml><?xml version="1.0" encoding="utf-8"?>
<calcChain xmlns="http://schemas.openxmlformats.org/spreadsheetml/2006/main">
  <c r="L44" i="10" l="1"/>
  <c r="K44" i="10"/>
  <c r="J44" i="10"/>
  <c r="L43" i="10"/>
  <c r="K43" i="10"/>
  <c r="J43" i="10"/>
  <c r="C48" i="10"/>
  <c r="D48" i="10"/>
  <c r="E47" i="10"/>
  <c r="E46" i="10"/>
  <c r="E45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36" i="9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H48" i="10" l="1"/>
  <c r="G48" i="10"/>
  <c r="G55" i="10" s="1"/>
  <c r="F48" i="10"/>
  <c r="F55" i="10" s="1"/>
  <c r="D55" i="10"/>
  <c r="C55" i="10"/>
  <c r="L47" i="10"/>
  <c r="J47" i="10"/>
  <c r="L46" i="10"/>
  <c r="K46" i="10"/>
  <c r="L45" i="10"/>
  <c r="J45" i="10"/>
  <c r="L42" i="10"/>
  <c r="K42" i="10"/>
  <c r="L41" i="10"/>
  <c r="J41" i="10"/>
  <c r="L40" i="10"/>
  <c r="K40" i="10"/>
  <c r="L39" i="10"/>
  <c r="J39" i="10"/>
  <c r="L38" i="10"/>
  <c r="K38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51" i="9"/>
  <c r="G51" i="9"/>
  <c r="G58" i="9" s="1"/>
  <c r="F51" i="9"/>
  <c r="F58" i="9" s="1"/>
  <c r="D51" i="9"/>
  <c r="D58" i="9" s="1"/>
  <c r="C51" i="9"/>
  <c r="C58" i="9" s="1"/>
  <c r="L50" i="9"/>
  <c r="E50" i="9"/>
  <c r="K50" i="9" s="1"/>
  <c r="L49" i="9"/>
  <c r="E49" i="9"/>
  <c r="I49" i="9" s="1"/>
  <c r="L48" i="9"/>
  <c r="E48" i="9"/>
  <c r="K48" i="9" s="1"/>
  <c r="L47" i="9"/>
  <c r="E47" i="9"/>
  <c r="J47" i="9" s="1"/>
  <c r="L46" i="9"/>
  <c r="E46" i="9"/>
  <c r="K46" i="9" s="1"/>
  <c r="L45" i="9"/>
  <c r="E45" i="9"/>
  <c r="J45" i="9" s="1"/>
  <c r="L44" i="9"/>
  <c r="E44" i="9"/>
  <c r="K44" i="9" s="1"/>
  <c r="L43" i="9"/>
  <c r="E43" i="9"/>
  <c r="J43" i="9" s="1"/>
  <c r="L42" i="9"/>
  <c r="E42" i="9"/>
  <c r="K42" i="9" s="1"/>
  <c r="L41" i="9"/>
  <c r="E41" i="9"/>
  <c r="J41" i="9" s="1"/>
  <c r="L40" i="9"/>
  <c r="E40" i="9"/>
  <c r="K40" i="9" s="1"/>
  <c r="L39" i="9"/>
  <c r="E39" i="9"/>
  <c r="J39" i="9" s="1"/>
  <c r="L38" i="9"/>
  <c r="E38" i="9"/>
  <c r="K38" i="9" s="1"/>
  <c r="L37" i="9"/>
  <c r="E37" i="9"/>
  <c r="J37" i="9" s="1"/>
  <c r="L36" i="9"/>
  <c r="K36" i="9"/>
  <c r="L35" i="9"/>
  <c r="E35" i="9"/>
  <c r="J35" i="9" s="1"/>
  <c r="L34" i="9"/>
  <c r="J34" i="9"/>
  <c r="E34" i="9"/>
  <c r="K34" i="9" s="1"/>
  <c r="L33" i="9"/>
  <c r="E33" i="9"/>
  <c r="J33" i="9" s="1"/>
  <c r="L32" i="9"/>
  <c r="E32" i="9"/>
  <c r="K32" i="9" s="1"/>
  <c r="L31" i="9"/>
  <c r="E31" i="9"/>
  <c r="J31" i="9" s="1"/>
  <c r="L30" i="9"/>
  <c r="E30" i="9"/>
  <c r="K30" i="9" s="1"/>
  <c r="L29" i="9"/>
  <c r="E29" i="9"/>
  <c r="J29" i="9" s="1"/>
  <c r="L28" i="9"/>
  <c r="E28" i="9"/>
  <c r="K28" i="9" s="1"/>
  <c r="L27" i="9"/>
  <c r="E27" i="9"/>
  <c r="J27" i="9" s="1"/>
  <c r="L26" i="9"/>
  <c r="E26" i="9"/>
  <c r="K26" i="9" s="1"/>
  <c r="L25" i="9"/>
  <c r="E25" i="9"/>
  <c r="J25" i="9" s="1"/>
  <c r="L24" i="9"/>
  <c r="E24" i="9"/>
  <c r="K24" i="9" s="1"/>
  <c r="L23" i="9"/>
  <c r="E23" i="9"/>
  <c r="J23" i="9" s="1"/>
  <c r="L22" i="9"/>
  <c r="E22" i="9"/>
  <c r="K22" i="9" s="1"/>
  <c r="L21" i="9"/>
  <c r="E21" i="9"/>
  <c r="J21" i="9" s="1"/>
  <c r="L20" i="9"/>
  <c r="E20" i="9"/>
  <c r="K20" i="9" s="1"/>
  <c r="L19" i="9"/>
  <c r="E19" i="9"/>
  <c r="J19" i="9" s="1"/>
  <c r="L18" i="9"/>
  <c r="E18" i="9"/>
  <c r="K18" i="9" s="1"/>
  <c r="L17" i="9"/>
  <c r="E17" i="9"/>
  <c r="J17" i="9" s="1"/>
  <c r="L16" i="9"/>
  <c r="E16" i="9"/>
  <c r="K16" i="9" s="1"/>
  <c r="L15" i="9"/>
  <c r="E15" i="9"/>
  <c r="J15" i="9" s="1"/>
  <c r="L14" i="9"/>
  <c r="E14" i="9"/>
  <c r="K14" i="9" s="1"/>
  <c r="H51" i="8"/>
  <c r="G51" i="8"/>
  <c r="G58" i="8" s="1"/>
  <c r="F51" i="8"/>
  <c r="F58" i="8" s="1"/>
  <c r="D51" i="8"/>
  <c r="D58" i="8" s="1"/>
  <c r="C51" i="8"/>
  <c r="C58" i="8" s="1"/>
  <c r="L50" i="8"/>
  <c r="K50" i="8"/>
  <c r="L49" i="8"/>
  <c r="J49" i="8"/>
  <c r="L48" i="8"/>
  <c r="K48" i="8"/>
  <c r="L47" i="8"/>
  <c r="J47" i="8"/>
  <c r="L46" i="8"/>
  <c r="K46" i="8"/>
  <c r="L45" i="8"/>
  <c r="J45" i="8"/>
  <c r="L44" i="8"/>
  <c r="K44" i="8"/>
  <c r="L43" i="8"/>
  <c r="J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20" i="9" l="1"/>
  <c r="J26" i="9"/>
  <c r="J30" i="9"/>
  <c r="J36" i="10"/>
  <c r="K45" i="8"/>
  <c r="J20" i="8"/>
  <c r="J22" i="10"/>
  <c r="J46" i="10"/>
  <c r="J30" i="10"/>
  <c r="K37" i="10"/>
  <c r="J14" i="10"/>
  <c r="K21" i="10"/>
  <c r="J28" i="10"/>
  <c r="J38" i="10"/>
  <c r="K47" i="10"/>
  <c r="J18" i="10"/>
  <c r="J26" i="10"/>
  <c r="J34" i="10"/>
  <c r="J42" i="10"/>
  <c r="J16" i="10"/>
  <c r="J24" i="10"/>
  <c r="J32" i="10"/>
  <c r="J40" i="10"/>
  <c r="K19" i="10"/>
  <c r="K27" i="10"/>
  <c r="K35" i="10"/>
  <c r="K45" i="10"/>
  <c r="L48" i="10"/>
  <c r="K17" i="10"/>
  <c r="K25" i="10"/>
  <c r="K33" i="10"/>
  <c r="K41" i="10"/>
  <c r="K15" i="10"/>
  <c r="K23" i="10"/>
  <c r="K31" i="10"/>
  <c r="K39" i="10"/>
  <c r="I14" i="10"/>
  <c r="E48" i="10"/>
  <c r="J38" i="9"/>
  <c r="J42" i="9"/>
  <c r="J44" i="9"/>
  <c r="J18" i="9"/>
  <c r="J28" i="9"/>
  <c r="J22" i="9"/>
  <c r="J14" i="9"/>
  <c r="J36" i="9"/>
  <c r="J40" i="9"/>
  <c r="J48" i="9"/>
  <c r="J32" i="9"/>
  <c r="K19" i="9"/>
  <c r="K27" i="9"/>
  <c r="K35" i="9"/>
  <c r="K43" i="9"/>
  <c r="J16" i="9"/>
  <c r="J46" i="9"/>
  <c r="K29" i="9"/>
  <c r="K37" i="9"/>
  <c r="J24" i="9"/>
  <c r="L51" i="9"/>
  <c r="K17" i="9"/>
  <c r="K25" i="9"/>
  <c r="K33" i="9"/>
  <c r="K41" i="9"/>
  <c r="J49" i="9"/>
  <c r="K45" i="9"/>
  <c r="K49" i="9"/>
  <c r="K21" i="9"/>
  <c r="K15" i="9"/>
  <c r="K23" i="9"/>
  <c r="K31" i="9"/>
  <c r="K39" i="9"/>
  <c r="K47" i="9"/>
  <c r="I14" i="9"/>
  <c r="E51" i="9"/>
  <c r="J51" i="9" s="1"/>
  <c r="I50" i="9"/>
  <c r="J50" i="9"/>
  <c r="J14" i="8"/>
  <c r="K31" i="8"/>
  <c r="K29" i="8"/>
  <c r="J21" i="8"/>
  <c r="J30" i="8"/>
  <c r="K43" i="8"/>
  <c r="J37" i="8"/>
  <c r="J46" i="8"/>
  <c r="K49" i="8"/>
  <c r="J38" i="8"/>
  <c r="K47" i="8"/>
  <c r="J18" i="8"/>
  <c r="J34" i="8"/>
  <c r="J41" i="8"/>
  <c r="J16" i="8"/>
  <c r="J23" i="8"/>
  <c r="K25" i="8"/>
  <c r="J32" i="8"/>
  <c r="J39" i="8"/>
  <c r="J48" i="8"/>
  <c r="L51" i="8"/>
  <c r="J19" i="8"/>
  <c r="J28" i="8"/>
  <c r="J35" i="8"/>
  <c r="J44" i="8"/>
  <c r="J17" i="8"/>
  <c r="J26" i="8"/>
  <c r="J33" i="8"/>
  <c r="J42" i="8"/>
  <c r="I49" i="8"/>
  <c r="J24" i="8"/>
  <c r="J40" i="8"/>
  <c r="K14" i="8"/>
  <c r="I50" i="8"/>
  <c r="J50" i="8"/>
  <c r="E51" i="8"/>
  <c r="J51" i="8" s="1"/>
  <c r="K48" i="1"/>
  <c r="E46" i="1"/>
  <c r="K46" i="1" s="1"/>
  <c r="E45" i="1"/>
  <c r="K45" i="1" s="1"/>
  <c r="K43" i="1"/>
  <c r="K41" i="1"/>
  <c r="J38" i="1"/>
  <c r="K37" i="1"/>
  <c r="J32" i="1"/>
  <c r="K29" i="1"/>
  <c r="K27" i="1"/>
  <c r="E25" i="1"/>
  <c r="K25" i="1" s="1"/>
  <c r="K21" i="1"/>
  <c r="J16" i="1"/>
  <c r="E14" i="1"/>
  <c r="L48" i="1"/>
  <c r="J48" i="1"/>
  <c r="L47" i="1"/>
  <c r="K47" i="1"/>
  <c r="L46" i="1"/>
  <c r="L45" i="1"/>
  <c r="L44" i="1"/>
  <c r="L43" i="1"/>
  <c r="L42" i="1"/>
  <c r="K42" i="1"/>
  <c r="J42" i="1"/>
  <c r="L41" i="1"/>
  <c r="J41" i="1"/>
  <c r="L40" i="1"/>
  <c r="K40" i="1"/>
  <c r="J40" i="1"/>
  <c r="L39" i="1"/>
  <c r="K39" i="1"/>
  <c r="J39" i="1"/>
  <c r="L38" i="1"/>
  <c r="K38" i="1"/>
  <c r="L37" i="1"/>
  <c r="L36" i="1"/>
  <c r="L35" i="1"/>
  <c r="K35" i="1"/>
  <c r="J35" i="1"/>
  <c r="L34" i="1"/>
  <c r="K34" i="1"/>
  <c r="J34" i="1"/>
  <c r="L33" i="1"/>
  <c r="K33" i="1"/>
  <c r="J33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2" i="1"/>
  <c r="F59" i="1" s="1"/>
  <c r="J46" i="1" l="1"/>
  <c r="J43" i="1"/>
  <c r="I48" i="10"/>
  <c r="E55" i="10"/>
  <c r="K48" i="10"/>
  <c r="J48" i="10"/>
  <c r="I51" i="9"/>
  <c r="E58" i="9"/>
  <c r="K51" i="9"/>
  <c r="K51" i="8"/>
  <c r="E58" i="8"/>
  <c r="I51" i="8"/>
  <c r="K20" i="1"/>
  <c r="K28" i="1"/>
  <c r="K36" i="1"/>
  <c r="K44" i="1"/>
  <c r="J47" i="1"/>
  <c r="J28" i="1"/>
  <c r="J36" i="1"/>
  <c r="J21" i="1"/>
  <c r="J29" i="1"/>
  <c r="J37" i="1"/>
  <c r="J45" i="1"/>
  <c r="J20" i="1"/>
  <c r="J44" i="1"/>
  <c r="C52" i="1" l="1"/>
  <c r="C59" i="1" s="1"/>
  <c r="D52" i="1"/>
  <c r="D59" i="1" s="1"/>
  <c r="G52" i="1" l="1"/>
  <c r="G59" i="1" s="1"/>
  <c r="L51" i="1" l="1"/>
  <c r="L50" i="1"/>
  <c r="L49" i="1"/>
  <c r="L14" i="1"/>
  <c r="E52" i="1" l="1"/>
  <c r="E59" i="1" s="1"/>
  <c r="H52" i="1" l="1"/>
  <c r="I14" i="1"/>
  <c r="I49" i="1"/>
  <c r="I50" i="1"/>
  <c r="I51" i="1"/>
  <c r="K51" i="1"/>
  <c r="J51" i="1"/>
  <c r="K50" i="1"/>
  <c r="J50" i="1"/>
  <c r="K49" i="1"/>
  <c r="J49" i="1"/>
  <c r="K14" i="1"/>
  <c r="J14" i="1"/>
  <c r="L52" i="1" l="1"/>
  <c r="K52" i="1"/>
  <c r="I52" i="1" l="1"/>
  <c r="J52" i="1"/>
</calcChain>
</file>

<file path=xl/sharedStrings.xml><?xml version="1.0" encoding="utf-8"?>
<sst xmlns="http://schemas.openxmlformats.org/spreadsheetml/2006/main" count="246" uniqueCount="100">
  <si>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</si>
  <si>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</si>
  <si>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</si>
  <si>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</si>
  <si>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</si>
  <si>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</si>
  <si>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</si>
  <si>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</si>
  <si>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</si>
  <si>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</si>
  <si>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</si>
  <si>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</si>
  <si>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</si>
  <si>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</si>
  <si>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</si>
  <si>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</si>
  <si>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</si>
  <si>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</si>
  <si>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</si>
  <si>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</si>
  <si>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</si>
  <si>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</si>
  <si>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001 ADMINISTRACION CENTRAL - MINSA</t>
  </si>
  <si>
    <t>005 INSTITUTO NACIONAL DE SALUD MENTAL</t>
  </si>
  <si>
    <t>007 INSTITUTO NACIONAL DE CIENCIAS NEUROLOGICAS</t>
  </si>
  <si>
    <t>008 INSTITUTO NACIONAL DE OFTALMOLOGIA</t>
  </si>
  <si>
    <t>009 INSTITUTO NACIONAL DE REHABILITACION</t>
  </si>
  <si>
    <t>010 INSTITUTO NACIONAL DE SALUD DEL NIÑO</t>
  </si>
  <si>
    <t>011 INSTITUTO NACIONAL MATERNO PERINATAL</t>
  </si>
  <si>
    <t>016 HOSPITAL NACIONAL HIPOLITO UNANUE</t>
  </si>
  <si>
    <t>017 HOSPITAL HERMILIO VALDIZAN</t>
  </si>
  <si>
    <t>020 HOSPITAL SERGIO BERNALES</t>
  </si>
  <si>
    <t>021 HOSPITAL CAYETANO HEREDIA</t>
  </si>
  <si>
    <t>022 DIRECCION DE SALUD DE LIMA METROPOLITANA</t>
  </si>
  <si>
    <t>025 HOSPITAL DE APOYO DEPARTAMENTAL MARIA AUXILIADORA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</si>
  <si>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</si>
  <si>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</si>
  <si>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</si>
  <si>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</si>
  <si>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PEDIATRICAS</t>
  </si>
  <si>
    <t>032 HOSPITAL NACIONAL VICTOR LARCO HERRERA</t>
  </si>
  <si>
    <t>033 HOSPITAL NACIONAL DOCENTE MADRE NIÑO - SAN BARTOLOME</t>
  </si>
  <si>
    <t>036 HOSPITAL CARLOS LANFRANCO LA HOZ</t>
  </si>
  <si>
    <t>042 HOSPITAL "JOSE AGURTO TELLO DE CHOSICA"</t>
  </si>
  <si>
    <t>043 RED DE SALUD SAN JUAN DE LURIGANCHO</t>
  </si>
  <si>
    <t>044 RED DE SALUD RIMAC - SAN MARTIN DE PORRES - LOS OLIVOS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</si>
  <si>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</si>
  <si>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</si>
  <si>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</si>
  <si>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</si>
  <si>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</si>
  <si>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</si>
  <si>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</si>
  <si>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</si>
  <si>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</si>
  <si>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</si>
  <si>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</si>
  <si>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</si>
  <si>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142 HOSPITAL DE EMERGENCIAS VILLA EL SALVADOR</t>
  </si>
  <si>
    <t>147 RED DE SALUD LIMA ESTE METROPOLITANA</t>
  </si>
  <si>
    <t>EJECUCION PRESUPUESTAL MENSUALIZADA DE GASTOS 
MINISTERIO DE SALUD 2017
MES DE ABRIL</t>
  </si>
  <si>
    <t>DEVENGADO
MES DE ABRIL
(4)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</si>
  <si>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</si>
  <si>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</si>
  <si>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</si>
  <si>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</si>
  <si>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</si>
  <si>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</si>
  <si>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</si>
  <si>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</si>
  <si>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</si>
  <si>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</si>
  <si>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</si>
  <si>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</si>
  <si>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</si>
  <si>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</si>
  <si>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</si>
  <si>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</si>
  <si>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</si>
  <si>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</si>
  <si>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</si>
  <si>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</si>
  <si>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</si>
  <si>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</si>
  <si>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</si>
  <si>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</si>
  <si>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</si>
  <si>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</si>
  <si>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</si>
  <si>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</si>
  <si>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</si>
  <si>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</si>
  <si>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</si>
  <si>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</si>
  <si>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</si>
  <si>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</si>
  <si>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</si>
  <si>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</si>
  <si>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</si>
  <si>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Fuente: Base de Datos MEF al cierre del mes de Abril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</si>
</sst>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RO!$C$58:$G$58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RO!$C$59:$G$59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5368.07215</c:v>
                </c:pt>
                <c:pt idx="2">
                  <c:v>4726.9327357999991</c:v>
                </c:pt>
                <c:pt idx="3">
                  <c:v>2204.5075762400002</c:v>
                </c:pt>
                <c:pt idx="4">
                  <c:v>839.52733794999949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504262912"/>
        <c:axId val="1504259104"/>
      </c:lineChart>
      <c:catAx>
        <c:axId val="150426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4259104"/>
        <c:crosses val="autoZero"/>
        <c:auto val="1"/>
        <c:lblAlgn val="ctr"/>
        <c:lblOffset val="100"/>
        <c:noMultiLvlLbl val="0"/>
      </c:catAx>
      <c:valAx>
        <c:axId val="15042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426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RDR!$C$58:$G$58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285.161091</c:v>
                </c:pt>
                <c:pt idx="2">
                  <c:v>285.161091</c:v>
                </c:pt>
                <c:pt idx="3">
                  <c:v>83.410813109999978</c:v>
                </c:pt>
                <c:pt idx="4">
                  <c:v>25.408849849999996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005957712"/>
        <c:axId val="806011664"/>
      </c:lineChart>
      <c:catAx>
        <c:axId val="1005957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06011664"/>
        <c:crosses val="autoZero"/>
        <c:auto val="1"/>
        <c:lblAlgn val="ctr"/>
        <c:lblOffset val="100"/>
        <c:noMultiLvlLbl val="0"/>
      </c:catAx>
      <c:valAx>
        <c:axId val="80601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0595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ROOC!$C$58:$G$58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2.4764080000000002</c:v>
                </c:pt>
                <c:pt idx="2">
                  <c:v>2.3959966000000001</c:v>
                </c:pt>
                <c:pt idx="3">
                  <c:v>1.3132465200000001</c:v>
                </c:pt>
                <c:pt idx="4">
                  <c:v>0.66301463999999999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79810720"/>
        <c:axId val="179814528"/>
      </c:lineChart>
      <c:catAx>
        <c:axId val="17981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814528"/>
        <c:crosses val="autoZero"/>
        <c:auto val="1"/>
        <c:lblAlgn val="ctr"/>
        <c:lblOffset val="100"/>
        <c:noMultiLvlLbl val="0"/>
      </c:catAx>
      <c:valAx>
        <c:axId val="17981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8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DYT!$C$54:$G$54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DYT!$C$55:$G$55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231.029844</c:v>
                </c:pt>
                <c:pt idx="2">
                  <c:v>217.31769499999999</c:v>
                </c:pt>
                <c:pt idx="3">
                  <c:v>69.816423740000005</c:v>
                </c:pt>
                <c:pt idx="4">
                  <c:v>28.674321449999997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79811264"/>
        <c:axId val="179815616"/>
      </c:lineChart>
      <c:catAx>
        <c:axId val="17981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815616"/>
        <c:crosses val="autoZero"/>
        <c:auto val="1"/>
        <c:lblAlgn val="ctr"/>
        <c:lblOffset val="100"/>
        <c:noMultiLvlLbl val="0"/>
      </c:catAx>
      <c:valAx>
        <c:axId val="1798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8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54</xdr:row>
      <xdr:rowOff>69273</xdr:rowOff>
    </xdr:from>
    <xdr:to>
      <xdr:col>12</xdr:col>
      <xdr:colOff>57226</xdr:colOff>
      <xdr:row>83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50</xdr:row>
      <xdr:rowOff>69273</xdr:rowOff>
    </xdr:from>
    <xdr:to>
      <xdr:col>12</xdr:col>
      <xdr:colOff>57226</xdr:colOff>
      <xdr:row>79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2"/>
  <sheetViews>
    <sheetView showGridLines="0" tabSelected="1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customHeight="1" x14ac:dyDescent="0.25">
      <c r="B14" s="6" t="s">
        <v>22</v>
      </c>
      <c r="C14" s="8">
        <v>2476362601</v>
      </c>
      <c r="D14" s="8">
        <v>2153662487</v>
      </c>
      <c r="E14" s="19">
        <f>+D14*80/100</f>
        <v>1722929989.5999999</v>
      </c>
      <c r="F14" s="19">
        <v>811262339.13999999</v>
      </c>
      <c r="G14" s="8">
        <v>287706392.18999982</v>
      </c>
      <c r="H14" s="8"/>
      <c r="I14" s="13">
        <f>IF(ISERROR(+#REF!/E14)=TRUE,0,++#REF!/E14)</f>
        <v>0</v>
      </c>
      <c r="J14" s="13">
        <f>IF(ISERROR(+G14/E14)=TRUE,0,++G14/E14)</f>
        <v>0.16698669935903462</v>
      </c>
      <c r="K14" s="13">
        <f>IF(ISERROR(+H14/E14)=TRUE,0,++H14/E14)</f>
        <v>0</v>
      </c>
      <c r="L14" s="16">
        <f>+D14-G14</f>
        <v>1865956094.8100002</v>
      </c>
    </row>
    <row r="15" spans="1:12" ht="20.100000000000001" customHeight="1" x14ac:dyDescent="0.25">
      <c r="B15" s="36" t="s">
        <v>23</v>
      </c>
      <c r="C15" s="37">
        <v>0</v>
      </c>
      <c r="D15" s="37">
        <v>32609791</v>
      </c>
      <c r="E15" s="38">
        <f>+D15*100/100</f>
        <v>32609791</v>
      </c>
      <c r="F15" s="38">
        <v>23880795.280000005</v>
      </c>
      <c r="G15" s="37">
        <v>5069430.9000000004</v>
      </c>
      <c r="H15" s="37"/>
      <c r="I15" s="39"/>
      <c r="J15" s="39">
        <f t="shared" ref="J15:J48" si="0">IF(ISERROR(+G15/E15)=TRUE,0,++G15/E15)</f>
        <v>0.15545732568479204</v>
      </c>
      <c r="K15" s="39">
        <f t="shared" ref="K15:K48" si="1">IF(ISERROR(+H15/E15)=TRUE,0,++H15/E15)</f>
        <v>0</v>
      </c>
      <c r="L15" s="40">
        <f t="shared" ref="L15:L48" si="2">+D15-G15</f>
        <v>27540360.100000001</v>
      </c>
    </row>
    <row r="16" spans="1:12" ht="20.100000000000001" customHeight="1" x14ac:dyDescent="0.25">
      <c r="B16" s="36" t="s">
        <v>24</v>
      </c>
      <c r="C16" s="37">
        <v>0</v>
      </c>
      <c r="D16" s="37">
        <v>32524767</v>
      </c>
      <c r="E16" s="38">
        <f t="shared" ref="E16:E24" si="3">+D16*100/100</f>
        <v>32524767</v>
      </c>
      <c r="F16" s="38">
        <v>7139035.6599999974</v>
      </c>
      <c r="G16" s="37">
        <v>5557040.1300000008</v>
      </c>
      <c r="H16" s="37"/>
      <c r="I16" s="39"/>
      <c r="J16" s="39">
        <f t="shared" si="0"/>
        <v>0.17085564763615374</v>
      </c>
      <c r="K16" s="39">
        <f t="shared" si="1"/>
        <v>0</v>
      </c>
      <c r="L16" s="40">
        <f t="shared" si="2"/>
        <v>26967726.869999997</v>
      </c>
    </row>
    <row r="17" spans="2:12" ht="20.100000000000001" customHeight="1" x14ac:dyDescent="0.25">
      <c r="B17" s="36" t="s">
        <v>25</v>
      </c>
      <c r="C17" s="37">
        <v>0</v>
      </c>
      <c r="D17" s="37">
        <v>18271375</v>
      </c>
      <c r="E17" s="38">
        <f t="shared" si="3"/>
        <v>18271375</v>
      </c>
      <c r="F17" s="38">
        <v>6527939.9199999999</v>
      </c>
      <c r="G17" s="37">
        <v>3119938.5500000003</v>
      </c>
      <c r="H17" s="37"/>
      <c r="I17" s="39"/>
      <c r="J17" s="39">
        <f t="shared" si="0"/>
        <v>0.17075554248106672</v>
      </c>
      <c r="K17" s="39">
        <f t="shared" si="1"/>
        <v>0</v>
      </c>
      <c r="L17" s="40">
        <f t="shared" si="2"/>
        <v>15151436.449999999</v>
      </c>
    </row>
    <row r="18" spans="2:12" ht="20.100000000000001" customHeight="1" x14ac:dyDescent="0.25">
      <c r="B18" s="36" t="s">
        <v>26</v>
      </c>
      <c r="C18" s="37">
        <v>0</v>
      </c>
      <c r="D18" s="37">
        <v>46133966</v>
      </c>
      <c r="E18" s="38">
        <f t="shared" si="3"/>
        <v>46133966</v>
      </c>
      <c r="F18" s="38">
        <v>22035504.659999996</v>
      </c>
      <c r="G18" s="37">
        <v>4457676.2000000011</v>
      </c>
      <c r="H18" s="37"/>
      <c r="I18" s="39"/>
      <c r="J18" s="39">
        <f t="shared" si="0"/>
        <v>9.6624604093218464E-2</v>
      </c>
      <c r="K18" s="39">
        <f t="shared" si="1"/>
        <v>0</v>
      </c>
      <c r="L18" s="40">
        <f t="shared" si="2"/>
        <v>41676289.799999997</v>
      </c>
    </row>
    <row r="19" spans="2:12" ht="20.100000000000001" customHeight="1" x14ac:dyDescent="0.25">
      <c r="B19" s="36" t="s">
        <v>27</v>
      </c>
      <c r="C19" s="37">
        <v>0</v>
      </c>
      <c r="D19" s="37">
        <v>123863822</v>
      </c>
      <c r="E19" s="38">
        <f t="shared" si="3"/>
        <v>123863822</v>
      </c>
      <c r="F19" s="38">
        <v>42930163.460000008</v>
      </c>
      <c r="G19" s="37">
        <v>23114718.710000012</v>
      </c>
      <c r="H19" s="37"/>
      <c r="I19" s="39"/>
      <c r="J19" s="39">
        <f t="shared" si="0"/>
        <v>0.18661396311507336</v>
      </c>
      <c r="K19" s="39">
        <f t="shared" si="1"/>
        <v>0</v>
      </c>
      <c r="L19" s="40">
        <f t="shared" si="2"/>
        <v>100749103.28999999</v>
      </c>
    </row>
    <row r="20" spans="2:12" ht="20.100000000000001" customHeight="1" x14ac:dyDescent="0.25">
      <c r="B20" s="36" t="s">
        <v>28</v>
      </c>
      <c r="C20" s="37">
        <v>0</v>
      </c>
      <c r="D20" s="37">
        <v>82267625</v>
      </c>
      <c r="E20" s="38">
        <f t="shared" si="3"/>
        <v>82267625</v>
      </c>
      <c r="F20" s="38">
        <v>69830448.909999996</v>
      </c>
      <c r="G20" s="37">
        <v>17753797.890000004</v>
      </c>
      <c r="H20" s="37"/>
      <c r="I20" s="39"/>
      <c r="J20" s="39">
        <f t="shared" si="0"/>
        <v>0.21580540206429935</v>
      </c>
      <c r="K20" s="39">
        <f t="shared" si="1"/>
        <v>0</v>
      </c>
      <c r="L20" s="40">
        <f t="shared" si="2"/>
        <v>64513827.109999999</v>
      </c>
    </row>
    <row r="21" spans="2:12" ht="20.100000000000001" customHeight="1" x14ac:dyDescent="0.25">
      <c r="B21" s="36" t="s">
        <v>29</v>
      </c>
      <c r="C21" s="37">
        <v>0</v>
      </c>
      <c r="D21" s="37">
        <v>100299956</v>
      </c>
      <c r="E21" s="38">
        <f t="shared" si="3"/>
        <v>100299956</v>
      </c>
      <c r="F21" s="38">
        <v>18424346.579999994</v>
      </c>
      <c r="G21" s="37">
        <v>17928588.07</v>
      </c>
      <c r="H21" s="37"/>
      <c r="I21" s="39"/>
      <c r="J21" s="39">
        <f t="shared" si="0"/>
        <v>0.17874971021921485</v>
      </c>
      <c r="K21" s="39">
        <f t="shared" si="1"/>
        <v>0</v>
      </c>
      <c r="L21" s="40">
        <f t="shared" si="2"/>
        <v>82371367.930000007</v>
      </c>
    </row>
    <row r="22" spans="2:12" ht="20.100000000000001" customHeight="1" x14ac:dyDescent="0.25">
      <c r="B22" s="36" t="s">
        <v>30</v>
      </c>
      <c r="C22" s="37">
        <v>0</v>
      </c>
      <c r="D22" s="37">
        <v>29842708</v>
      </c>
      <c r="E22" s="38">
        <f t="shared" si="3"/>
        <v>29842708</v>
      </c>
      <c r="F22" s="38">
        <v>20370876.670000006</v>
      </c>
      <c r="G22" s="37">
        <v>4280496.9500000011</v>
      </c>
      <c r="H22" s="37"/>
      <c r="I22" s="39"/>
      <c r="J22" s="39">
        <f t="shared" si="0"/>
        <v>0.14343527236201223</v>
      </c>
      <c r="K22" s="39">
        <f t="shared" si="1"/>
        <v>0</v>
      </c>
      <c r="L22" s="40">
        <f t="shared" si="2"/>
        <v>25562211.049999997</v>
      </c>
    </row>
    <row r="23" spans="2:12" ht="20.100000000000001" customHeight="1" x14ac:dyDescent="0.25">
      <c r="B23" s="36" t="s">
        <v>31</v>
      </c>
      <c r="C23" s="37">
        <v>0</v>
      </c>
      <c r="D23" s="37">
        <v>59678071</v>
      </c>
      <c r="E23" s="38">
        <f t="shared" si="3"/>
        <v>59678071</v>
      </c>
      <c r="F23" s="38">
        <v>11366077.029999997</v>
      </c>
      <c r="G23" s="37">
        <v>11116003.959999999</v>
      </c>
      <c r="H23" s="37"/>
      <c r="I23" s="39"/>
      <c r="J23" s="39">
        <f t="shared" si="0"/>
        <v>0.18626614053929455</v>
      </c>
      <c r="K23" s="39">
        <f t="shared" si="1"/>
        <v>0</v>
      </c>
      <c r="L23" s="40">
        <f t="shared" si="2"/>
        <v>48562067.039999999</v>
      </c>
    </row>
    <row r="24" spans="2:12" ht="20.100000000000001" customHeight="1" x14ac:dyDescent="0.25">
      <c r="B24" s="36" t="s">
        <v>32</v>
      </c>
      <c r="C24" s="37">
        <v>0</v>
      </c>
      <c r="D24" s="37">
        <v>110110151</v>
      </c>
      <c r="E24" s="38">
        <f t="shared" si="3"/>
        <v>110110151</v>
      </c>
      <c r="F24" s="38">
        <v>70904725.069999993</v>
      </c>
      <c r="G24" s="37">
        <v>20150862.609999996</v>
      </c>
      <c r="H24" s="37"/>
      <c r="I24" s="39"/>
      <c r="J24" s="39">
        <f t="shared" si="0"/>
        <v>0.18300640247055874</v>
      </c>
      <c r="K24" s="39">
        <f t="shared" si="1"/>
        <v>0</v>
      </c>
      <c r="L24" s="40">
        <f t="shared" si="2"/>
        <v>89959288.390000001</v>
      </c>
    </row>
    <row r="25" spans="2:12" ht="20.100000000000001" customHeight="1" x14ac:dyDescent="0.25">
      <c r="B25" s="36" t="s">
        <v>33</v>
      </c>
      <c r="C25" s="37">
        <v>217840448</v>
      </c>
      <c r="D25" s="37">
        <v>212145865</v>
      </c>
      <c r="E25" s="38">
        <f t="shared" ref="E25:E46" si="4">+D25*80/100</f>
        <v>169716692</v>
      </c>
      <c r="F25" s="38">
        <v>21387026.670000002</v>
      </c>
      <c r="G25" s="37">
        <v>16360160.439999996</v>
      </c>
      <c r="H25" s="37"/>
      <c r="I25" s="39"/>
      <c r="J25" s="39">
        <f t="shared" si="0"/>
        <v>9.6396884992314108E-2</v>
      </c>
      <c r="K25" s="39">
        <f t="shared" si="1"/>
        <v>0</v>
      </c>
      <c r="L25" s="40">
        <f t="shared" si="2"/>
        <v>195785704.56</v>
      </c>
    </row>
    <row r="26" spans="2:12" ht="20.100000000000001" customHeight="1" x14ac:dyDescent="0.25">
      <c r="B26" s="36" t="s">
        <v>34</v>
      </c>
      <c r="C26" s="37">
        <v>0</v>
      </c>
      <c r="D26" s="37">
        <v>103443182</v>
      </c>
      <c r="E26" s="38">
        <f t="shared" ref="E26:E44" si="5">+D26*100/100</f>
        <v>103443182</v>
      </c>
      <c r="F26" s="38">
        <v>75557502.370000005</v>
      </c>
      <c r="G26" s="37">
        <v>15574269.980000002</v>
      </c>
      <c r="H26" s="37"/>
      <c r="I26" s="39"/>
      <c r="J26" s="39">
        <f t="shared" si="0"/>
        <v>0.15055869008360553</v>
      </c>
      <c r="K26" s="39">
        <f t="shared" si="1"/>
        <v>0</v>
      </c>
      <c r="L26" s="40">
        <f t="shared" si="2"/>
        <v>87868912.019999996</v>
      </c>
    </row>
    <row r="27" spans="2:12" ht="20.100000000000001" customHeight="1" x14ac:dyDescent="0.25">
      <c r="B27" s="36" t="s">
        <v>35</v>
      </c>
      <c r="C27" s="37">
        <v>0</v>
      </c>
      <c r="D27" s="37">
        <v>138031640</v>
      </c>
      <c r="E27" s="38">
        <f t="shared" si="5"/>
        <v>138031640</v>
      </c>
      <c r="F27" s="38">
        <v>128224495.05</v>
      </c>
      <c r="G27" s="37">
        <v>28271467.91</v>
      </c>
      <c r="H27" s="37"/>
      <c r="I27" s="39"/>
      <c r="J27" s="39">
        <f t="shared" si="0"/>
        <v>0.20481874959972945</v>
      </c>
      <c r="K27" s="39">
        <f t="shared" si="1"/>
        <v>0</v>
      </c>
      <c r="L27" s="40">
        <f t="shared" si="2"/>
        <v>109760172.09</v>
      </c>
    </row>
    <row r="28" spans="2:12" ht="20.100000000000001" customHeight="1" x14ac:dyDescent="0.25">
      <c r="B28" s="36" t="s">
        <v>36</v>
      </c>
      <c r="C28" s="37">
        <v>0</v>
      </c>
      <c r="D28" s="37">
        <v>131761211</v>
      </c>
      <c r="E28" s="38">
        <f t="shared" si="5"/>
        <v>131761211</v>
      </c>
      <c r="F28" s="38">
        <v>107126522.71999998</v>
      </c>
      <c r="G28" s="37">
        <v>21189479.100000001</v>
      </c>
      <c r="H28" s="37"/>
      <c r="I28" s="39"/>
      <c r="J28" s="39">
        <f t="shared" si="0"/>
        <v>0.16081727648966435</v>
      </c>
      <c r="K28" s="39">
        <f t="shared" si="1"/>
        <v>0</v>
      </c>
      <c r="L28" s="40">
        <f t="shared" si="2"/>
        <v>110571731.90000001</v>
      </c>
    </row>
    <row r="29" spans="2:12" ht="20.100000000000001" customHeight="1" x14ac:dyDescent="0.25">
      <c r="B29" s="36" t="s">
        <v>37</v>
      </c>
      <c r="C29" s="37">
        <v>0</v>
      </c>
      <c r="D29" s="37">
        <v>63099255</v>
      </c>
      <c r="E29" s="38">
        <f t="shared" si="5"/>
        <v>63099255</v>
      </c>
      <c r="F29" s="38">
        <v>14678642.310000001</v>
      </c>
      <c r="G29" s="37">
        <v>12385444.100000001</v>
      </c>
      <c r="H29" s="37"/>
      <c r="I29" s="39"/>
      <c r="J29" s="39">
        <f t="shared" si="0"/>
        <v>0.19628510827901219</v>
      </c>
      <c r="K29" s="39">
        <f t="shared" si="1"/>
        <v>0</v>
      </c>
      <c r="L29" s="40">
        <f t="shared" si="2"/>
        <v>50713810.899999999</v>
      </c>
    </row>
    <row r="30" spans="2:12" ht="20.100000000000001" customHeight="1" x14ac:dyDescent="0.25">
      <c r="B30" s="36" t="s">
        <v>38</v>
      </c>
      <c r="C30" s="37">
        <v>0</v>
      </c>
      <c r="D30" s="37">
        <v>47337510</v>
      </c>
      <c r="E30" s="38">
        <f t="shared" si="5"/>
        <v>47337510</v>
      </c>
      <c r="F30" s="38">
        <v>15530134.049999999</v>
      </c>
      <c r="G30" s="37">
        <v>7192956.0599999931</v>
      </c>
      <c r="H30" s="37"/>
      <c r="I30" s="39"/>
      <c r="J30" s="39">
        <f t="shared" si="0"/>
        <v>0.15195045240022115</v>
      </c>
      <c r="K30" s="39">
        <f t="shared" si="1"/>
        <v>0</v>
      </c>
      <c r="L30" s="40">
        <f t="shared" si="2"/>
        <v>40144553.940000005</v>
      </c>
    </row>
    <row r="31" spans="2:12" ht="20.100000000000001" customHeight="1" x14ac:dyDescent="0.25">
      <c r="B31" s="36" t="s">
        <v>39</v>
      </c>
      <c r="C31" s="37">
        <v>0</v>
      </c>
      <c r="D31" s="37">
        <v>34065620</v>
      </c>
      <c r="E31" s="38">
        <f t="shared" si="5"/>
        <v>34065620</v>
      </c>
      <c r="F31" s="38">
        <v>25558839.719999999</v>
      </c>
      <c r="G31" s="37">
        <v>4595876.5399999991</v>
      </c>
      <c r="H31" s="37"/>
      <c r="I31" s="39"/>
      <c r="J31" s="39">
        <f t="shared" si="0"/>
        <v>0.13491245836711616</v>
      </c>
      <c r="K31" s="39">
        <f t="shared" si="1"/>
        <v>0</v>
      </c>
      <c r="L31" s="40">
        <f t="shared" si="2"/>
        <v>29469743.460000001</v>
      </c>
    </row>
    <row r="32" spans="2:12" ht="20.100000000000001" customHeight="1" x14ac:dyDescent="0.25">
      <c r="B32" s="36" t="s">
        <v>40</v>
      </c>
      <c r="C32" s="37">
        <v>0</v>
      </c>
      <c r="D32" s="37">
        <v>44037675</v>
      </c>
      <c r="E32" s="38">
        <f t="shared" si="5"/>
        <v>44037675</v>
      </c>
      <c r="F32" s="38">
        <v>9080811.5500000007</v>
      </c>
      <c r="G32" s="37">
        <v>7111069.2999999989</v>
      </c>
      <c r="H32" s="37"/>
      <c r="I32" s="39"/>
      <c r="J32" s="39">
        <f t="shared" si="0"/>
        <v>0.16147694672800048</v>
      </c>
      <c r="K32" s="39">
        <f t="shared" si="1"/>
        <v>0</v>
      </c>
      <c r="L32" s="40">
        <f t="shared" si="2"/>
        <v>36926605.700000003</v>
      </c>
    </row>
    <row r="33" spans="2:12" ht="20.100000000000001" customHeight="1" x14ac:dyDescent="0.25">
      <c r="B33" s="36" t="s">
        <v>41</v>
      </c>
      <c r="C33" s="37">
        <v>0</v>
      </c>
      <c r="D33" s="37">
        <v>72137254</v>
      </c>
      <c r="E33" s="38">
        <f t="shared" si="5"/>
        <v>72137254</v>
      </c>
      <c r="F33" s="38">
        <v>57835536.140000001</v>
      </c>
      <c r="G33" s="37">
        <v>12094240.25</v>
      </c>
      <c r="H33" s="37"/>
      <c r="I33" s="39"/>
      <c r="J33" s="39">
        <f t="shared" si="0"/>
        <v>0.1676559555482941</v>
      </c>
      <c r="K33" s="39">
        <f t="shared" si="1"/>
        <v>0</v>
      </c>
      <c r="L33" s="40">
        <f t="shared" si="2"/>
        <v>60043013.75</v>
      </c>
    </row>
    <row r="34" spans="2:12" ht="20.100000000000001" customHeight="1" x14ac:dyDescent="0.25">
      <c r="B34" s="36" t="s">
        <v>42</v>
      </c>
      <c r="C34" s="37">
        <v>0</v>
      </c>
      <c r="D34" s="37">
        <v>34212374</v>
      </c>
      <c r="E34" s="38">
        <f t="shared" si="5"/>
        <v>34212374</v>
      </c>
      <c r="F34" s="38">
        <v>24900436.329999998</v>
      </c>
      <c r="G34" s="37">
        <v>6021535.54</v>
      </c>
      <c r="H34" s="37"/>
      <c r="I34" s="39"/>
      <c r="J34" s="39">
        <f t="shared" si="0"/>
        <v>0.17600460991102226</v>
      </c>
      <c r="K34" s="39">
        <f t="shared" si="1"/>
        <v>0</v>
      </c>
      <c r="L34" s="40">
        <f t="shared" si="2"/>
        <v>28190838.460000001</v>
      </c>
    </row>
    <row r="35" spans="2:12" ht="20.100000000000001" customHeight="1" x14ac:dyDescent="0.25">
      <c r="B35" s="36" t="s">
        <v>43</v>
      </c>
      <c r="C35" s="37">
        <v>0</v>
      </c>
      <c r="D35" s="37">
        <v>19018035</v>
      </c>
      <c r="E35" s="38">
        <f t="shared" si="5"/>
        <v>19018035</v>
      </c>
      <c r="F35" s="38">
        <v>3971647.900000005</v>
      </c>
      <c r="G35" s="37">
        <v>3600177.8400000036</v>
      </c>
      <c r="H35" s="37"/>
      <c r="I35" s="39"/>
      <c r="J35" s="39">
        <f t="shared" si="0"/>
        <v>0.18930335547284477</v>
      </c>
      <c r="K35" s="39">
        <f t="shared" si="1"/>
        <v>0</v>
      </c>
      <c r="L35" s="40">
        <f t="shared" si="2"/>
        <v>15417857.159999996</v>
      </c>
    </row>
    <row r="36" spans="2:12" ht="20.100000000000001" customHeight="1" x14ac:dyDescent="0.25">
      <c r="B36" s="36" t="s">
        <v>44</v>
      </c>
      <c r="C36" s="37">
        <v>0</v>
      </c>
      <c r="D36" s="37">
        <v>66744944</v>
      </c>
      <c r="E36" s="38">
        <f t="shared" si="5"/>
        <v>66744944</v>
      </c>
      <c r="F36" s="38">
        <v>50384006.980000004</v>
      </c>
      <c r="G36" s="37">
        <v>10378282.430000005</v>
      </c>
      <c r="H36" s="37"/>
      <c r="I36" s="39"/>
      <c r="J36" s="39">
        <f t="shared" si="0"/>
        <v>0.15549166435737821</v>
      </c>
      <c r="K36" s="39">
        <f t="shared" si="1"/>
        <v>0</v>
      </c>
      <c r="L36" s="40">
        <f t="shared" si="2"/>
        <v>56366661.569999993</v>
      </c>
    </row>
    <row r="37" spans="2:12" ht="20.100000000000001" customHeight="1" x14ac:dyDescent="0.25">
      <c r="B37" s="36" t="s">
        <v>45</v>
      </c>
      <c r="C37" s="37">
        <v>0</v>
      </c>
      <c r="D37" s="37">
        <v>74493193</v>
      </c>
      <c r="E37" s="38">
        <f t="shared" si="5"/>
        <v>74493193</v>
      </c>
      <c r="F37" s="38">
        <v>47122020.75999999</v>
      </c>
      <c r="G37" s="37">
        <v>10206490.560000001</v>
      </c>
      <c r="H37" s="37"/>
      <c r="I37" s="39"/>
      <c r="J37" s="39">
        <f t="shared" si="0"/>
        <v>0.13701239199130585</v>
      </c>
      <c r="K37" s="39">
        <f t="shared" si="1"/>
        <v>0</v>
      </c>
      <c r="L37" s="40">
        <f t="shared" si="2"/>
        <v>64286702.439999998</v>
      </c>
    </row>
    <row r="38" spans="2:12" ht="20.100000000000001" customHeight="1" x14ac:dyDescent="0.25">
      <c r="B38" s="36" t="s">
        <v>46</v>
      </c>
      <c r="C38" s="37">
        <v>0</v>
      </c>
      <c r="D38" s="37">
        <v>82807478</v>
      </c>
      <c r="E38" s="38">
        <f t="shared" si="5"/>
        <v>82807478</v>
      </c>
      <c r="F38" s="38">
        <v>16670601.740000002</v>
      </c>
      <c r="G38" s="37">
        <v>15808826.580000008</v>
      </c>
      <c r="H38" s="37"/>
      <c r="I38" s="39"/>
      <c r="J38" s="39">
        <f t="shared" si="0"/>
        <v>0.19091061534321824</v>
      </c>
      <c r="K38" s="39">
        <f t="shared" si="1"/>
        <v>0</v>
      </c>
      <c r="L38" s="40">
        <f t="shared" si="2"/>
        <v>66998651.419999994</v>
      </c>
    </row>
    <row r="39" spans="2:12" ht="20.100000000000001" customHeight="1" x14ac:dyDescent="0.25">
      <c r="B39" s="36" t="s">
        <v>47</v>
      </c>
      <c r="C39" s="37">
        <v>0</v>
      </c>
      <c r="D39" s="37">
        <v>45955430</v>
      </c>
      <c r="E39" s="38">
        <f t="shared" si="5"/>
        <v>45955430</v>
      </c>
      <c r="F39" s="38">
        <v>7892910.8099999931</v>
      </c>
      <c r="G39" s="37">
        <v>7683518.309999994</v>
      </c>
      <c r="H39" s="37"/>
      <c r="I39" s="39"/>
      <c r="J39" s="39">
        <f t="shared" si="0"/>
        <v>0.16719500415946481</v>
      </c>
      <c r="K39" s="39">
        <f t="shared" si="1"/>
        <v>0</v>
      </c>
      <c r="L39" s="40">
        <f t="shared" si="2"/>
        <v>38271911.690000005</v>
      </c>
    </row>
    <row r="40" spans="2:12" ht="20.100000000000001" customHeight="1" x14ac:dyDescent="0.25">
      <c r="B40" s="36" t="s">
        <v>48</v>
      </c>
      <c r="C40" s="37">
        <v>0</v>
      </c>
      <c r="D40" s="37">
        <v>67130811</v>
      </c>
      <c r="E40" s="38">
        <f t="shared" si="5"/>
        <v>67130811</v>
      </c>
      <c r="F40" s="38">
        <v>54099599.710000008</v>
      </c>
      <c r="G40" s="37">
        <v>11306314.260000007</v>
      </c>
      <c r="H40" s="37"/>
      <c r="I40" s="39"/>
      <c r="J40" s="39">
        <f t="shared" si="0"/>
        <v>0.16842213123270636</v>
      </c>
      <c r="K40" s="39">
        <f t="shared" si="1"/>
        <v>0</v>
      </c>
      <c r="L40" s="40">
        <f t="shared" si="2"/>
        <v>55824496.739999995</v>
      </c>
    </row>
    <row r="41" spans="2:12" ht="20.100000000000001" customHeight="1" x14ac:dyDescent="0.25">
      <c r="B41" s="36" t="s">
        <v>49</v>
      </c>
      <c r="C41" s="37">
        <v>0</v>
      </c>
      <c r="D41" s="37">
        <v>61356255</v>
      </c>
      <c r="E41" s="38">
        <f t="shared" si="5"/>
        <v>61356255</v>
      </c>
      <c r="F41" s="38">
        <v>43194739.409999996</v>
      </c>
      <c r="G41" s="37">
        <v>10121139.029999996</v>
      </c>
      <c r="H41" s="37"/>
      <c r="I41" s="39"/>
      <c r="J41" s="39">
        <f t="shared" si="0"/>
        <v>0.16495692297386788</v>
      </c>
      <c r="K41" s="39">
        <f t="shared" si="1"/>
        <v>0</v>
      </c>
      <c r="L41" s="40">
        <f t="shared" si="2"/>
        <v>51235115.970000006</v>
      </c>
    </row>
    <row r="42" spans="2:12" ht="20.100000000000001" customHeight="1" x14ac:dyDescent="0.25">
      <c r="B42" s="36" t="s">
        <v>50</v>
      </c>
      <c r="C42" s="37">
        <v>0</v>
      </c>
      <c r="D42" s="37">
        <v>42767334</v>
      </c>
      <c r="E42" s="38">
        <f t="shared" si="5"/>
        <v>42767334</v>
      </c>
      <c r="F42" s="38">
        <v>7875331.5800000047</v>
      </c>
      <c r="G42" s="37">
        <v>7223528.8100000052</v>
      </c>
      <c r="H42" s="37"/>
      <c r="I42" s="39"/>
      <c r="J42" s="39">
        <f t="shared" si="0"/>
        <v>0.16890294845126436</v>
      </c>
      <c r="K42" s="39">
        <f t="shared" si="1"/>
        <v>0</v>
      </c>
      <c r="L42" s="40">
        <f t="shared" si="2"/>
        <v>35543805.189999998</v>
      </c>
    </row>
    <row r="43" spans="2:12" ht="20.100000000000001" customHeight="1" x14ac:dyDescent="0.25">
      <c r="B43" s="36" t="s">
        <v>51</v>
      </c>
      <c r="C43" s="37">
        <v>0</v>
      </c>
      <c r="D43" s="37">
        <v>43903492</v>
      </c>
      <c r="E43" s="38">
        <f t="shared" si="5"/>
        <v>43903492</v>
      </c>
      <c r="F43" s="38">
        <v>8681407.8699999992</v>
      </c>
      <c r="G43" s="37">
        <v>6911724.3100000024</v>
      </c>
      <c r="H43" s="37"/>
      <c r="I43" s="39"/>
      <c r="J43" s="39">
        <f t="shared" si="0"/>
        <v>0.15742994452468614</v>
      </c>
      <c r="K43" s="39">
        <f t="shared" si="1"/>
        <v>0</v>
      </c>
      <c r="L43" s="40">
        <f t="shared" si="2"/>
        <v>36991767.689999998</v>
      </c>
    </row>
    <row r="44" spans="2:12" ht="20.100000000000001" customHeight="1" x14ac:dyDescent="0.25">
      <c r="B44" s="36" t="s">
        <v>52</v>
      </c>
      <c r="C44" s="37">
        <v>0</v>
      </c>
      <c r="D44" s="37">
        <v>82645193</v>
      </c>
      <c r="E44" s="38">
        <f t="shared" si="5"/>
        <v>82645193</v>
      </c>
      <c r="F44" s="38">
        <v>71806568.280000016</v>
      </c>
      <c r="G44" s="37">
        <v>14865212.720000001</v>
      </c>
      <c r="H44" s="37"/>
      <c r="I44" s="39"/>
      <c r="J44" s="39">
        <f t="shared" si="0"/>
        <v>0.17986784446132276</v>
      </c>
      <c r="K44" s="39">
        <f t="shared" si="1"/>
        <v>0</v>
      </c>
      <c r="L44" s="40">
        <f t="shared" si="2"/>
        <v>67779980.280000001</v>
      </c>
    </row>
    <row r="45" spans="2:12" ht="20.100000000000001" customHeight="1" x14ac:dyDescent="0.25">
      <c r="B45" s="36" t="s">
        <v>53</v>
      </c>
      <c r="C45" s="37">
        <v>726350000</v>
      </c>
      <c r="D45" s="37">
        <v>735375541</v>
      </c>
      <c r="E45" s="38">
        <f t="shared" si="4"/>
        <v>588300432.79999995</v>
      </c>
      <c r="F45" s="38">
        <v>194296230.34999999</v>
      </c>
      <c r="G45" s="37">
        <v>163000815.81999975</v>
      </c>
      <c r="H45" s="37"/>
      <c r="I45" s="39"/>
      <c r="J45" s="39">
        <f t="shared" si="0"/>
        <v>0.277070705258879</v>
      </c>
      <c r="K45" s="39">
        <f t="shared" si="1"/>
        <v>0</v>
      </c>
      <c r="L45" s="40">
        <f t="shared" si="2"/>
        <v>572374725.18000031</v>
      </c>
    </row>
    <row r="46" spans="2:12" ht="20.100000000000001" customHeight="1" x14ac:dyDescent="0.25">
      <c r="B46" s="36" t="s">
        <v>54</v>
      </c>
      <c r="C46" s="37">
        <v>41837898</v>
      </c>
      <c r="D46" s="37">
        <v>104513178</v>
      </c>
      <c r="E46" s="38">
        <f t="shared" si="4"/>
        <v>83610542.400000006</v>
      </c>
      <c r="F46" s="38">
        <v>11406411.019999998</v>
      </c>
      <c r="G46" s="37">
        <v>3421514.1899999995</v>
      </c>
      <c r="H46" s="37"/>
      <c r="I46" s="39"/>
      <c r="J46" s="39">
        <f t="shared" si="0"/>
        <v>4.0922042744695783E-2</v>
      </c>
      <c r="K46" s="39">
        <f t="shared" si="1"/>
        <v>0</v>
      </c>
      <c r="L46" s="40">
        <f t="shared" si="2"/>
        <v>101091663.81</v>
      </c>
    </row>
    <row r="47" spans="2:12" ht="20.100000000000001" customHeight="1" x14ac:dyDescent="0.25">
      <c r="B47" s="36" t="s">
        <v>55</v>
      </c>
      <c r="C47" s="37">
        <v>0</v>
      </c>
      <c r="D47" s="37">
        <v>90299989</v>
      </c>
      <c r="E47" s="38">
        <f t="shared" ref="E47:E51" si="6">+D47*100/100</f>
        <v>90299989</v>
      </c>
      <c r="F47" s="38">
        <v>65130701.649999999</v>
      </c>
      <c r="G47" s="37">
        <v>21098686.280000016</v>
      </c>
      <c r="H47" s="37"/>
      <c r="I47" s="39"/>
      <c r="J47" s="39">
        <f t="shared" si="0"/>
        <v>0.23365103931518769</v>
      </c>
      <c r="K47" s="39">
        <f t="shared" si="1"/>
        <v>0</v>
      </c>
      <c r="L47" s="40">
        <f t="shared" si="2"/>
        <v>69201302.719999984</v>
      </c>
    </row>
    <row r="48" spans="2:12" ht="20.100000000000001" customHeight="1" x14ac:dyDescent="0.25">
      <c r="B48" s="36" t="s">
        <v>56</v>
      </c>
      <c r="C48" s="37">
        <v>0</v>
      </c>
      <c r="D48" s="37">
        <v>19043561</v>
      </c>
      <c r="E48" s="38">
        <f t="shared" si="6"/>
        <v>19043561</v>
      </c>
      <c r="F48" s="38">
        <v>3493954.169999999</v>
      </c>
      <c r="G48" s="37">
        <v>3075866.1699999995</v>
      </c>
      <c r="H48" s="37"/>
      <c r="I48" s="39"/>
      <c r="J48" s="39">
        <f t="shared" si="0"/>
        <v>0.16151738480003816</v>
      </c>
      <c r="K48" s="39">
        <f t="shared" si="1"/>
        <v>0</v>
      </c>
      <c r="L48" s="40">
        <f t="shared" si="2"/>
        <v>15967694.83</v>
      </c>
    </row>
    <row r="49" spans="2:12" ht="20.100000000000001" customHeight="1" x14ac:dyDescent="0.25">
      <c r="B49" s="7" t="s">
        <v>57</v>
      </c>
      <c r="C49" s="9">
        <v>0</v>
      </c>
      <c r="D49" s="9">
        <v>29044144</v>
      </c>
      <c r="E49" s="20">
        <f t="shared" si="6"/>
        <v>29044144</v>
      </c>
      <c r="F49" s="20">
        <v>17620695.460000005</v>
      </c>
      <c r="G49" s="9">
        <v>5270695.8</v>
      </c>
      <c r="H49" s="9"/>
      <c r="I49" s="14">
        <f>IF(ISERROR(+#REF!/E49)=TRUE,0,++#REF!/E49)</f>
        <v>0</v>
      </c>
      <c r="J49" s="14">
        <f>IF(ISERROR(+G49/E49)=TRUE,0,++G49/E49)</f>
        <v>0.1814718932670214</v>
      </c>
      <c r="K49" s="14">
        <f>IF(ISERROR(+H49/E49)=TRUE,0,++H49/E49)</f>
        <v>0</v>
      </c>
      <c r="L49" s="17">
        <f>+D49-G49</f>
        <v>23773448.199999999</v>
      </c>
    </row>
    <row r="50" spans="2:12" ht="20.100000000000001" customHeight="1" x14ac:dyDescent="0.25">
      <c r="B50" s="7" t="s">
        <v>58</v>
      </c>
      <c r="C50" s="9">
        <v>0</v>
      </c>
      <c r="D50" s="9">
        <v>60358329</v>
      </c>
      <c r="E50" s="20">
        <f t="shared" si="6"/>
        <v>60358329</v>
      </c>
      <c r="F50" s="23">
        <v>2023471.4000000001</v>
      </c>
      <c r="G50" s="9">
        <v>477681.24</v>
      </c>
      <c r="H50" s="9"/>
      <c r="I50" s="14">
        <f>IF(ISERROR(+#REF!/E50)=TRUE,0,++#REF!/E50)</f>
        <v>0</v>
      </c>
      <c r="J50" s="14">
        <f>IF(ISERROR(+G50/E50)=TRUE,0,++G50/E50)</f>
        <v>7.9140898681936672E-3</v>
      </c>
      <c r="K50" s="14">
        <f>IF(ISERROR(+H50/E50)=TRUE,0,++H50/E50)</f>
        <v>0</v>
      </c>
      <c r="L50" s="17">
        <f>+D50-G50</f>
        <v>59880647.759999998</v>
      </c>
    </row>
    <row r="51" spans="2:12" ht="20.100000000000001" customHeight="1" x14ac:dyDescent="0.25">
      <c r="B51" s="7" t="s">
        <v>59</v>
      </c>
      <c r="C51" s="9">
        <v>0</v>
      </c>
      <c r="D51" s="9">
        <v>73078938</v>
      </c>
      <c r="E51" s="20">
        <f t="shared" si="6"/>
        <v>73078938</v>
      </c>
      <c r="F51" s="23">
        <v>14285077.860000005</v>
      </c>
      <c r="G51" s="9">
        <v>14025418.220000003</v>
      </c>
      <c r="H51" s="9"/>
      <c r="I51" s="14">
        <f>IF(ISERROR(+#REF!/E51)=TRUE,0,++#REF!/E51)</f>
        <v>0</v>
      </c>
      <c r="J51" s="14">
        <f>IF(ISERROR(+G51/E51)=TRUE,0,++G51/E51)</f>
        <v>0.19192148386173868</v>
      </c>
      <c r="K51" s="14">
        <f>IF(ISERROR(+H51/E51)=TRUE,0,++H51/E51)</f>
        <v>0</v>
      </c>
      <c r="L51" s="17">
        <f>+D51-G51</f>
        <v>59053519.780000001</v>
      </c>
    </row>
    <row r="52" spans="2:12" ht="23.25" customHeight="1" x14ac:dyDescent="0.25">
      <c r="B52" s="24" t="s">
        <v>4</v>
      </c>
      <c r="C52" s="11">
        <f t="shared" ref="C52:H52" si="7">SUM(C14:C51)</f>
        <v>3462390947</v>
      </c>
      <c r="D52" s="11">
        <f t="shared" si="7"/>
        <v>5368072150</v>
      </c>
      <c r="E52" s="11">
        <f t="shared" si="7"/>
        <v>4726932735.7999992</v>
      </c>
      <c r="F52" s="11">
        <f t="shared" si="7"/>
        <v>2204507576.2400002</v>
      </c>
      <c r="G52" s="11">
        <f t="shared" si="7"/>
        <v>839527337.94999945</v>
      </c>
      <c r="H52" s="11">
        <f t="shared" si="7"/>
        <v>0</v>
      </c>
      <c r="I52" s="15">
        <f>IF(ISERROR(+#REF!/E52)=TRUE,0,++#REF!/E52)</f>
        <v>0</v>
      </c>
      <c r="J52" s="15">
        <f>IF(ISERROR(+G52/E52)=TRUE,0,++G52/E52)</f>
        <v>0.17760509507396566</v>
      </c>
      <c r="K52" s="15">
        <f>IF(ISERROR(+H52/E52)=TRUE,0,++H52/E52)</f>
        <v>0</v>
      </c>
      <c r="L52" s="18">
        <f>SUM(L14:L51)</f>
        <v>4528544812.0500002</v>
      </c>
    </row>
    <row r="53" spans="2:12" x14ac:dyDescent="0.2">
      <c r="B53" s="12" t="s">
        <v>99</v>
      </c>
    </row>
    <row r="54" spans="2:12" s="31" customFormat="1" x14ac:dyDescent="0.2">
      <c r="B54" s="1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ht="44.25" customHeight="1" x14ac:dyDescent="0.25">
      <c r="B58" s="41"/>
      <c r="C58" s="28" t="s">
        <v>3</v>
      </c>
      <c r="D58" s="28" t="s">
        <v>2</v>
      </c>
      <c r="E58" s="26" t="s">
        <v>17</v>
      </c>
      <c r="F58" s="26" t="s">
        <v>18</v>
      </c>
      <c r="G58" s="26" t="s">
        <v>21</v>
      </c>
      <c r="H58" s="27" t="s">
        <v>14</v>
      </c>
      <c r="I58" s="49"/>
      <c r="J58" s="49"/>
      <c r="K58" s="49"/>
      <c r="L58" s="26"/>
    </row>
    <row r="59" spans="2:12" s="31" customFormat="1" x14ac:dyDescent="0.25">
      <c r="B59" s="42"/>
      <c r="C59" s="29">
        <f>C52/$A$10</f>
        <v>3462.3909469999999</v>
      </c>
      <c r="D59" s="29">
        <f>D52/$A$10</f>
        <v>5368.07215</v>
      </c>
      <c r="E59" s="29">
        <f>E52/$A$10</f>
        <v>4726.9327357999991</v>
      </c>
      <c r="F59" s="29">
        <f>F52/$A$10</f>
        <v>2204.5075762400002</v>
      </c>
      <c r="G59" s="29">
        <f>G52/$A$10</f>
        <v>839.52733794999949</v>
      </c>
      <c r="H59" s="33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29"/>
      <c r="D61" s="29"/>
      <c r="E61" s="29"/>
      <c r="F61" s="29"/>
      <c r="G61" s="29"/>
      <c r="H61" s="48"/>
      <c r="I61" s="34"/>
      <c r="J61" s="34"/>
      <c r="K61" s="34"/>
      <c r="L61" s="3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  <row r="112" spans="11:11" s="31" customFormat="1" x14ac:dyDescent="0.25">
      <c r="K112" s="32"/>
    </row>
  </sheetData>
  <mergeCells count="11">
    <mergeCell ref="I58:K58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>
      <selection activeCell="B52" sqref="B5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customHeight="1" x14ac:dyDescent="0.25">
      <c r="B14" s="6" t="s">
        <v>62</v>
      </c>
      <c r="C14" s="8">
        <v>62040827</v>
      </c>
      <c r="D14" s="8">
        <v>62080827</v>
      </c>
      <c r="E14" s="19">
        <f>+D14*100/100</f>
        <v>62080827</v>
      </c>
      <c r="F14" s="19">
        <v>30419968.77</v>
      </c>
      <c r="G14" s="8">
        <v>11130470.550000003</v>
      </c>
      <c r="H14" s="8"/>
      <c r="I14" s="13">
        <f>IF(ISERROR(+#REF!/E14)=TRUE,0,++#REF!/E14)</f>
        <v>0</v>
      </c>
      <c r="J14" s="13">
        <f>IF(ISERROR(+G14/E14)=TRUE,0,++G14/E14)</f>
        <v>0.17928998513502409</v>
      </c>
      <c r="K14" s="13">
        <f>IF(ISERROR(+H14/E14)=TRUE,0,++H14/E14)</f>
        <v>0</v>
      </c>
      <c r="L14" s="16">
        <f>+D14-G14</f>
        <v>50950356.449999996</v>
      </c>
    </row>
    <row r="15" spans="1:12" ht="20.100000000000001" customHeight="1" x14ac:dyDescent="0.25">
      <c r="B15" s="36" t="s">
        <v>63</v>
      </c>
      <c r="C15" s="37">
        <v>0</v>
      </c>
      <c r="D15" s="37">
        <v>4391036</v>
      </c>
      <c r="E15" s="38">
        <f t="shared" ref="E15:E50" si="0">+D15*100/100</f>
        <v>4391036</v>
      </c>
      <c r="F15" s="38">
        <v>608958.14</v>
      </c>
      <c r="G15" s="37">
        <v>288175.89</v>
      </c>
      <c r="H15" s="37"/>
      <c r="I15" s="39"/>
      <c r="J15" s="39">
        <f t="shared" ref="J15:J48" si="1">IF(ISERROR(+G15/E15)=TRUE,0,++G15/E15)</f>
        <v>6.5628223043491335E-2</v>
      </c>
      <c r="K15" s="39">
        <f t="shared" ref="K15:K48" si="2">IF(ISERROR(+H15/E15)=TRUE,0,++H15/E15)</f>
        <v>0</v>
      </c>
      <c r="L15" s="40">
        <f t="shared" ref="L15:L48" si="3">+D15-G15</f>
        <v>4102860.11</v>
      </c>
    </row>
    <row r="16" spans="1:12" ht="20.100000000000001" customHeight="1" x14ac:dyDescent="0.25">
      <c r="B16" s="36" t="s">
        <v>64</v>
      </c>
      <c r="C16" s="37">
        <v>0</v>
      </c>
      <c r="D16" s="37">
        <v>5889403</v>
      </c>
      <c r="E16" s="38">
        <f t="shared" si="0"/>
        <v>5889403</v>
      </c>
      <c r="F16" s="38">
        <v>735398.67</v>
      </c>
      <c r="G16" s="37">
        <v>505719.89999999997</v>
      </c>
      <c r="H16" s="37"/>
      <c r="I16" s="39"/>
      <c r="J16" s="39">
        <f t="shared" si="1"/>
        <v>8.5869467584405404E-2</v>
      </c>
      <c r="K16" s="39">
        <f t="shared" si="2"/>
        <v>0</v>
      </c>
      <c r="L16" s="40">
        <f t="shared" si="3"/>
        <v>5383683.0999999996</v>
      </c>
    </row>
    <row r="17" spans="2:12" ht="20.100000000000001" customHeight="1" x14ac:dyDescent="0.25">
      <c r="B17" s="36" t="s">
        <v>65</v>
      </c>
      <c r="C17" s="37">
        <v>0</v>
      </c>
      <c r="D17" s="37">
        <v>19001537</v>
      </c>
      <c r="E17" s="38">
        <f t="shared" si="0"/>
        <v>19001537</v>
      </c>
      <c r="F17" s="38">
        <v>6412179.1500000013</v>
      </c>
      <c r="G17" s="37">
        <v>2550048.38</v>
      </c>
      <c r="H17" s="37"/>
      <c r="I17" s="39"/>
      <c r="J17" s="39">
        <f t="shared" si="1"/>
        <v>0.13420221637860136</v>
      </c>
      <c r="K17" s="39">
        <f t="shared" si="2"/>
        <v>0</v>
      </c>
      <c r="L17" s="40">
        <f t="shared" si="3"/>
        <v>16451488.620000001</v>
      </c>
    </row>
    <row r="18" spans="2:12" ht="20.100000000000001" customHeight="1" x14ac:dyDescent="0.25">
      <c r="B18" s="36" t="s">
        <v>66</v>
      </c>
      <c r="C18" s="37">
        <v>0</v>
      </c>
      <c r="D18" s="37">
        <v>4648040</v>
      </c>
      <c r="E18" s="38">
        <f t="shared" si="0"/>
        <v>4648040</v>
      </c>
      <c r="F18" s="38">
        <v>2764342.15</v>
      </c>
      <c r="G18" s="37">
        <v>119874.76000000001</v>
      </c>
      <c r="H18" s="37"/>
      <c r="I18" s="39"/>
      <c r="J18" s="39">
        <f t="shared" si="1"/>
        <v>2.5790389067219734E-2</v>
      </c>
      <c r="K18" s="39">
        <f t="shared" si="2"/>
        <v>0</v>
      </c>
      <c r="L18" s="40">
        <f t="shared" si="3"/>
        <v>4528165.24</v>
      </c>
    </row>
    <row r="19" spans="2:12" ht="20.100000000000001" customHeight="1" x14ac:dyDescent="0.25">
      <c r="B19" s="36" t="s">
        <v>67</v>
      </c>
      <c r="C19" s="37">
        <v>0</v>
      </c>
      <c r="D19" s="37">
        <v>24660258</v>
      </c>
      <c r="E19" s="38">
        <f t="shared" si="0"/>
        <v>24660258</v>
      </c>
      <c r="F19" s="38">
        <v>1788914.28</v>
      </c>
      <c r="G19" s="37">
        <v>1586042.9100000001</v>
      </c>
      <c r="H19" s="37"/>
      <c r="I19" s="39"/>
      <c r="J19" s="39">
        <f t="shared" si="1"/>
        <v>6.4315746818220637E-2</v>
      </c>
      <c r="K19" s="39">
        <f t="shared" si="2"/>
        <v>0</v>
      </c>
      <c r="L19" s="40">
        <f t="shared" si="3"/>
        <v>23074215.09</v>
      </c>
    </row>
    <row r="20" spans="2:12" ht="20.100000000000001" customHeight="1" x14ac:dyDescent="0.25">
      <c r="B20" s="36" t="s">
        <v>68</v>
      </c>
      <c r="C20" s="37">
        <v>0</v>
      </c>
      <c r="D20" s="37">
        <v>18756876</v>
      </c>
      <c r="E20" s="38">
        <f t="shared" si="0"/>
        <v>18756876</v>
      </c>
      <c r="F20" s="38">
        <v>16572726.600000001</v>
      </c>
      <c r="G20" s="37">
        <v>1889238.07</v>
      </c>
      <c r="H20" s="37"/>
      <c r="I20" s="39"/>
      <c r="J20" s="39">
        <f t="shared" si="1"/>
        <v>0.10072242680497541</v>
      </c>
      <c r="K20" s="39">
        <f t="shared" si="2"/>
        <v>0</v>
      </c>
      <c r="L20" s="40">
        <f t="shared" si="3"/>
        <v>16867637.93</v>
      </c>
    </row>
    <row r="21" spans="2:12" ht="20.100000000000001" customHeight="1" x14ac:dyDescent="0.25">
      <c r="B21" s="36" t="s">
        <v>69</v>
      </c>
      <c r="C21" s="37">
        <v>0</v>
      </c>
      <c r="D21" s="37">
        <v>10485659</v>
      </c>
      <c r="E21" s="38">
        <f t="shared" si="0"/>
        <v>10485659</v>
      </c>
      <c r="F21" s="38">
        <v>704261.04000000015</v>
      </c>
      <c r="G21" s="37">
        <v>248051.72999999998</v>
      </c>
      <c r="H21" s="37"/>
      <c r="I21" s="39"/>
      <c r="J21" s="39">
        <f t="shared" si="1"/>
        <v>2.3656284264060082E-2</v>
      </c>
      <c r="K21" s="39">
        <f t="shared" si="2"/>
        <v>0</v>
      </c>
      <c r="L21" s="40">
        <f t="shared" si="3"/>
        <v>10237607.27</v>
      </c>
    </row>
    <row r="22" spans="2:12" ht="20.100000000000001" customHeight="1" x14ac:dyDescent="0.25">
      <c r="B22" s="36" t="s">
        <v>70</v>
      </c>
      <c r="C22" s="37">
        <v>0</v>
      </c>
      <c r="D22" s="37">
        <v>6808900</v>
      </c>
      <c r="E22" s="38">
        <f t="shared" si="0"/>
        <v>6808900</v>
      </c>
      <c r="F22" s="38">
        <v>314489.31</v>
      </c>
      <c r="G22" s="37">
        <v>0</v>
      </c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6808900</v>
      </c>
    </row>
    <row r="23" spans="2:12" ht="20.100000000000001" customHeight="1" x14ac:dyDescent="0.25">
      <c r="B23" s="36" t="s">
        <v>71</v>
      </c>
      <c r="C23" s="37">
        <v>0</v>
      </c>
      <c r="D23" s="37">
        <v>4821218</v>
      </c>
      <c r="E23" s="38">
        <f t="shared" si="0"/>
        <v>4821218</v>
      </c>
      <c r="F23" s="38">
        <v>945397.62</v>
      </c>
      <c r="G23" s="37">
        <v>718321.4</v>
      </c>
      <c r="H23" s="37"/>
      <c r="I23" s="39"/>
      <c r="J23" s="39">
        <f t="shared" si="1"/>
        <v>0.14899168633320461</v>
      </c>
      <c r="K23" s="39">
        <f t="shared" si="2"/>
        <v>0</v>
      </c>
      <c r="L23" s="40">
        <f t="shared" si="3"/>
        <v>4102896.6</v>
      </c>
    </row>
    <row r="24" spans="2:12" ht="20.100000000000001" customHeight="1" x14ac:dyDescent="0.25">
      <c r="B24" s="36" t="s">
        <v>72</v>
      </c>
      <c r="C24" s="37">
        <v>0</v>
      </c>
      <c r="D24" s="37">
        <v>8631801</v>
      </c>
      <c r="E24" s="38">
        <f t="shared" si="0"/>
        <v>8631801</v>
      </c>
      <c r="F24" s="38">
        <v>328709.87</v>
      </c>
      <c r="G24" s="37">
        <v>244974.92</v>
      </c>
      <c r="H24" s="37"/>
      <c r="I24" s="39"/>
      <c r="J24" s="39">
        <f t="shared" si="1"/>
        <v>2.838051062576628E-2</v>
      </c>
      <c r="K24" s="39">
        <f t="shared" si="2"/>
        <v>0</v>
      </c>
      <c r="L24" s="40">
        <f t="shared" si="3"/>
        <v>8386826.0800000001</v>
      </c>
    </row>
    <row r="25" spans="2:12" ht="20.100000000000001" customHeight="1" x14ac:dyDescent="0.25">
      <c r="B25" s="36" t="s">
        <v>73</v>
      </c>
      <c r="C25" s="37">
        <v>5464014</v>
      </c>
      <c r="D25" s="37">
        <v>5464014</v>
      </c>
      <c r="E25" s="38">
        <f t="shared" si="0"/>
        <v>5464014</v>
      </c>
      <c r="F25" s="38">
        <v>2426871.37</v>
      </c>
      <c r="G25" s="37">
        <v>1714862.4899999998</v>
      </c>
      <c r="H25" s="37"/>
      <c r="I25" s="39"/>
      <c r="J25" s="39">
        <f t="shared" si="1"/>
        <v>0.31384665010009122</v>
      </c>
      <c r="K25" s="39">
        <f t="shared" si="2"/>
        <v>0</v>
      </c>
      <c r="L25" s="40">
        <f t="shared" si="3"/>
        <v>3749151.5100000002</v>
      </c>
    </row>
    <row r="26" spans="2:12" ht="20.100000000000001" customHeight="1" x14ac:dyDescent="0.25">
      <c r="B26" s="36" t="s">
        <v>74</v>
      </c>
      <c r="C26" s="37">
        <v>0</v>
      </c>
      <c r="D26" s="37">
        <v>5309470</v>
      </c>
      <c r="E26" s="38">
        <f t="shared" si="0"/>
        <v>5309470</v>
      </c>
      <c r="F26" s="38">
        <v>852554.5</v>
      </c>
      <c r="G26" s="37">
        <v>263524.02</v>
      </c>
      <c r="H26" s="37"/>
      <c r="I26" s="39"/>
      <c r="J26" s="39">
        <f t="shared" si="1"/>
        <v>4.9632829642130012E-2</v>
      </c>
      <c r="K26" s="39">
        <f t="shared" si="2"/>
        <v>0</v>
      </c>
      <c r="L26" s="40">
        <f t="shared" si="3"/>
        <v>5045945.9800000004</v>
      </c>
    </row>
    <row r="27" spans="2:12" ht="20.100000000000001" customHeight="1" x14ac:dyDescent="0.25">
      <c r="B27" s="36" t="s">
        <v>75</v>
      </c>
      <c r="C27" s="37">
        <v>0</v>
      </c>
      <c r="D27" s="37">
        <v>13549464</v>
      </c>
      <c r="E27" s="38">
        <f t="shared" si="0"/>
        <v>13549464</v>
      </c>
      <c r="F27" s="38">
        <v>1814257.6</v>
      </c>
      <c r="G27" s="37">
        <v>731702.61</v>
      </c>
      <c r="H27" s="37"/>
      <c r="I27" s="39"/>
      <c r="J27" s="39">
        <f t="shared" si="1"/>
        <v>5.4002328800607902E-2</v>
      </c>
      <c r="K27" s="39">
        <f t="shared" si="2"/>
        <v>0</v>
      </c>
      <c r="L27" s="40">
        <f t="shared" si="3"/>
        <v>12817761.390000001</v>
      </c>
    </row>
    <row r="28" spans="2:12" ht="20.100000000000001" customHeight="1" x14ac:dyDescent="0.25">
      <c r="B28" s="36" t="s">
        <v>76</v>
      </c>
      <c r="C28" s="37">
        <v>0</v>
      </c>
      <c r="D28" s="37">
        <v>12494103</v>
      </c>
      <c r="E28" s="38">
        <f t="shared" si="0"/>
        <v>12494103</v>
      </c>
      <c r="F28" s="38">
        <v>6787015.8399999999</v>
      </c>
      <c r="G28" s="37">
        <v>204070.83000000002</v>
      </c>
      <c r="H28" s="37"/>
      <c r="I28" s="39"/>
      <c r="J28" s="39">
        <f t="shared" si="1"/>
        <v>1.6333371831495226E-2</v>
      </c>
      <c r="K28" s="39">
        <f t="shared" si="2"/>
        <v>0</v>
      </c>
      <c r="L28" s="40">
        <f t="shared" si="3"/>
        <v>12290032.17</v>
      </c>
    </row>
    <row r="29" spans="2:12" ht="20.100000000000001" customHeight="1" x14ac:dyDescent="0.25">
      <c r="B29" s="36" t="s">
        <v>77</v>
      </c>
      <c r="C29" s="37">
        <v>0</v>
      </c>
      <c r="D29" s="37">
        <v>7846509</v>
      </c>
      <c r="E29" s="38">
        <f t="shared" si="0"/>
        <v>7846509</v>
      </c>
      <c r="F29" s="38">
        <v>1319749.8700000001</v>
      </c>
      <c r="G29" s="37">
        <v>658993.48</v>
      </c>
      <c r="H29" s="37"/>
      <c r="I29" s="39"/>
      <c r="J29" s="39">
        <f t="shared" si="1"/>
        <v>8.3985563516208284E-2</v>
      </c>
      <c r="K29" s="39">
        <f t="shared" si="2"/>
        <v>0</v>
      </c>
      <c r="L29" s="40">
        <f t="shared" si="3"/>
        <v>7187515.5199999996</v>
      </c>
    </row>
    <row r="30" spans="2:12" ht="20.100000000000001" customHeight="1" x14ac:dyDescent="0.25">
      <c r="B30" s="36" t="s">
        <v>78</v>
      </c>
      <c r="C30" s="37">
        <v>0</v>
      </c>
      <c r="D30" s="37">
        <v>7547095</v>
      </c>
      <c r="E30" s="38">
        <f t="shared" si="0"/>
        <v>7547095</v>
      </c>
      <c r="F30" s="38">
        <v>1132634.3</v>
      </c>
      <c r="G30" s="37">
        <v>605434.01</v>
      </c>
      <c r="H30" s="37"/>
      <c r="I30" s="39"/>
      <c r="J30" s="39">
        <f t="shared" si="1"/>
        <v>8.0220801513695011E-2</v>
      </c>
      <c r="K30" s="39">
        <f t="shared" si="2"/>
        <v>0</v>
      </c>
      <c r="L30" s="40">
        <f t="shared" si="3"/>
        <v>6941660.9900000002</v>
      </c>
    </row>
    <row r="31" spans="2:12" ht="20.100000000000001" customHeight="1" x14ac:dyDescent="0.25">
      <c r="B31" s="36" t="s">
        <v>79</v>
      </c>
      <c r="C31" s="37">
        <v>0</v>
      </c>
      <c r="D31" s="37">
        <v>1889565</v>
      </c>
      <c r="E31" s="38">
        <f t="shared" si="0"/>
        <v>1889565</v>
      </c>
      <c r="F31" s="38">
        <v>853276</v>
      </c>
      <c r="G31" s="37">
        <v>159590.52000000002</v>
      </c>
      <c r="H31" s="37"/>
      <c r="I31" s="39"/>
      <c r="J31" s="39">
        <f t="shared" si="1"/>
        <v>8.4458867517126973E-2</v>
      </c>
      <c r="K31" s="39">
        <f t="shared" si="2"/>
        <v>0</v>
      </c>
      <c r="L31" s="40">
        <f t="shared" si="3"/>
        <v>1729974.48</v>
      </c>
    </row>
    <row r="32" spans="2:12" ht="20.100000000000001" customHeight="1" x14ac:dyDescent="0.25">
      <c r="B32" s="36" t="s">
        <v>80</v>
      </c>
      <c r="C32" s="37">
        <v>0</v>
      </c>
      <c r="D32" s="37">
        <v>3862706</v>
      </c>
      <c r="E32" s="38">
        <f t="shared" si="0"/>
        <v>3862706</v>
      </c>
      <c r="F32" s="38">
        <v>603881.68999999994</v>
      </c>
      <c r="G32" s="37">
        <v>171317.54</v>
      </c>
      <c r="H32" s="37"/>
      <c r="I32" s="39"/>
      <c r="J32" s="39">
        <f t="shared" si="1"/>
        <v>4.4351690239950961E-2</v>
      </c>
      <c r="K32" s="39">
        <f t="shared" si="2"/>
        <v>0</v>
      </c>
      <c r="L32" s="40">
        <f t="shared" si="3"/>
        <v>3691388.46</v>
      </c>
    </row>
    <row r="33" spans="2:12" ht="20.100000000000001" customHeight="1" x14ac:dyDescent="0.25">
      <c r="B33" s="36" t="s">
        <v>81</v>
      </c>
      <c r="C33" s="37">
        <v>0</v>
      </c>
      <c r="D33" s="37">
        <v>6168100</v>
      </c>
      <c r="E33" s="38">
        <f t="shared" si="0"/>
        <v>6168100</v>
      </c>
      <c r="F33" s="38">
        <v>272784.67</v>
      </c>
      <c r="G33" s="37">
        <v>32200.68</v>
      </c>
      <c r="H33" s="37"/>
      <c r="I33" s="39"/>
      <c r="J33" s="39">
        <f t="shared" si="1"/>
        <v>5.2205184740844023E-3</v>
      </c>
      <c r="K33" s="39">
        <f t="shared" si="2"/>
        <v>0</v>
      </c>
      <c r="L33" s="40">
        <f t="shared" si="3"/>
        <v>6135899.3200000003</v>
      </c>
    </row>
    <row r="34" spans="2:12" ht="20.100000000000001" customHeight="1" x14ac:dyDescent="0.25">
      <c r="B34" s="36" t="s">
        <v>82</v>
      </c>
      <c r="C34" s="37">
        <v>0</v>
      </c>
      <c r="D34" s="37">
        <v>3682637</v>
      </c>
      <c r="E34" s="38">
        <f t="shared" si="0"/>
        <v>3682637</v>
      </c>
      <c r="F34" s="38">
        <v>271004.14</v>
      </c>
      <c r="G34" s="37">
        <v>156340.14000000001</v>
      </c>
      <c r="H34" s="37"/>
      <c r="I34" s="39"/>
      <c r="J34" s="39">
        <f t="shared" si="1"/>
        <v>4.2453312666982927E-2</v>
      </c>
      <c r="K34" s="39">
        <f t="shared" si="2"/>
        <v>0</v>
      </c>
      <c r="L34" s="40">
        <f t="shared" si="3"/>
        <v>3526296.86</v>
      </c>
    </row>
    <row r="35" spans="2:12" ht="20.100000000000001" customHeight="1" x14ac:dyDescent="0.25">
      <c r="B35" s="36" t="s">
        <v>83</v>
      </c>
      <c r="C35" s="37">
        <v>0</v>
      </c>
      <c r="D35" s="37">
        <v>2187244</v>
      </c>
      <c r="E35" s="38">
        <f t="shared" si="0"/>
        <v>2187244</v>
      </c>
      <c r="F35" s="38">
        <v>753772.61</v>
      </c>
      <c r="G35" s="37">
        <v>115266.15000000001</v>
      </c>
      <c r="H35" s="37"/>
      <c r="I35" s="39"/>
      <c r="J35" s="39">
        <f t="shared" si="1"/>
        <v>5.2699264462492526E-2</v>
      </c>
      <c r="K35" s="39">
        <f t="shared" si="2"/>
        <v>0</v>
      </c>
      <c r="L35" s="40">
        <f t="shared" si="3"/>
        <v>2071977.85</v>
      </c>
    </row>
    <row r="36" spans="2:12" ht="20.100000000000001" customHeight="1" x14ac:dyDescent="0.25">
      <c r="B36" s="36" t="s">
        <v>84</v>
      </c>
      <c r="C36" s="37">
        <v>0</v>
      </c>
      <c r="D36" s="37">
        <v>2853867</v>
      </c>
      <c r="E36" s="38">
        <f t="shared" si="0"/>
        <v>2853867</v>
      </c>
      <c r="F36" s="38">
        <v>698482.12</v>
      </c>
      <c r="G36" s="37">
        <v>284404.55000000005</v>
      </c>
      <c r="H36" s="37"/>
      <c r="I36" s="39"/>
      <c r="J36" s="39">
        <f t="shared" si="1"/>
        <v>9.965585291816334E-2</v>
      </c>
      <c r="K36" s="39">
        <f t="shared" si="2"/>
        <v>0</v>
      </c>
      <c r="L36" s="40">
        <f t="shared" si="3"/>
        <v>2569462.4500000002</v>
      </c>
    </row>
    <row r="37" spans="2:12" ht="20.100000000000001" customHeight="1" x14ac:dyDescent="0.25">
      <c r="B37" s="36" t="s">
        <v>85</v>
      </c>
      <c r="C37" s="37">
        <v>0</v>
      </c>
      <c r="D37" s="37">
        <v>3268059</v>
      </c>
      <c r="E37" s="38">
        <f t="shared" si="0"/>
        <v>3268059</v>
      </c>
      <c r="F37" s="38">
        <v>306384.11</v>
      </c>
      <c r="G37" s="37">
        <v>170707.15</v>
      </c>
      <c r="H37" s="37"/>
      <c r="I37" s="39"/>
      <c r="J37" s="39">
        <f t="shared" si="1"/>
        <v>5.2235026968607358E-2</v>
      </c>
      <c r="K37" s="39">
        <f t="shared" si="2"/>
        <v>0</v>
      </c>
      <c r="L37" s="40">
        <f t="shared" si="3"/>
        <v>3097351.85</v>
      </c>
    </row>
    <row r="38" spans="2:12" ht="20.100000000000001" customHeight="1" x14ac:dyDescent="0.25">
      <c r="B38" s="36" t="s">
        <v>86</v>
      </c>
      <c r="C38" s="37">
        <v>0</v>
      </c>
      <c r="D38" s="37">
        <v>3379119</v>
      </c>
      <c r="E38" s="38">
        <f t="shared" si="0"/>
        <v>3379119</v>
      </c>
      <c r="F38" s="38">
        <v>95071.97</v>
      </c>
      <c r="G38" s="37">
        <v>95071.97</v>
      </c>
      <c r="H38" s="37"/>
      <c r="I38" s="39"/>
      <c r="J38" s="39">
        <f t="shared" si="1"/>
        <v>2.8135135223115847E-2</v>
      </c>
      <c r="K38" s="39">
        <f t="shared" si="2"/>
        <v>0</v>
      </c>
      <c r="L38" s="40">
        <f t="shared" si="3"/>
        <v>3284047.03</v>
      </c>
    </row>
    <row r="39" spans="2:12" ht="20.100000000000001" customHeight="1" x14ac:dyDescent="0.25">
      <c r="B39" s="36" t="s">
        <v>87</v>
      </c>
      <c r="C39" s="37">
        <v>0</v>
      </c>
      <c r="D39" s="37">
        <v>2437913</v>
      </c>
      <c r="E39" s="38">
        <f t="shared" si="0"/>
        <v>2437913</v>
      </c>
      <c r="F39" s="38">
        <v>266934</v>
      </c>
      <c r="G39" s="37">
        <v>75133.149999999994</v>
      </c>
      <c r="H39" s="37"/>
      <c r="I39" s="39"/>
      <c r="J39" s="39">
        <f t="shared" si="1"/>
        <v>3.0818634627240594E-2</v>
      </c>
      <c r="K39" s="39">
        <f t="shared" si="2"/>
        <v>0</v>
      </c>
      <c r="L39" s="40">
        <f t="shared" si="3"/>
        <v>2362779.85</v>
      </c>
    </row>
    <row r="40" spans="2:12" ht="20.100000000000001" customHeight="1" x14ac:dyDescent="0.25">
      <c r="B40" s="36" t="s">
        <v>88</v>
      </c>
      <c r="C40" s="37">
        <v>0</v>
      </c>
      <c r="D40" s="37">
        <v>4068122</v>
      </c>
      <c r="E40" s="38">
        <f t="shared" si="0"/>
        <v>4068122</v>
      </c>
      <c r="F40" s="38">
        <v>1063258.8</v>
      </c>
      <c r="G40" s="37">
        <v>29929.9</v>
      </c>
      <c r="H40" s="37"/>
      <c r="I40" s="39"/>
      <c r="J40" s="39">
        <f t="shared" si="1"/>
        <v>7.3571785703575266E-3</v>
      </c>
      <c r="K40" s="39">
        <f t="shared" si="2"/>
        <v>0</v>
      </c>
      <c r="L40" s="40">
        <f t="shared" si="3"/>
        <v>4038192.1</v>
      </c>
    </row>
    <row r="41" spans="2:12" ht="20.100000000000001" customHeight="1" x14ac:dyDescent="0.25">
      <c r="B41" s="36" t="s">
        <v>89</v>
      </c>
      <c r="C41" s="37">
        <v>0</v>
      </c>
      <c r="D41" s="37">
        <v>4361446</v>
      </c>
      <c r="E41" s="38">
        <f t="shared" si="0"/>
        <v>4361446</v>
      </c>
      <c r="F41" s="38">
        <v>261700</v>
      </c>
      <c r="G41" s="37">
        <v>75799.999999999985</v>
      </c>
      <c r="H41" s="37"/>
      <c r="I41" s="39"/>
      <c r="J41" s="39">
        <f t="shared" si="1"/>
        <v>1.7379557146872844E-2</v>
      </c>
      <c r="K41" s="39">
        <f t="shared" si="2"/>
        <v>0</v>
      </c>
      <c r="L41" s="40">
        <f t="shared" si="3"/>
        <v>4285646</v>
      </c>
    </row>
    <row r="42" spans="2:12" ht="20.100000000000001" customHeight="1" x14ac:dyDescent="0.25">
      <c r="B42" s="36" t="s">
        <v>90</v>
      </c>
      <c r="C42" s="37">
        <v>0</v>
      </c>
      <c r="D42" s="37">
        <v>3544924</v>
      </c>
      <c r="E42" s="38">
        <f t="shared" si="0"/>
        <v>3544924</v>
      </c>
      <c r="F42" s="38">
        <v>58036.210000000006</v>
      </c>
      <c r="G42" s="37">
        <v>58036.210000000006</v>
      </c>
      <c r="H42" s="37"/>
      <c r="I42" s="39"/>
      <c r="J42" s="39">
        <f t="shared" si="1"/>
        <v>1.6371637304495104E-2</v>
      </c>
      <c r="K42" s="39">
        <f t="shared" si="2"/>
        <v>0</v>
      </c>
      <c r="L42" s="40">
        <f t="shared" si="3"/>
        <v>3486887.79</v>
      </c>
    </row>
    <row r="43" spans="2:12" ht="20.100000000000001" customHeight="1" x14ac:dyDescent="0.25">
      <c r="B43" s="36" t="s">
        <v>91</v>
      </c>
      <c r="C43" s="37">
        <v>0</v>
      </c>
      <c r="D43" s="37">
        <v>5544618</v>
      </c>
      <c r="E43" s="38">
        <f t="shared" si="0"/>
        <v>5544618</v>
      </c>
      <c r="F43" s="38">
        <v>317434.13</v>
      </c>
      <c r="G43" s="37">
        <v>30571.09</v>
      </c>
      <c r="H43" s="37"/>
      <c r="I43" s="39"/>
      <c r="J43" s="39">
        <f t="shared" si="1"/>
        <v>5.5136512560468552E-3</v>
      </c>
      <c r="K43" s="39">
        <f t="shared" si="2"/>
        <v>0</v>
      </c>
      <c r="L43" s="40">
        <f t="shared" si="3"/>
        <v>5514046.9100000001</v>
      </c>
    </row>
    <row r="44" spans="2:12" ht="20.100000000000001" customHeight="1" x14ac:dyDescent="0.25">
      <c r="B44" s="36" t="s">
        <v>92</v>
      </c>
      <c r="C44" s="37">
        <v>0</v>
      </c>
      <c r="D44" s="37">
        <v>3535051</v>
      </c>
      <c r="E44" s="38">
        <f t="shared" si="0"/>
        <v>3535051</v>
      </c>
      <c r="F44" s="38">
        <v>628182.5</v>
      </c>
      <c r="G44" s="37">
        <v>132900</v>
      </c>
      <c r="H44" s="37"/>
      <c r="I44" s="39"/>
      <c r="J44" s="39">
        <f t="shared" si="1"/>
        <v>3.7594931445119183E-2</v>
      </c>
      <c r="K44" s="39">
        <f t="shared" si="2"/>
        <v>0</v>
      </c>
      <c r="L44" s="40">
        <f t="shared" si="3"/>
        <v>3402151</v>
      </c>
    </row>
    <row r="45" spans="2:12" ht="20.100000000000001" customHeight="1" x14ac:dyDescent="0.25">
      <c r="B45" s="36" t="s">
        <v>93</v>
      </c>
      <c r="C45" s="37">
        <v>100000</v>
      </c>
      <c r="D45" s="37">
        <v>3763829</v>
      </c>
      <c r="E45" s="38">
        <f t="shared" si="0"/>
        <v>3763829</v>
      </c>
      <c r="F45" s="38">
        <v>834815.26</v>
      </c>
      <c r="G45" s="37">
        <v>323553.66000000003</v>
      </c>
      <c r="H45" s="37"/>
      <c r="I45" s="39"/>
      <c r="J45" s="39">
        <f t="shared" si="1"/>
        <v>8.5963963825136588E-2</v>
      </c>
      <c r="K45" s="39">
        <f t="shared" si="2"/>
        <v>0</v>
      </c>
      <c r="L45" s="40">
        <f t="shared" si="3"/>
        <v>3440275.34</v>
      </c>
    </row>
    <row r="46" spans="2:12" ht="20.100000000000001" customHeight="1" x14ac:dyDescent="0.25">
      <c r="B46" s="36" t="s">
        <v>94</v>
      </c>
      <c r="C46" s="37">
        <v>163328</v>
      </c>
      <c r="D46" s="37">
        <v>163328</v>
      </c>
      <c r="E46" s="38">
        <f t="shared" si="0"/>
        <v>163328</v>
      </c>
      <c r="F46" s="38">
        <v>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163328</v>
      </c>
    </row>
    <row r="47" spans="2:12" ht="20.100000000000001" customHeight="1" x14ac:dyDescent="0.25">
      <c r="B47" s="36" t="s">
        <v>95</v>
      </c>
      <c r="C47" s="37">
        <v>0</v>
      </c>
      <c r="D47" s="37">
        <v>3039195</v>
      </c>
      <c r="E47" s="38">
        <f t="shared" si="0"/>
        <v>3039195</v>
      </c>
      <c r="F47" s="38">
        <v>176415.82</v>
      </c>
      <c r="G47" s="37">
        <v>17571.190000000002</v>
      </c>
      <c r="H47" s="37"/>
      <c r="I47" s="39"/>
      <c r="J47" s="39">
        <f t="shared" si="1"/>
        <v>5.7815276742690094E-3</v>
      </c>
      <c r="K47" s="39">
        <f t="shared" si="2"/>
        <v>0</v>
      </c>
      <c r="L47" s="40">
        <f t="shared" si="3"/>
        <v>3021623.81</v>
      </c>
    </row>
    <row r="48" spans="2:12" ht="20.100000000000001" customHeight="1" x14ac:dyDescent="0.25">
      <c r="B48" s="36" t="s">
        <v>96</v>
      </c>
      <c r="C48" s="37">
        <v>0</v>
      </c>
      <c r="D48" s="37">
        <v>1122051</v>
      </c>
      <c r="E48" s="38">
        <f t="shared" si="0"/>
        <v>1122051</v>
      </c>
      <c r="F48" s="38">
        <v>0</v>
      </c>
      <c r="G48" s="37">
        <v>0</v>
      </c>
      <c r="H48" s="37"/>
      <c r="I48" s="39"/>
      <c r="J48" s="39">
        <f t="shared" si="1"/>
        <v>0</v>
      </c>
      <c r="K48" s="39">
        <f t="shared" si="2"/>
        <v>0</v>
      </c>
      <c r="L48" s="40">
        <f t="shared" si="3"/>
        <v>1122051</v>
      </c>
    </row>
    <row r="49" spans="2:12" ht="20.100000000000001" customHeight="1" x14ac:dyDescent="0.25">
      <c r="B49" s="7" t="s">
        <v>97</v>
      </c>
      <c r="C49" s="9">
        <v>0</v>
      </c>
      <c r="D49" s="9">
        <v>898544</v>
      </c>
      <c r="E49" s="20">
        <f t="shared" si="0"/>
        <v>898544</v>
      </c>
      <c r="F49" s="20">
        <v>20950</v>
      </c>
      <c r="G49" s="9">
        <v>20950</v>
      </c>
      <c r="H49" s="9"/>
      <c r="I49" s="14">
        <f>IF(ISERROR(+#REF!/E49)=TRUE,0,++#REF!/E49)</f>
        <v>0</v>
      </c>
      <c r="J49" s="14">
        <f>IF(ISERROR(+G49/E49)=TRUE,0,++G49/E49)</f>
        <v>2.3315497070816787E-2</v>
      </c>
      <c r="K49" s="14">
        <f>IF(ISERROR(+H49/E49)=TRUE,0,++H49/E49)</f>
        <v>0</v>
      </c>
      <c r="L49" s="17">
        <f>+D49-G49</f>
        <v>877594</v>
      </c>
    </row>
    <row r="50" spans="2:12" ht="20.100000000000001" customHeight="1" x14ac:dyDescent="0.25">
      <c r="B50" s="7" t="s">
        <v>98</v>
      </c>
      <c r="C50" s="9">
        <v>0</v>
      </c>
      <c r="D50" s="9">
        <v>3004563</v>
      </c>
      <c r="E50" s="20">
        <f t="shared" si="0"/>
        <v>3004563</v>
      </c>
      <c r="F50" s="23">
        <v>0</v>
      </c>
      <c r="G50" s="9">
        <v>0</v>
      </c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3004563</v>
      </c>
    </row>
    <row r="51" spans="2:12" ht="23.25" customHeight="1" x14ac:dyDescent="0.25">
      <c r="B51" s="24" t="s">
        <v>4</v>
      </c>
      <c r="C51" s="11">
        <f t="shared" ref="C51:H51" si="4">SUM(C14:C50)</f>
        <v>67768169</v>
      </c>
      <c r="D51" s="11">
        <f t="shared" si="4"/>
        <v>285161091</v>
      </c>
      <c r="E51" s="11">
        <f t="shared" si="4"/>
        <v>285161091</v>
      </c>
      <c r="F51" s="11">
        <f t="shared" si="4"/>
        <v>83410813.109999985</v>
      </c>
      <c r="G51" s="11">
        <f t="shared" si="4"/>
        <v>25408849.849999994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8.9103495013630712E-2</v>
      </c>
      <c r="K51" s="15">
        <f>IF(ISERROR(+H51/E51)=TRUE,0,++H51/E51)</f>
        <v>0</v>
      </c>
      <c r="L51" s="18">
        <f>SUM(L14:L50)</f>
        <v>259752241.14999998</v>
      </c>
    </row>
    <row r="52" spans="2:12" x14ac:dyDescent="0.2">
      <c r="B52" s="12" t="s">
        <v>99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49"/>
      <c r="J57" s="49"/>
      <c r="K57" s="49"/>
      <c r="L57" s="26"/>
    </row>
    <row r="58" spans="2:12" s="31" customFormat="1" x14ac:dyDescent="0.25">
      <c r="B58" s="42"/>
      <c r="C58" s="29">
        <f>C51/$A$10</f>
        <v>67.768169</v>
      </c>
      <c r="D58" s="29">
        <f>D51/$A$10</f>
        <v>285.161091</v>
      </c>
      <c r="E58" s="29">
        <f>E51/$A$10</f>
        <v>285.161091</v>
      </c>
      <c r="F58" s="29">
        <f>F51/$A$10</f>
        <v>83.410813109999978</v>
      </c>
      <c r="G58" s="29">
        <f>G51/$A$10</f>
        <v>25.408849849999996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>
      <selection activeCell="B52" sqref="B5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hidden="1" customHeight="1" x14ac:dyDescent="0.25">
      <c r="B14" s="6" t="s">
        <v>22</v>
      </c>
      <c r="C14" s="8"/>
      <c r="D14" s="8"/>
      <c r="E14" s="19">
        <f>+D14*80/100</f>
        <v>0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hidden="1" customHeight="1" x14ac:dyDescent="0.25">
      <c r="B15" s="36" t="s">
        <v>23</v>
      </c>
      <c r="C15" s="37"/>
      <c r="D15" s="37"/>
      <c r="E15" s="38">
        <f t="shared" ref="E15:E50" si="0">+D15*80/100</f>
        <v>0</v>
      </c>
      <c r="F15" s="38"/>
      <c r="G15" s="37"/>
      <c r="H15" s="37"/>
      <c r="I15" s="39"/>
      <c r="J15" s="39">
        <f t="shared" ref="J15:J48" si="1">IF(ISERROR(+G15/E15)=TRUE,0,++G15/E15)</f>
        <v>0</v>
      </c>
      <c r="K15" s="39">
        <f t="shared" ref="K15:K48" si="2">IF(ISERROR(+H15/E15)=TRUE,0,++H15/E15)</f>
        <v>0</v>
      </c>
      <c r="L15" s="40">
        <f t="shared" ref="L15:L48" si="3">+D15-G15</f>
        <v>0</v>
      </c>
    </row>
    <row r="16" spans="1:12" ht="20.100000000000001" customHeight="1" x14ac:dyDescent="0.25">
      <c r="B16" s="36" t="s">
        <v>24</v>
      </c>
      <c r="C16" s="37">
        <v>0</v>
      </c>
      <c r="D16" s="37">
        <v>279196</v>
      </c>
      <c r="E16" s="38">
        <f t="shared" si="0"/>
        <v>223356.79999999999</v>
      </c>
      <c r="F16" s="38">
        <v>0</v>
      </c>
      <c r="G16" s="37">
        <v>0</v>
      </c>
      <c r="H16" s="37"/>
      <c r="I16" s="39"/>
      <c r="J16" s="39">
        <f t="shared" si="1"/>
        <v>0</v>
      </c>
      <c r="K16" s="39">
        <f t="shared" si="2"/>
        <v>0</v>
      </c>
      <c r="L16" s="40">
        <f t="shared" si="3"/>
        <v>279196</v>
      </c>
    </row>
    <row r="17" spans="2:12" ht="20.100000000000001" hidden="1" customHeight="1" x14ac:dyDescent="0.25">
      <c r="B17" s="36" t="s">
        <v>25</v>
      </c>
      <c r="C17" s="37"/>
      <c r="D17" s="37"/>
      <c r="E17" s="38">
        <f t="shared" si="0"/>
        <v>0</v>
      </c>
      <c r="F17" s="38"/>
      <c r="G17" s="37"/>
      <c r="H17" s="37"/>
      <c r="I17" s="39"/>
      <c r="J17" s="39">
        <f t="shared" si="1"/>
        <v>0</v>
      </c>
      <c r="K17" s="39">
        <f t="shared" si="2"/>
        <v>0</v>
      </c>
      <c r="L17" s="40">
        <f t="shared" si="3"/>
        <v>0</v>
      </c>
    </row>
    <row r="18" spans="2:12" ht="20.100000000000001" hidden="1" customHeight="1" x14ac:dyDescent="0.25">
      <c r="B18" s="36" t="s">
        <v>26</v>
      </c>
      <c r="C18" s="37"/>
      <c r="D18" s="37"/>
      <c r="E18" s="38">
        <f t="shared" si="0"/>
        <v>0</v>
      </c>
      <c r="F18" s="38"/>
      <c r="G18" s="37"/>
      <c r="H18" s="37"/>
      <c r="I18" s="39"/>
      <c r="J18" s="39">
        <f t="shared" si="1"/>
        <v>0</v>
      </c>
      <c r="K18" s="39">
        <f t="shared" si="2"/>
        <v>0</v>
      </c>
      <c r="L18" s="40">
        <f t="shared" si="3"/>
        <v>0</v>
      </c>
    </row>
    <row r="19" spans="2:12" ht="20.100000000000001" hidden="1" customHeight="1" x14ac:dyDescent="0.25">
      <c r="B19" s="36" t="s">
        <v>27</v>
      </c>
      <c r="C19" s="37"/>
      <c r="D19" s="37"/>
      <c r="E19" s="38">
        <f t="shared" si="0"/>
        <v>0</v>
      </c>
      <c r="F19" s="38"/>
      <c r="G19" s="37"/>
      <c r="H19" s="37"/>
      <c r="I19" s="39"/>
      <c r="J19" s="39">
        <f t="shared" si="1"/>
        <v>0</v>
      </c>
      <c r="K19" s="39">
        <f t="shared" si="2"/>
        <v>0</v>
      </c>
      <c r="L19" s="40">
        <f t="shared" si="3"/>
        <v>0</v>
      </c>
    </row>
    <row r="20" spans="2:12" ht="20.100000000000001" hidden="1" customHeight="1" x14ac:dyDescent="0.25">
      <c r="B20" s="36" t="s">
        <v>28</v>
      </c>
      <c r="C20" s="37"/>
      <c r="D20" s="37"/>
      <c r="E20" s="38">
        <f t="shared" si="0"/>
        <v>0</v>
      </c>
      <c r="F20" s="38"/>
      <c r="G20" s="37"/>
      <c r="H20" s="37"/>
      <c r="I20" s="39"/>
      <c r="J20" s="39">
        <f t="shared" si="1"/>
        <v>0</v>
      </c>
      <c r="K20" s="39">
        <f t="shared" si="2"/>
        <v>0</v>
      </c>
      <c r="L20" s="40">
        <f t="shared" si="3"/>
        <v>0</v>
      </c>
    </row>
    <row r="21" spans="2:12" ht="20.100000000000001" hidden="1" customHeight="1" x14ac:dyDescent="0.25">
      <c r="B21" s="36" t="s">
        <v>29</v>
      </c>
      <c r="C21" s="37"/>
      <c r="D21" s="37"/>
      <c r="E21" s="38">
        <f t="shared" si="0"/>
        <v>0</v>
      </c>
      <c r="F21" s="38"/>
      <c r="G21" s="37"/>
      <c r="H21" s="37"/>
      <c r="I21" s="39"/>
      <c r="J21" s="39">
        <f t="shared" si="1"/>
        <v>0</v>
      </c>
      <c r="K21" s="39">
        <f t="shared" si="2"/>
        <v>0</v>
      </c>
      <c r="L21" s="40">
        <f t="shared" si="3"/>
        <v>0</v>
      </c>
    </row>
    <row r="22" spans="2:12" ht="20.100000000000001" hidden="1" customHeight="1" x14ac:dyDescent="0.25">
      <c r="B22" s="36" t="s">
        <v>30</v>
      </c>
      <c r="C22" s="37"/>
      <c r="D22" s="37"/>
      <c r="E22" s="38">
        <f t="shared" si="0"/>
        <v>0</v>
      </c>
      <c r="F22" s="38"/>
      <c r="G22" s="37"/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0</v>
      </c>
    </row>
    <row r="23" spans="2:12" ht="20.100000000000001" hidden="1" customHeight="1" x14ac:dyDescent="0.25">
      <c r="B23" s="36" t="s">
        <v>31</v>
      </c>
      <c r="C23" s="37"/>
      <c r="D23" s="37"/>
      <c r="E23" s="38">
        <f t="shared" si="0"/>
        <v>0</v>
      </c>
      <c r="F23" s="38"/>
      <c r="G23" s="37"/>
      <c r="H23" s="37"/>
      <c r="I23" s="39"/>
      <c r="J23" s="39">
        <f t="shared" si="1"/>
        <v>0</v>
      </c>
      <c r="K23" s="39">
        <f t="shared" si="2"/>
        <v>0</v>
      </c>
      <c r="L23" s="40">
        <f t="shared" si="3"/>
        <v>0</v>
      </c>
    </row>
    <row r="24" spans="2:12" ht="20.100000000000001" hidden="1" customHeight="1" x14ac:dyDescent="0.25">
      <c r="B24" s="36" t="s">
        <v>32</v>
      </c>
      <c r="C24" s="37"/>
      <c r="D24" s="37"/>
      <c r="E24" s="38">
        <f t="shared" si="0"/>
        <v>0</v>
      </c>
      <c r="F24" s="38"/>
      <c r="G24" s="37"/>
      <c r="H24" s="37"/>
      <c r="I24" s="39"/>
      <c r="J24" s="39">
        <f t="shared" si="1"/>
        <v>0</v>
      </c>
      <c r="K24" s="39">
        <f t="shared" si="2"/>
        <v>0</v>
      </c>
      <c r="L24" s="40">
        <f t="shared" si="3"/>
        <v>0</v>
      </c>
    </row>
    <row r="25" spans="2:12" ht="20.100000000000001" hidden="1" customHeight="1" x14ac:dyDescent="0.25">
      <c r="B25" s="36" t="s">
        <v>33</v>
      </c>
      <c r="C25" s="37"/>
      <c r="D25" s="37"/>
      <c r="E25" s="38">
        <f t="shared" si="0"/>
        <v>0</v>
      </c>
      <c r="F25" s="38"/>
      <c r="G25" s="37"/>
      <c r="H25" s="37"/>
      <c r="I25" s="39"/>
      <c r="J25" s="39">
        <f t="shared" si="1"/>
        <v>0</v>
      </c>
      <c r="K25" s="39">
        <f t="shared" si="2"/>
        <v>0</v>
      </c>
      <c r="L25" s="40">
        <f t="shared" si="3"/>
        <v>0</v>
      </c>
    </row>
    <row r="26" spans="2:12" ht="20.100000000000001" hidden="1" customHeight="1" x14ac:dyDescent="0.25">
      <c r="B26" s="36" t="s">
        <v>34</v>
      </c>
      <c r="C26" s="37"/>
      <c r="D26" s="37"/>
      <c r="E26" s="38">
        <f t="shared" si="0"/>
        <v>0</v>
      </c>
      <c r="F26" s="38"/>
      <c r="G26" s="37"/>
      <c r="H26" s="37"/>
      <c r="I26" s="39"/>
      <c r="J26" s="39">
        <f t="shared" si="1"/>
        <v>0</v>
      </c>
      <c r="K26" s="39">
        <f t="shared" si="2"/>
        <v>0</v>
      </c>
      <c r="L26" s="40">
        <f t="shared" si="3"/>
        <v>0</v>
      </c>
    </row>
    <row r="27" spans="2:12" ht="20.100000000000001" customHeight="1" x14ac:dyDescent="0.25">
      <c r="B27" s="36" t="s">
        <v>35</v>
      </c>
      <c r="C27" s="37">
        <v>0</v>
      </c>
      <c r="D27" s="37">
        <v>122861</v>
      </c>
      <c r="E27" s="38">
        <f t="shared" si="0"/>
        <v>98288.8</v>
      </c>
      <c r="F27" s="38">
        <v>0</v>
      </c>
      <c r="G27" s="37">
        <v>0</v>
      </c>
      <c r="H27" s="37"/>
      <c r="I27" s="39"/>
      <c r="J27" s="39">
        <f t="shared" si="1"/>
        <v>0</v>
      </c>
      <c r="K27" s="39">
        <f t="shared" si="2"/>
        <v>0</v>
      </c>
      <c r="L27" s="40">
        <f t="shared" si="3"/>
        <v>122861</v>
      </c>
    </row>
    <row r="28" spans="2:12" ht="20.100000000000001" hidden="1" customHeight="1" x14ac:dyDescent="0.25">
      <c r="B28" s="36" t="s">
        <v>36</v>
      </c>
      <c r="C28" s="37"/>
      <c r="D28" s="37"/>
      <c r="E28" s="38">
        <f t="shared" si="0"/>
        <v>0</v>
      </c>
      <c r="F28" s="38"/>
      <c r="G28" s="37"/>
      <c r="H28" s="37"/>
      <c r="I28" s="39"/>
      <c r="J28" s="39">
        <f t="shared" si="1"/>
        <v>0</v>
      </c>
      <c r="K28" s="39">
        <f t="shared" si="2"/>
        <v>0</v>
      </c>
      <c r="L28" s="40">
        <f t="shared" si="3"/>
        <v>0</v>
      </c>
    </row>
    <row r="29" spans="2:12" ht="20.100000000000001" hidden="1" customHeight="1" x14ac:dyDescent="0.25">
      <c r="B29" s="36" t="s">
        <v>37</v>
      </c>
      <c r="C29" s="37"/>
      <c r="D29" s="37"/>
      <c r="E29" s="38">
        <f t="shared" si="0"/>
        <v>0</v>
      </c>
      <c r="F29" s="38"/>
      <c r="G29" s="37"/>
      <c r="H29" s="37"/>
      <c r="I29" s="39"/>
      <c r="J29" s="39">
        <f t="shared" si="1"/>
        <v>0</v>
      </c>
      <c r="K29" s="39">
        <f t="shared" si="2"/>
        <v>0</v>
      </c>
      <c r="L29" s="40">
        <f t="shared" si="3"/>
        <v>0</v>
      </c>
    </row>
    <row r="30" spans="2:12" ht="20.100000000000001" hidden="1" customHeight="1" x14ac:dyDescent="0.25">
      <c r="B30" s="36" t="s">
        <v>38</v>
      </c>
      <c r="C30" s="37"/>
      <c r="D30" s="37"/>
      <c r="E30" s="38">
        <f t="shared" si="0"/>
        <v>0</v>
      </c>
      <c r="F30" s="38"/>
      <c r="G30" s="37"/>
      <c r="H30" s="37"/>
      <c r="I30" s="39"/>
      <c r="J30" s="39">
        <f t="shared" si="1"/>
        <v>0</v>
      </c>
      <c r="K30" s="39">
        <f t="shared" si="2"/>
        <v>0</v>
      </c>
      <c r="L30" s="40">
        <f t="shared" si="3"/>
        <v>0</v>
      </c>
    </row>
    <row r="31" spans="2:12" ht="20.100000000000001" hidden="1" customHeight="1" x14ac:dyDescent="0.25">
      <c r="B31" s="36" t="s">
        <v>39</v>
      </c>
      <c r="C31" s="37"/>
      <c r="D31" s="37"/>
      <c r="E31" s="38">
        <f t="shared" si="0"/>
        <v>0</v>
      </c>
      <c r="F31" s="38"/>
      <c r="G31" s="37"/>
      <c r="H31" s="37"/>
      <c r="I31" s="39"/>
      <c r="J31" s="39">
        <f t="shared" si="1"/>
        <v>0</v>
      </c>
      <c r="K31" s="39">
        <f t="shared" si="2"/>
        <v>0</v>
      </c>
      <c r="L31" s="40">
        <f t="shared" si="3"/>
        <v>0</v>
      </c>
    </row>
    <row r="32" spans="2:12" ht="20.100000000000001" hidden="1" customHeight="1" x14ac:dyDescent="0.25">
      <c r="B32" s="36" t="s">
        <v>40</v>
      </c>
      <c r="C32" s="37"/>
      <c r="D32" s="37"/>
      <c r="E32" s="38">
        <f t="shared" si="0"/>
        <v>0</v>
      </c>
      <c r="F32" s="38"/>
      <c r="G32" s="37"/>
      <c r="H32" s="37"/>
      <c r="I32" s="39"/>
      <c r="J32" s="39">
        <f t="shared" si="1"/>
        <v>0</v>
      </c>
      <c r="K32" s="39">
        <f t="shared" si="2"/>
        <v>0</v>
      </c>
      <c r="L32" s="40">
        <f t="shared" si="3"/>
        <v>0</v>
      </c>
    </row>
    <row r="33" spans="2:12" ht="20.100000000000001" hidden="1" customHeight="1" x14ac:dyDescent="0.25">
      <c r="B33" s="36" t="s">
        <v>41</v>
      </c>
      <c r="C33" s="37"/>
      <c r="D33" s="37"/>
      <c r="E33" s="38">
        <f t="shared" si="0"/>
        <v>0</v>
      </c>
      <c r="F33" s="38"/>
      <c r="G33" s="37"/>
      <c r="H33" s="37"/>
      <c r="I33" s="39"/>
      <c r="J33" s="39">
        <f t="shared" si="1"/>
        <v>0</v>
      </c>
      <c r="K33" s="39">
        <f t="shared" si="2"/>
        <v>0</v>
      </c>
      <c r="L33" s="40">
        <f t="shared" si="3"/>
        <v>0</v>
      </c>
    </row>
    <row r="34" spans="2:12" ht="20.100000000000001" hidden="1" customHeight="1" x14ac:dyDescent="0.25">
      <c r="B34" s="36" t="s">
        <v>42</v>
      </c>
      <c r="C34" s="37"/>
      <c r="D34" s="37"/>
      <c r="E34" s="38">
        <f t="shared" si="0"/>
        <v>0</v>
      </c>
      <c r="F34" s="38"/>
      <c r="G34" s="37"/>
      <c r="H34" s="37"/>
      <c r="I34" s="39"/>
      <c r="J34" s="39">
        <f t="shared" si="1"/>
        <v>0</v>
      </c>
      <c r="K34" s="39">
        <f t="shared" si="2"/>
        <v>0</v>
      </c>
      <c r="L34" s="40">
        <f t="shared" si="3"/>
        <v>0</v>
      </c>
    </row>
    <row r="35" spans="2:12" ht="20.100000000000001" hidden="1" customHeight="1" x14ac:dyDescent="0.25">
      <c r="B35" s="36" t="s">
        <v>43</v>
      </c>
      <c r="C35" s="37"/>
      <c r="D35" s="37"/>
      <c r="E35" s="38">
        <f t="shared" si="0"/>
        <v>0</v>
      </c>
      <c r="F35" s="38"/>
      <c r="G35" s="37"/>
      <c r="H35" s="37"/>
      <c r="I35" s="39"/>
      <c r="J35" s="39">
        <f t="shared" si="1"/>
        <v>0</v>
      </c>
      <c r="K35" s="39">
        <f t="shared" si="2"/>
        <v>0</v>
      </c>
      <c r="L35" s="40">
        <f t="shared" si="3"/>
        <v>0</v>
      </c>
    </row>
    <row r="36" spans="2:12" ht="20.100000000000001" customHeight="1" x14ac:dyDescent="0.25">
      <c r="B36" s="36" t="s">
        <v>44</v>
      </c>
      <c r="C36" s="37">
        <v>0</v>
      </c>
      <c r="D36" s="37">
        <v>2074351</v>
      </c>
      <c r="E36" s="38">
        <f>+D36*100/100</f>
        <v>2074351</v>
      </c>
      <c r="F36" s="38">
        <v>1313246.52</v>
      </c>
      <c r="G36" s="37">
        <v>663014.64</v>
      </c>
      <c r="H36" s="37"/>
      <c r="I36" s="39"/>
      <c r="J36" s="39">
        <f t="shared" si="1"/>
        <v>0.31962509719907578</v>
      </c>
      <c r="K36" s="39">
        <f t="shared" si="2"/>
        <v>0</v>
      </c>
      <c r="L36" s="40">
        <f t="shared" si="3"/>
        <v>1411336.3599999999</v>
      </c>
    </row>
    <row r="37" spans="2:12" ht="20.100000000000001" hidden="1" customHeight="1" x14ac:dyDescent="0.25">
      <c r="B37" s="36" t="s">
        <v>45</v>
      </c>
      <c r="C37" s="37"/>
      <c r="D37" s="37"/>
      <c r="E37" s="38">
        <f t="shared" si="0"/>
        <v>0</v>
      </c>
      <c r="F37" s="38"/>
      <c r="G37" s="37"/>
      <c r="H37" s="37"/>
      <c r="I37" s="39"/>
      <c r="J37" s="39">
        <f t="shared" si="1"/>
        <v>0</v>
      </c>
      <c r="K37" s="39">
        <f t="shared" si="2"/>
        <v>0</v>
      </c>
      <c r="L37" s="40">
        <f t="shared" si="3"/>
        <v>0</v>
      </c>
    </row>
    <row r="38" spans="2:12" ht="20.100000000000001" hidden="1" customHeight="1" x14ac:dyDescent="0.25">
      <c r="B38" s="36" t="s">
        <v>46</v>
      </c>
      <c r="C38" s="37"/>
      <c r="D38" s="37"/>
      <c r="E38" s="38">
        <f t="shared" si="0"/>
        <v>0</v>
      </c>
      <c r="F38" s="38"/>
      <c r="G38" s="37"/>
      <c r="H38" s="37"/>
      <c r="I38" s="39"/>
      <c r="J38" s="39">
        <f t="shared" si="1"/>
        <v>0</v>
      </c>
      <c r="K38" s="39">
        <f t="shared" si="2"/>
        <v>0</v>
      </c>
      <c r="L38" s="40">
        <f t="shared" si="3"/>
        <v>0</v>
      </c>
    </row>
    <row r="39" spans="2:12" ht="20.100000000000001" hidden="1" customHeight="1" x14ac:dyDescent="0.25">
      <c r="B39" s="36" t="s">
        <v>47</v>
      </c>
      <c r="C39" s="37"/>
      <c r="D39" s="37"/>
      <c r="E39" s="38">
        <f t="shared" si="0"/>
        <v>0</v>
      </c>
      <c r="F39" s="38"/>
      <c r="G39" s="37"/>
      <c r="H39" s="37"/>
      <c r="I39" s="39"/>
      <c r="J39" s="39">
        <f t="shared" si="1"/>
        <v>0</v>
      </c>
      <c r="K39" s="39">
        <f t="shared" si="2"/>
        <v>0</v>
      </c>
      <c r="L39" s="40">
        <f t="shared" si="3"/>
        <v>0</v>
      </c>
    </row>
    <row r="40" spans="2:12" ht="20.100000000000001" hidden="1" customHeight="1" x14ac:dyDescent="0.25">
      <c r="B40" s="36" t="s">
        <v>48</v>
      </c>
      <c r="C40" s="37"/>
      <c r="D40" s="37"/>
      <c r="E40" s="38">
        <f t="shared" si="0"/>
        <v>0</v>
      </c>
      <c r="F40" s="38"/>
      <c r="G40" s="37"/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0</v>
      </c>
    </row>
    <row r="41" spans="2:12" ht="20.100000000000001" hidden="1" customHeight="1" x14ac:dyDescent="0.25">
      <c r="B41" s="36" t="s">
        <v>49</v>
      </c>
      <c r="C41" s="37"/>
      <c r="D41" s="37"/>
      <c r="E41" s="38">
        <f t="shared" si="0"/>
        <v>0</v>
      </c>
      <c r="F41" s="38"/>
      <c r="G41" s="37"/>
      <c r="H41" s="37"/>
      <c r="I41" s="39"/>
      <c r="J41" s="39">
        <f t="shared" si="1"/>
        <v>0</v>
      </c>
      <c r="K41" s="39">
        <f t="shared" si="2"/>
        <v>0</v>
      </c>
      <c r="L41" s="40">
        <f t="shared" si="3"/>
        <v>0</v>
      </c>
    </row>
    <row r="42" spans="2:12" ht="20.100000000000001" hidden="1" customHeight="1" x14ac:dyDescent="0.25">
      <c r="B42" s="36" t="s">
        <v>50</v>
      </c>
      <c r="C42" s="37"/>
      <c r="D42" s="37"/>
      <c r="E42" s="38">
        <f t="shared" si="0"/>
        <v>0</v>
      </c>
      <c r="F42" s="38"/>
      <c r="G42" s="37"/>
      <c r="H42" s="37"/>
      <c r="I42" s="39"/>
      <c r="J42" s="39">
        <f t="shared" si="1"/>
        <v>0</v>
      </c>
      <c r="K42" s="39">
        <f t="shared" si="2"/>
        <v>0</v>
      </c>
      <c r="L42" s="40">
        <f t="shared" si="3"/>
        <v>0</v>
      </c>
    </row>
    <row r="43" spans="2:12" ht="20.100000000000001" hidden="1" customHeight="1" x14ac:dyDescent="0.25">
      <c r="B43" s="36" t="s">
        <v>51</v>
      </c>
      <c r="C43" s="37"/>
      <c r="D43" s="37"/>
      <c r="E43" s="38">
        <f t="shared" si="0"/>
        <v>0</v>
      </c>
      <c r="F43" s="38"/>
      <c r="G43" s="37"/>
      <c r="H43" s="37"/>
      <c r="I43" s="39"/>
      <c r="J43" s="39">
        <f t="shared" si="1"/>
        <v>0</v>
      </c>
      <c r="K43" s="39">
        <f t="shared" si="2"/>
        <v>0</v>
      </c>
      <c r="L43" s="40">
        <f t="shared" si="3"/>
        <v>0</v>
      </c>
    </row>
    <row r="44" spans="2:12" ht="20.100000000000001" hidden="1" customHeight="1" x14ac:dyDescent="0.25">
      <c r="B44" s="36" t="s">
        <v>52</v>
      </c>
      <c r="C44" s="37"/>
      <c r="D44" s="37"/>
      <c r="E44" s="38">
        <f t="shared" si="0"/>
        <v>0</v>
      </c>
      <c r="F44" s="38"/>
      <c r="G44" s="37"/>
      <c r="H44" s="37"/>
      <c r="I44" s="39"/>
      <c r="J44" s="39">
        <f t="shared" si="1"/>
        <v>0</v>
      </c>
      <c r="K44" s="39">
        <f t="shared" si="2"/>
        <v>0</v>
      </c>
      <c r="L44" s="40">
        <f t="shared" si="3"/>
        <v>0</v>
      </c>
    </row>
    <row r="45" spans="2:12" ht="20.100000000000001" hidden="1" customHeight="1" x14ac:dyDescent="0.25">
      <c r="B45" s="36" t="s">
        <v>53</v>
      </c>
      <c r="C45" s="37"/>
      <c r="D45" s="37"/>
      <c r="E45" s="38">
        <f t="shared" si="0"/>
        <v>0</v>
      </c>
      <c r="F45" s="38"/>
      <c r="G45" s="37"/>
      <c r="H45" s="37"/>
      <c r="I45" s="39"/>
      <c r="J45" s="39">
        <f t="shared" si="1"/>
        <v>0</v>
      </c>
      <c r="K45" s="39">
        <f t="shared" si="2"/>
        <v>0</v>
      </c>
      <c r="L45" s="40">
        <f t="shared" si="3"/>
        <v>0</v>
      </c>
    </row>
    <row r="46" spans="2:12" ht="20.100000000000001" hidden="1" customHeight="1" x14ac:dyDescent="0.25">
      <c r="B46" s="36" t="s">
        <v>54</v>
      </c>
      <c r="C46" s="37"/>
      <c r="D46" s="37"/>
      <c r="E46" s="38">
        <f t="shared" si="0"/>
        <v>0</v>
      </c>
      <c r="F46" s="38"/>
      <c r="G46" s="37"/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0</v>
      </c>
    </row>
    <row r="47" spans="2:12" ht="20.100000000000001" hidden="1" customHeight="1" x14ac:dyDescent="0.25">
      <c r="B47" s="36" t="s">
        <v>55</v>
      </c>
      <c r="C47" s="37"/>
      <c r="D47" s="37"/>
      <c r="E47" s="38">
        <f t="shared" si="0"/>
        <v>0</v>
      </c>
      <c r="F47" s="38"/>
      <c r="G47" s="37"/>
      <c r="H47" s="37"/>
      <c r="I47" s="39"/>
      <c r="J47" s="39">
        <f t="shared" si="1"/>
        <v>0</v>
      </c>
      <c r="K47" s="39">
        <f t="shared" si="2"/>
        <v>0</v>
      </c>
      <c r="L47" s="40">
        <f t="shared" si="3"/>
        <v>0</v>
      </c>
    </row>
    <row r="48" spans="2:12" ht="20.100000000000001" hidden="1" customHeight="1" x14ac:dyDescent="0.25">
      <c r="B48" s="36" t="s">
        <v>56</v>
      </c>
      <c r="C48" s="37"/>
      <c r="D48" s="37"/>
      <c r="E48" s="38">
        <f t="shared" si="0"/>
        <v>0</v>
      </c>
      <c r="F48" s="38"/>
      <c r="G48" s="37"/>
      <c r="H48" s="37"/>
      <c r="I48" s="39"/>
      <c r="J48" s="39">
        <f t="shared" si="1"/>
        <v>0</v>
      </c>
      <c r="K48" s="39">
        <f t="shared" si="2"/>
        <v>0</v>
      </c>
      <c r="L48" s="40">
        <f t="shared" si="3"/>
        <v>0</v>
      </c>
    </row>
    <row r="49" spans="2:12" ht="20.100000000000001" hidden="1" customHeight="1" x14ac:dyDescent="0.25">
      <c r="B49" s="7" t="s">
        <v>57</v>
      </c>
      <c r="C49" s="9"/>
      <c r="D49" s="9"/>
      <c r="E49" s="20">
        <f t="shared" si="0"/>
        <v>0</v>
      </c>
      <c r="F49" s="20"/>
      <c r="G49" s="9"/>
      <c r="H49" s="9"/>
      <c r="I49" s="14">
        <f>IF(ISERROR(+#REF!/E49)=TRUE,0,++#REF!/E49)</f>
        <v>0</v>
      </c>
      <c r="J49" s="14">
        <f>IF(ISERROR(+G49/E49)=TRUE,0,++G49/E49)</f>
        <v>0</v>
      </c>
      <c r="K49" s="14">
        <f>IF(ISERROR(+H49/E49)=TRUE,0,++H49/E49)</f>
        <v>0</v>
      </c>
      <c r="L49" s="17">
        <f>+D49-G49</f>
        <v>0</v>
      </c>
    </row>
    <row r="50" spans="2:12" ht="20.100000000000001" hidden="1" customHeight="1" x14ac:dyDescent="0.25">
      <c r="B50" s="7" t="s">
        <v>59</v>
      </c>
      <c r="C50" s="9"/>
      <c r="D50" s="9"/>
      <c r="E50" s="20">
        <f t="shared" si="0"/>
        <v>0</v>
      </c>
      <c r="F50" s="23"/>
      <c r="G50" s="9"/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0</v>
      </c>
    </row>
    <row r="51" spans="2:12" ht="23.25" customHeight="1" x14ac:dyDescent="0.25">
      <c r="B51" s="24" t="s">
        <v>4</v>
      </c>
      <c r="C51" s="11">
        <f t="shared" ref="C51:H51" si="4">SUM(C14:C50)</f>
        <v>0</v>
      </c>
      <c r="D51" s="11">
        <f t="shared" si="4"/>
        <v>2476408</v>
      </c>
      <c r="E51" s="11">
        <f t="shared" si="4"/>
        <v>2395996.6</v>
      </c>
      <c r="F51" s="11">
        <f t="shared" si="4"/>
        <v>1313246.52</v>
      </c>
      <c r="G51" s="11">
        <f t="shared" si="4"/>
        <v>663014.64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0.27671768816366432</v>
      </c>
      <c r="K51" s="15">
        <f>IF(ISERROR(+H51/E51)=TRUE,0,++H51/E51)</f>
        <v>0</v>
      </c>
      <c r="L51" s="18">
        <f>SUM(L14:L50)</f>
        <v>1813393.3599999999</v>
      </c>
    </row>
    <row r="52" spans="2:12" x14ac:dyDescent="0.2">
      <c r="B52" s="12" t="s">
        <v>99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49"/>
      <c r="J57" s="49"/>
      <c r="K57" s="49"/>
      <c r="L57" s="26"/>
    </row>
    <row r="58" spans="2:12" s="31" customFormat="1" x14ac:dyDescent="0.25">
      <c r="B58" s="42"/>
      <c r="C58" s="29">
        <f>C51/$A$10</f>
        <v>0</v>
      </c>
      <c r="D58" s="29">
        <f>D51/$A$10</f>
        <v>2.4764080000000002</v>
      </c>
      <c r="E58" s="29">
        <f>E51/$A$10</f>
        <v>2.3959966000000001</v>
      </c>
      <c r="F58" s="29">
        <f>F51/$A$10</f>
        <v>1.3132465200000001</v>
      </c>
      <c r="G58" s="29">
        <f>G51/$A$10</f>
        <v>0.66301463999999999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08"/>
  <sheetViews>
    <sheetView showGridLines="0" zoomScale="115" zoomScaleNormal="115" workbookViewId="0">
      <selection activeCell="B49" sqref="B49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2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58"/>
      <c r="J11" s="58"/>
      <c r="K11" s="58"/>
      <c r="L11" s="30" t="s">
        <v>20</v>
      </c>
    </row>
    <row r="12" spans="1:12" s="5" customFormat="1" ht="15" customHeight="1" x14ac:dyDescent="0.25">
      <c r="B12" s="56" t="s">
        <v>19</v>
      </c>
      <c r="C12" s="55" t="s">
        <v>0</v>
      </c>
      <c r="D12" s="55"/>
      <c r="E12" s="53" t="s">
        <v>13</v>
      </c>
      <c r="F12" s="53" t="s">
        <v>8</v>
      </c>
      <c r="G12" s="53" t="s">
        <v>61</v>
      </c>
      <c r="H12" s="53" t="s">
        <v>14</v>
      </c>
      <c r="I12" s="59" t="s">
        <v>16</v>
      </c>
      <c r="J12" s="59"/>
      <c r="K12" s="59"/>
      <c r="L12" s="50" t="s">
        <v>15</v>
      </c>
    </row>
    <row r="13" spans="1:12" s="5" customFormat="1" ht="40.5" customHeight="1" x14ac:dyDescent="0.25">
      <c r="B13" s="57"/>
      <c r="C13" s="21" t="s">
        <v>3</v>
      </c>
      <c r="D13" s="21" t="s">
        <v>2</v>
      </c>
      <c r="E13" s="54"/>
      <c r="F13" s="54"/>
      <c r="G13" s="54"/>
      <c r="H13" s="54"/>
      <c r="I13" s="21" t="s">
        <v>9</v>
      </c>
      <c r="J13" s="21" t="s">
        <v>10</v>
      </c>
      <c r="K13" s="22" t="s">
        <v>11</v>
      </c>
      <c r="L13" s="51"/>
    </row>
    <row r="14" spans="1:12" ht="20.100000000000001" customHeight="1" x14ac:dyDescent="0.25">
      <c r="B14" s="6" t="s">
        <v>63</v>
      </c>
      <c r="C14" s="8">
        <v>0</v>
      </c>
      <c r="D14" s="8">
        <v>4166858</v>
      </c>
      <c r="E14" s="19">
        <f>+D14*100/100</f>
        <v>4166858</v>
      </c>
      <c r="F14" s="19">
        <v>1063491.95</v>
      </c>
      <c r="G14" s="8">
        <v>590468.64</v>
      </c>
      <c r="H14" s="8"/>
      <c r="I14" s="13">
        <f>IF(ISERROR(+#REF!/E14)=TRUE,0,++#REF!/E14)</f>
        <v>0</v>
      </c>
      <c r="J14" s="13">
        <f>IF(ISERROR(+G14/E14)=TRUE,0,++G14/E14)</f>
        <v>0.14170596646202008</v>
      </c>
      <c r="K14" s="13">
        <f>IF(ISERROR(+H14/E14)=TRUE,0,++H14/E14)</f>
        <v>0</v>
      </c>
      <c r="L14" s="16">
        <f>+D14-G14</f>
        <v>3576389.36</v>
      </c>
    </row>
    <row r="15" spans="1:12" ht="20.100000000000001" customHeight="1" x14ac:dyDescent="0.25">
      <c r="B15" s="36" t="s">
        <v>64</v>
      </c>
      <c r="C15" s="37">
        <v>0</v>
      </c>
      <c r="D15" s="37">
        <v>5469884</v>
      </c>
      <c r="E15" s="38">
        <f t="shared" ref="E15:E47" si="0">+D15*100/100</f>
        <v>5469884</v>
      </c>
      <c r="F15" s="38">
        <v>2697895.94</v>
      </c>
      <c r="G15" s="37">
        <v>1893606.6199999999</v>
      </c>
      <c r="H15" s="37"/>
      <c r="I15" s="39"/>
      <c r="J15" s="39">
        <f t="shared" ref="J15:J47" si="1">IF(ISERROR(+G15/E15)=TRUE,0,++G15/E15)</f>
        <v>0.34618771074487137</v>
      </c>
      <c r="K15" s="39">
        <f t="shared" ref="K15:K47" si="2">IF(ISERROR(+H15/E15)=TRUE,0,++H15/E15)</f>
        <v>0</v>
      </c>
      <c r="L15" s="40">
        <f t="shared" ref="L15:L47" si="3">+D15-G15</f>
        <v>3576277.38</v>
      </c>
    </row>
    <row r="16" spans="1:12" ht="20.100000000000001" customHeight="1" x14ac:dyDescent="0.25">
      <c r="B16" s="36" t="s">
        <v>65</v>
      </c>
      <c r="C16" s="37">
        <v>0</v>
      </c>
      <c r="D16" s="37">
        <v>4726159</v>
      </c>
      <c r="E16" s="38">
        <f t="shared" si="0"/>
        <v>4726159</v>
      </c>
      <c r="F16" s="38">
        <v>1751503.1500000001</v>
      </c>
      <c r="G16" s="37">
        <v>565065.49</v>
      </c>
      <c r="H16" s="37"/>
      <c r="I16" s="39"/>
      <c r="J16" s="39">
        <f t="shared" si="1"/>
        <v>0.11956125259433717</v>
      </c>
      <c r="K16" s="39">
        <f t="shared" si="2"/>
        <v>0</v>
      </c>
      <c r="L16" s="40">
        <f t="shared" si="3"/>
        <v>4161093.51</v>
      </c>
    </row>
    <row r="17" spans="2:12" ht="20.100000000000001" customHeight="1" x14ac:dyDescent="0.25">
      <c r="B17" s="36" t="s">
        <v>66</v>
      </c>
      <c r="C17" s="37">
        <v>0</v>
      </c>
      <c r="D17" s="37">
        <v>1200826</v>
      </c>
      <c r="E17" s="38">
        <f t="shared" si="0"/>
        <v>1200826</v>
      </c>
      <c r="F17" s="38">
        <v>511778.93</v>
      </c>
      <c r="G17" s="37">
        <v>103500</v>
      </c>
      <c r="H17" s="37"/>
      <c r="I17" s="39"/>
      <c r="J17" s="39">
        <f t="shared" si="1"/>
        <v>8.6190672087379849E-2</v>
      </c>
      <c r="K17" s="39">
        <f t="shared" si="2"/>
        <v>0</v>
      </c>
      <c r="L17" s="40">
        <f t="shared" si="3"/>
        <v>1097326</v>
      </c>
    </row>
    <row r="18" spans="2:12" ht="20.100000000000001" customHeight="1" x14ac:dyDescent="0.25">
      <c r="B18" s="36" t="s">
        <v>67</v>
      </c>
      <c r="C18" s="37">
        <v>0</v>
      </c>
      <c r="D18" s="37">
        <v>13858990</v>
      </c>
      <c r="E18" s="38">
        <f t="shared" si="0"/>
        <v>13858990</v>
      </c>
      <c r="F18" s="38">
        <v>5311334.3900000006</v>
      </c>
      <c r="G18" s="37">
        <v>3937759.6799999997</v>
      </c>
      <c r="H18" s="37"/>
      <c r="I18" s="39"/>
      <c r="J18" s="39">
        <f t="shared" si="1"/>
        <v>0.28413035004715348</v>
      </c>
      <c r="K18" s="39">
        <f t="shared" si="2"/>
        <v>0</v>
      </c>
      <c r="L18" s="40">
        <f t="shared" si="3"/>
        <v>9921230.3200000003</v>
      </c>
    </row>
    <row r="19" spans="2:12" ht="20.100000000000001" customHeight="1" x14ac:dyDescent="0.25">
      <c r="B19" s="36" t="s">
        <v>68</v>
      </c>
      <c r="C19" s="37">
        <v>0</v>
      </c>
      <c r="D19" s="37">
        <v>15070843</v>
      </c>
      <c r="E19" s="38">
        <f t="shared" si="0"/>
        <v>15070843</v>
      </c>
      <c r="F19" s="38">
        <v>11084379.550000001</v>
      </c>
      <c r="G19" s="37">
        <v>2908583.9799999995</v>
      </c>
      <c r="H19" s="37"/>
      <c r="I19" s="39"/>
      <c r="J19" s="39">
        <f t="shared" si="1"/>
        <v>0.19299411320255938</v>
      </c>
      <c r="K19" s="39">
        <f t="shared" si="2"/>
        <v>0</v>
      </c>
      <c r="L19" s="40">
        <f t="shared" si="3"/>
        <v>12162259.02</v>
      </c>
    </row>
    <row r="20" spans="2:12" ht="20.100000000000001" customHeight="1" x14ac:dyDescent="0.25">
      <c r="B20" s="36" t="s">
        <v>69</v>
      </c>
      <c r="C20" s="37">
        <v>0</v>
      </c>
      <c r="D20" s="37">
        <v>15347907</v>
      </c>
      <c r="E20" s="38">
        <f t="shared" si="0"/>
        <v>15347907</v>
      </c>
      <c r="F20" s="38">
        <v>5014515.8899999997</v>
      </c>
      <c r="G20" s="37">
        <v>2653011.6399999997</v>
      </c>
      <c r="H20" s="37"/>
      <c r="I20" s="39"/>
      <c r="J20" s="39">
        <f t="shared" si="1"/>
        <v>0.17285820405349078</v>
      </c>
      <c r="K20" s="39">
        <f t="shared" si="2"/>
        <v>0</v>
      </c>
      <c r="L20" s="40">
        <f t="shared" si="3"/>
        <v>12694895.359999999</v>
      </c>
    </row>
    <row r="21" spans="2:12" ht="20.100000000000001" customHeight="1" x14ac:dyDescent="0.25">
      <c r="B21" s="36" t="s">
        <v>70</v>
      </c>
      <c r="C21" s="37">
        <v>0</v>
      </c>
      <c r="D21" s="37">
        <v>2454850</v>
      </c>
      <c r="E21" s="38">
        <f t="shared" si="0"/>
        <v>2454850</v>
      </c>
      <c r="F21" s="38">
        <v>858945.35</v>
      </c>
      <c r="G21" s="37">
        <v>278589.8</v>
      </c>
      <c r="H21" s="37"/>
      <c r="I21" s="39"/>
      <c r="J21" s="39">
        <f t="shared" si="1"/>
        <v>0.11348546754384178</v>
      </c>
      <c r="K21" s="39">
        <f t="shared" si="2"/>
        <v>0</v>
      </c>
      <c r="L21" s="40">
        <f t="shared" si="3"/>
        <v>2176260.2000000002</v>
      </c>
    </row>
    <row r="22" spans="2:12" ht="20.100000000000001" customHeight="1" x14ac:dyDescent="0.25">
      <c r="B22" s="36" t="s">
        <v>71</v>
      </c>
      <c r="C22" s="37">
        <v>0</v>
      </c>
      <c r="D22" s="37">
        <v>7462919</v>
      </c>
      <c r="E22" s="38">
        <f t="shared" si="0"/>
        <v>7462919</v>
      </c>
      <c r="F22" s="38">
        <v>1168483.52</v>
      </c>
      <c r="G22" s="37">
        <v>538464.78</v>
      </c>
      <c r="H22" s="37"/>
      <c r="I22" s="39"/>
      <c r="J22" s="39">
        <f t="shared" si="1"/>
        <v>7.2152033272771685E-2</v>
      </c>
      <c r="K22" s="39">
        <f t="shared" si="2"/>
        <v>0</v>
      </c>
      <c r="L22" s="40">
        <f t="shared" si="3"/>
        <v>6924454.2199999997</v>
      </c>
    </row>
    <row r="23" spans="2:12" ht="20.100000000000001" customHeight="1" x14ac:dyDescent="0.25">
      <c r="B23" s="36" t="s">
        <v>72</v>
      </c>
      <c r="C23" s="37">
        <v>0</v>
      </c>
      <c r="D23" s="37">
        <v>15368724</v>
      </c>
      <c r="E23" s="38">
        <f t="shared" si="0"/>
        <v>15368724</v>
      </c>
      <c r="F23" s="38">
        <v>6054429.0099999998</v>
      </c>
      <c r="G23" s="37">
        <v>4535004.59</v>
      </c>
      <c r="H23" s="37"/>
      <c r="I23" s="39"/>
      <c r="J23" s="39">
        <f t="shared" si="1"/>
        <v>0.29508009838682769</v>
      </c>
      <c r="K23" s="39">
        <f t="shared" si="2"/>
        <v>0</v>
      </c>
      <c r="L23" s="40">
        <f t="shared" si="3"/>
        <v>10833719.41</v>
      </c>
    </row>
    <row r="24" spans="2:12" ht="20.100000000000001" customHeight="1" x14ac:dyDescent="0.25">
      <c r="B24" s="36" t="s">
        <v>73</v>
      </c>
      <c r="C24" s="37">
        <v>0</v>
      </c>
      <c r="D24" s="37">
        <v>5072</v>
      </c>
      <c r="E24" s="38">
        <f t="shared" si="0"/>
        <v>5072</v>
      </c>
      <c r="F24" s="38">
        <v>0</v>
      </c>
      <c r="G24" s="37">
        <v>0</v>
      </c>
      <c r="H24" s="37"/>
      <c r="I24" s="39"/>
      <c r="J24" s="39">
        <f t="shared" si="1"/>
        <v>0</v>
      </c>
      <c r="K24" s="39">
        <f t="shared" si="2"/>
        <v>0</v>
      </c>
      <c r="L24" s="40">
        <f t="shared" si="3"/>
        <v>5072</v>
      </c>
    </row>
    <row r="25" spans="2:12" ht="20.100000000000001" customHeight="1" x14ac:dyDescent="0.25">
      <c r="B25" s="36" t="s">
        <v>74</v>
      </c>
      <c r="C25" s="37">
        <v>0</v>
      </c>
      <c r="D25" s="37">
        <v>16511421</v>
      </c>
      <c r="E25" s="38">
        <f t="shared" si="0"/>
        <v>16511421</v>
      </c>
      <c r="F25" s="38">
        <v>4588075.3600000003</v>
      </c>
      <c r="G25" s="37">
        <v>1620148.7999999998</v>
      </c>
      <c r="H25" s="37"/>
      <c r="I25" s="39"/>
      <c r="J25" s="39">
        <f t="shared" si="1"/>
        <v>9.8122917464220666E-2</v>
      </c>
      <c r="K25" s="39">
        <f t="shared" si="2"/>
        <v>0</v>
      </c>
      <c r="L25" s="40">
        <f t="shared" si="3"/>
        <v>14891272.199999999</v>
      </c>
    </row>
    <row r="26" spans="2:12" ht="20.100000000000001" customHeight="1" x14ac:dyDescent="0.25">
      <c r="B26" s="36" t="s">
        <v>75</v>
      </c>
      <c r="C26" s="37">
        <v>0</v>
      </c>
      <c r="D26" s="37">
        <v>50858186</v>
      </c>
      <c r="E26" s="38">
        <f t="shared" si="0"/>
        <v>50858186</v>
      </c>
      <c r="F26" s="38">
        <v>9392335.7800000012</v>
      </c>
      <c r="G26" s="37">
        <v>1786088.81</v>
      </c>
      <c r="H26" s="37"/>
      <c r="I26" s="39"/>
      <c r="J26" s="39">
        <f t="shared" si="1"/>
        <v>3.5119003457968402E-2</v>
      </c>
      <c r="K26" s="39">
        <f t="shared" si="2"/>
        <v>0</v>
      </c>
      <c r="L26" s="40">
        <f t="shared" si="3"/>
        <v>49072097.189999998</v>
      </c>
    </row>
    <row r="27" spans="2:12" ht="20.100000000000001" customHeight="1" x14ac:dyDescent="0.25">
      <c r="B27" s="36" t="s">
        <v>76</v>
      </c>
      <c r="C27" s="37">
        <v>0</v>
      </c>
      <c r="D27" s="37">
        <v>15856456</v>
      </c>
      <c r="E27" s="38">
        <f t="shared" si="0"/>
        <v>15856456</v>
      </c>
      <c r="F27" s="38">
        <v>8347046.2799999993</v>
      </c>
      <c r="G27" s="37">
        <v>2050458.71</v>
      </c>
      <c r="H27" s="37"/>
      <c r="I27" s="39"/>
      <c r="J27" s="39">
        <f t="shared" si="1"/>
        <v>0.12931380820531396</v>
      </c>
      <c r="K27" s="39">
        <f t="shared" si="2"/>
        <v>0</v>
      </c>
      <c r="L27" s="40">
        <f t="shared" si="3"/>
        <v>13805997.289999999</v>
      </c>
    </row>
    <row r="28" spans="2:12" ht="20.100000000000001" customHeight="1" x14ac:dyDescent="0.25">
      <c r="B28" s="36" t="s">
        <v>77</v>
      </c>
      <c r="C28" s="37">
        <v>0</v>
      </c>
      <c r="D28" s="37">
        <v>4059026</v>
      </c>
      <c r="E28" s="38">
        <f t="shared" si="0"/>
        <v>4059026</v>
      </c>
      <c r="F28" s="38">
        <v>650810.98</v>
      </c>
      <c r="G28" s="37">
        <v>0</v>
      </c>
      <c r="H28" s="37"/>
      <c r="I28" s="39"/>
      <c r="J28" s="39">
        <f t="shared" si="1"/>
        <v>0</v>
      </c>
      <c r="K28" s="39">
        <f t="shared" si="2"/>
        <v>0</v>
      </c>
      <c r="L28" s="40">
        <f t="shared" si="3"/>
        <v>4059026</v>
      </c>
    </row>
    <row r="29" spans="2:12" ht="20.100000000000001" customHeight="1" x14ac:dyDescent="0.25">
      <c r="B29" s="36" t="s">
        <v>78</v>
      </c>
      <c r="C29" s="37">
        <v>0</v>
      </c>
      <c r="D29" s="37">
        <v>2539581</v>
      </c>
      <c r="E29" s="38">
        <f t="shared" si="0"/>
        <v>2539581</v>
      </c>
      <c r="F29" s="38">
        <v>1212856.25</v>
      </c>
      <c r="G29" s="37">
        <v>917744.59000000008</v>
      </c>
      <c r="H29" s="37"/>
      <c r="I29" s="39"/>
      <c r="J29" s="39">
        <f t="shared" si="1"/>
        <v>0.36137638059191657</v>
      </c>
      <c r="K29" s="39">
        <f t="shared" si="2"/>
        <v>0</v>
      </c>
      <c r="L29" s="40">
        <f t="shared" si="3"/>
        <v>1621836.41</v>
      </c>
    </row>
    <row r="30" spans="2:12" ht="20.100000000000001" customHeight="1" x14ac:dyDescent="0.25">
      <c r="B30" s="36" t="s">
        <v>79</v>
      </c>
      <c r="C30" s="37">
        <v>0</v>
      </c>
      <c r="D30" s="37">
        <v>1711536</v>
      </c>
      <c r="E30" s="38">
        <f t="shared" si="0"/>
        <v>1711536</v>
      </c>
      <c r="F30" s="38">
        <v>101092.95</v>
      </c>
      <c r="G30" s="37">
        <v>0</v>
      </c>
      <c r="H30" s="37"/>
      <c r="I30" s="39"/>
      <c r="J30" s="39">
        <f t="shared" si="1"/>
        <v>0</v>
      </c>
      <c r="K30" s="39">
        <f t="shared" si="2"/>
        <v>0</v>
      </c>
      <c r="L30" s="40">
        <f t="shared" si="3"/>
        <v>1711536</v>
      </c>
    </row>
    <row r="31" spans="2:12" ht="20.100000000000001" customHeight="1" x14ac:dyDescent="0.25">
      <c r="B31" s="36" t="s">
        <v>80</v>
      </c>
      <c r="C31" s="37">
        <v>0</v>
      </c>
      <c r="D31" s="37">
        <v>3642114</v>
      </c>
      <c r="E31" s="38">
        <f t="shared" si="0"/>
        <v>3642114</v>
      </c>
      <c r="F31" s="38">
        <v>436668.5</v>
      </c>
      <c r="G31" s="37">
        <v>193908.53</v>
      </c>
      <c r="H31" s="37"/>
      <c r="I31" s="39"/>
      <c r="J31" s="39">
        <f t="shared" si="1"/>
        <v>5.3240653642362648E-2</v>
      </c>
      <c r="K31" s="39">
        <f t="shared" si="2"/>
        <v>0</v>
      </c>
      <c r="L31" s="40">
        <f t="shared" si="3"/>
        <v>3448205.47</v>
      </c>
    </row>
    <row r="32" spans="2:12" ht="20.100000000000001" customHeight="1" x14ac:dyDescent="0.25">
      <c r="B32" s="36" t="s">
        <v>81</v>
      </c>
      <c r="C32" s="37">
        <v>0</v>
      </c>
      <c r="D32" s="37">
        <v>6129699</v>
      </c>
      <c r="E32" s="38">
        <f t="shared" si="0"/>
        <v>6129699</v>
      </c>
      <c r="F32" s="38">
        <v>2954452.1900000004</v>
      </c>
      <c r="G32" s="37">
        <v>1759884.4999999998</v>
      </c>
      <c r="H32" s="37"/>
      <c r="I32" s="39"/>
      <c r="J32" s="39">
        <f t="shared" si="1"/>
        <v>0.28710781720276962</v>
      </c>
      <c r="K32" s="39">
        <f t="shared" si="2"/>
        <v>0</v>
      </c>
      <c r="L32" s="40">
        <f t="shared" si="3"/>
        <v>4369814.5</v>
      </c>
    </row>
    <row r="33" spans="2:12" ht="20.100000000000001" customHeight="1" x14ac:dyDescent="0.25">
      <c r="B33" s="36" t="s">
        <v>82</v>
      </c>
      <c r="C33" s="37">
        <v>0</v>
      </c>
      <c r="D33" s="37">
        <v>4600222</v>
      </c>
      <c r="E33" s="38">
        <f t="shared" si="0"/>
        <v>4600222</v>
      </c>
      <c r="F33" s="38">
        <v>1041131.03</v>
      </c>
      <c r="G33" s="37">
        <v>713144.38</v>
      </c>
      <c r="H33" s="37"/>
      <c r="I33" s="39"/>
      <c r="J33" s="39">
        <f t="shared" si="1"/>
        <v>0.15502390536804528</v>
      </c>
      <c r="K33" s="39">
        <f t="shared" si="2"/>
        <v>0</v>
      </c>
      <c r="L33" s="40">
        <f t="shared" si="3"/>
        <v>3887077.62</v>
      </c>
    </row>
    <row r="34" spans="2:12" ht="20.100000000000001" customHeight="1" x14ac:dyDescent="0.25">
      <c r="B34" s="36" t="s">
        <v>83</v>
      </c>
      <c r="C34" s="37">
        <v>0</v>
      </c>
      <c r="D34" s="37">
        <v>1482745</v>
      </c>
      <c r="E34" s="38">
        <f t="shared" si="0"/>
        <v>1482745</v>
      </c>
      <c r="F34" s="38">
        <v>441136.32999999996</v>
      </c>
      <c r="G34" s="37">
        <v>396365.04</v>
      </c>
      <c r="H34" s="37"/>
      <c r="I34" s="39"/>
      <c r="J34" s="39">
        <f t="shared" si="1"/>
        <v>0.2673184128086758</v>
      </c>
      <c r="K34" s="39">
        <f t="shared" si="2"/>
        <v>0</v>
      </c>
      <c r="L34" s="40">
        <f t="shared" si="3"/>
        <v>1086379.96</v>
      </c>
    </row>
    <row r="35" spans="2:12" ht="20.100000000000001" customHeight="1" x14ac:dyDescent="0.25">
      <c r="B35" s="36" t="s">
        <v>84</v>
      </c>
      <c r="C35" s="37">
        <v>0</v>
      </c>
      <c r="D35" s="37">
        <v>477167</v>
      </c>
      <c r="E35" s="38">
        <f t="shared" si="0"/>
        <v>477167</v>
      </c>
      <c r="F35" s="38">
        <v>243155.81</v>
      </c>
      <c r="G35" s="37">
        <v>222080</v>
      </c>
      <c r="H35" s="37"/>
      <c r="I35" s="39"/>
      <c r="J35" s="39">
        <f t="shared" si="1"/>
        <v>0.46541357637891972</v>
      </c>
      <c r="K35" s="39">
        <f t="shared" si="2"/>
        <v>0</v>
      </c>
      <c r="L35" s="40">
        <f t="shared" si="3"/>
        <v>255087</v>
      </c>
    </row>
    <row r="36" spans="2:12" ht="20.100000000000001" customHeight="1" x14ac:dyDescent="0.25">
      <c r="B36" s="36" t="s">
        <v>85</v>
      </c>
      <c r="C36" s="37">
        <v>0</v>
      </c>
      <c r="D36" s="37">
        <v>352856</v>
      </c>
      <c r="E36" s="38">
        <f t="shared" si="0"/>
        <v>352856</v>
      </c>
      <c r="F36" s="38">
        <v>48232.5</v>
      </c>
      <c r="G36" s="37">
        <v>0</v>
      </c>
      <c r="H36" s="37"/>
      <c r="I36" s="39"/>
      <c r="J36" s="39">
        <f t="shared" si="1"/>
        <v>0</v>
      </c>
      <c r="K36" s="39">
        <f t="shared" si="2"/>
        <v>0</v>
      </c>
      <c r="L36" s="40">
        <f t="shared" si="3"/>
        <v>352856</v>
      </c>
    </row>
    <row r="37" spans="2:12" ht="20.100000000000001" customHeight="1" x14ac:dyDescent="0.25">
      <c r="B37" s="36" t="s">
        <v>86</v>
      </c>
      <c r="C37" s="37">
        <v>0</v>
      </c>
      <c r="D37" s="37">
        <v>445545</v>
      </c>
      <c r="E37" s="38">
        <f t="shared" si="0"/>
        <v>445545</v>
      </c>
      <c r="F37" s="38">
        <v>36270.699999999997</v>
      </c>
      <c r="G37" s="37">
        <v>9058.7000000000007</v>
      </c>
      <c r="H37" s="37"/>
      <c r="I37" s="39"/>
      <c r="J37" s="39">
        <f t="shared" si="1"/>
        <v>2.0331728557160332E-2</v>
      </c>
      <c r="K37" s="39">
        <f t="shared" si="2"/>
        <v>0</v>
      </c>
      <c r="L37" s="40">
        <f t="shared" si="3"/>
        <v>436486.3</v>
      </c>
    </row>
    <row r="38" spans="2:12" ht="20.100000000000001" customHeight="1" x14ac:dyDescent="0.25">
      <c r="B38" s="36" t="s">
        <v>87</v>
      </c>
      <c r="C38" s="37">
        <v>0</v>
      </c>
      <c r="D38" s="37">
        <v>164415</v>
      </c>
      <c r="E38" s="38">
        <f t="shared" si="0"/>
        <v>164415</v>
      </c>
      <c r="F38" s="38">
        <v>18482</v>
      </c>
      <c r="G38" s="37">
        <v>1500</v>
      </c>
      <c r="H38" s="37"/>
      <c r="I38" s="39"/>
      <c r="J38" s="39">
        <f t="shared" si="1"/>
        <v>9.123255177447314E-3</v>
      </c>
      <c r="K38" s="39">
        <f t="shared" si="2"/>
        <v>0</v>
      </c>
      <c r="L38" s="40">
        <f t="shared" si="3"/>
        <v>162915</v>
      </c>
    </row>
    <row r="39" spans="2:12" ht="20.100000000000001" customHeight="1" x14ac:dyDescent="0.25">
      <c r="B39" s="36" t="s">
        <v>88</v>
      </c>
      <c r="C39" s="37">
        <v>0</v>
      </c>
      <c r="D39" s="37">
        <v>228648</v>
      </c>
      <c r="E39" s="38">
        <f t="shared" si="0"/>
        <v>228648</v>
      </c>
      <c r="F39" s="38">
        <v>0</v>
      </c>
      <c r="G39" s="37">
        <v>0</v>
      </c>
      <c r="H39" s="37"/>
      <c r="I39" s="39"/>
      <c r="J39" s="39">
        <f t="shared" si="1"/>
        <v>0</v>
      </c>
      <c r="K39" s="39">
        <f t="shared" si="2"/>
        <v>0</v>
      </c>
      <c r="L39" s="40">
        <f t="shared" si="3"/>
        <v>228648</v>
      </c>
    </row>
    <row r="40" spans="2:12" ht="20.100000000000001" customHeight="1" x14ac:dyDescent="0.25">
      <c r="B40" s="36" t="s">
        <v>89</v>
      </c>
      <c r="C40" s="37">
        <v>0</v>
      </c>
      <c r="D40" s="37">
        <v>650651</v>
      </c>
      <c r="E40" s="38">
        <f t="shared" si="0"/>
        <v>650651</v>
      </c>
      <c r="F40" s="38">
        <v>0</v>
      </c>
      <c r="G40" s="37">
        <v>0</v>
      </c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650651</v>
      </c>
    </row>
    <row r="41" spans="2:12" ht="20.100000000000001" customHeight="1" x14ac:dyDescent="0.25">
      <c r="B41" s="36" t="s">
        <v>90</v>
      </c>
      <c r="C41" s="37">
        <v>0</v>
      </c>
      <c r="D41" s="37">
        <v>15927559</v>
      </c>
      <c r="E41" s="38">
        <f t="shared" si="0"/>
        <v>15927559</v>
      </c>
      <c r="F41" s="38">
        <v>1705275.54</v>
      </c>
      <c r="G41" s="37">
        <v>40000</v>
      </c>
      <c r="H41" s="37"/>
      <c r="I41" s="39"/>
      <c r="J41" s="39">
        <f t="shared" si="1"/>
        <v>2.5113703863850071E-3</v>
      </c>
      <c r="K41" s="39">
        <f t="shared" si="2"/>
        <v>0</v>
      </c>
      <c r="L41" s="40">
        <f t="shared" si="3"/>
        <v>15887559</v>
      </c>
    </row>
    <row r="42" spans="2:12" ht="20.100000000000001" customHeight="1" x14ac:dyDescent="0.25">
      <c r="B42" s="36" t="s">
        <v>91</v>
      </c>
      <c r="C42" s="37">
        <v>0</v>
      </c>
      <c r="D42" s="37">
        <v>2790611</v>
      </c>
      <c r="E42" s="38">
        <f t="shared" si="0"/>
        <v>2790611</v>
      </c>
      <c r="F42" s="38">
        <v>1011837.0799999997</v>
      </c>
      <c r="G42" s="37">
        <v>567771.49000000011</v>
      </c>
      <c r="H42" s="37"/>
      <c r="I42" s="39"/>
      <c r="J42" s="39">
        <f t="shared" si="1"/>
        <v>0.20345776964256218</v>
      </c>
      <c r="K42" s="39">
        <f t="shared" si="2"/>
        <v>0</v>
      </c>
      <c r="L42" s="40">
        <f t="shared" si="3"/>
        <v>2222839.5099999998</v>
      </c>
    </row>
    <row r="43" spans="2:12" ht="20.100000000000001" customHeight="1" x14ac:dyDescent="0.25">
      <c r="B43" s="36" t="s">
        <v>92</v>
      </c>
      <c r="C43" s="37">
        <v>0</v>
      </c>
      <c r="D43" s="37">
        <v>236658</v>
      </c>
      <c r="E43" s="38"/>
      <c r="F43" s="38">
        <v>1840</v>
      </c>
      <c r="G43" s="37">
        <v>0</v>
      </c>
      <c r="H43" s="37"/>
      <c r="I43" s="39"/>
      <c r="J43" s="39">
        <f t="shared" ref="J43:J44" si="4">IF(ISERROR(+G43/E43)=TRUE,0,++G43/E43)</f>
        <v>0</v>
      </c>
      <c r="K43" s="39">
        <f t="shared" ref="K43:K44" si="5">IF(ISERROR(+H43/E43)=TRUE,0,++H43/E43)</f>
        <v>0</v>
      </c>
      <c r="L43" s="40">
        <f t="shared" ref="L43:L44" si="6">+D43-G43</f>
        <v>236658</v>
      </c>
    </row>
    <row r="44" spans="2:12" ht="20.100000000000001" customHeight="1" x14ac:dyDescent="0.25">
      <c r="B44" s="36" t="s">
        <v>95</v>
      </c>
      <c r="C44" s="37">
        <v>0</v>
      </c>
      <c r="D44" s="37">
        <v>13475491</v>
      </c>
      <c r="E44" s="38"/>
      <c r="F44" s="38">
        <v>1722184.28</v>
      </c>
      <c r="G44" s="37">
        <v>264240</v>
      </c>
      <c r="H44" s="37"/>
      <c r="I44" s="39"/>
      <c r="J44" s="39">
        <f t="shared" si="4"/>
        <v>0</v>
      </c>
      <c r="K44" s="39">
        <f t="shared" si="5"/>
        <v>0</v>
      </c>
      <c r="L44" s="40">
        <f t="shared" si="6"/>
        <v>13211251</v>
      </c>
    </row>
    <row r="45" spans="2:12" ht="20.100000000000001" customHeight="1" x14ac:dyDescent="0.25">
      <c r="B45" s="36" t="s">
        <v>96</v>
      </c>
      <c r="C45" s="37">
        <v>0</v>
      </c>
      <c r="D45" s="37">
        <v>1350683</v>
      </c>
      <c r="E45" s="38">
        <f t="shared" si="0"/>
        <v>1350683</v>
      </c>
      <c r="F45" s="38">
        <v>346782.5</v>
      </c>
      <c r="G45" s="37">
        <v>127872.68</v>
      </c>
      <c r="H45" s="37"/>
      <c r="I45" s="39"/>
      <c r="J45" s="39">
        <f t="shared" si="1"/>
        <v>9.4672606377662255E-2</v>
      </c>
      <c r="K45" s="39">
        <f t="shared" si="2"/>
        <v>0</v>
      </c>
      <c r="L45" s="40">
        <f t="shared" si="3"/>
        <v>1222810.32</v>
      </c>
    </row>
    <row r="46" spans="2:12" ht="20.100000000000001" customHeight="1" x14ac:dyDescent="0.25">
      <c r="B46" s="36" t="s">
        <v>97</v>
      </c>
      <c r="C46" s="37">
        <v>0</v>
      </c>
      <c r="D46" s="37">
        <v>489820</v>
      </c>
      <c r="E46" s="38">
        <f t="shared" si="0"/>
        <v>489820</v>
      </c>
      <c r="F46" s="38">
        <v>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489820</v>
      </c>
    </row>
    <row r="47" spans="2:12" ht="20.100000000000001" customHeight="1" x14ac:dyDescent="0.25">
      <c r="B47" s="36" t="s">
        <v>98</v>
      </c>
      <c r="C47" s="37">
        <v>0</v>
      </c>
      <c r="D47" s="37">
        <v>1915722</v>
      </c>
      <c r="E47" s="38">
        <f t="shared" si="0"/>
        <v>1915722</v>
      </c>
      <c r="F47" s="38">
        <v>0</v>
      </c>
      <c r="G47" s="37">
        <v>0</v>
      </c>
      <c r="H47" s="37"/>
      <c r="I47" s="39"/>
      <c r="J47" s="39">
        <f t="shared" si="1"/>
        <v>0</v>
      </c>
      <c r="K47" s="39">
        <f t="shared" si="2"/>
        <v>0</v>
      </c>
      <c r="L47" s="40">
        <f t="shared" si="3"/>
        <v>1915722</v>
      </c>
    </row>
    <row r="48" spans="2:12" ht="23.25" customHeight="1" x14ac:dyDescent="0.25">
      <c r="B48" s="24" t="s">
        <v>4</v>
      </c>
      <c r="C48" s="11">
        <f t="shared" ref="C48:H48" si="7">SUM(C14:C47)</f>
        <v>0</v>
      </c>
      <c r="D48" s="11">
        <f t="shared" si="7"/>
        <v>231029844</v>
      </c>
      <c r="E48" s="11">
        <f t="shared" si="7"/>
        <v>217317695</v>
      </c>
      <c r="F48" s="11">
        <f t="shared" si="7"/>
        <v>69816423.74000001</v>
      </c>
      <c r="G48" s="11">
        <f t="shared" si="7"/>
        <v>28674321.449999996</v>
      </c>
      <c r="H48" s="11">
        <f t="shared" si="7"/>
        <v>0</v>
      </c>
      <c r="I48" s="15">
        <f>IF(ISERROR(+#REF!/E48)=TRUE,0,++#REF!/E48)</f>
        <v>0</v>
      </c>
      <c r="J48" s="15">
        <f>IF(ISERROR(+G48/E48)=TRUE,0,++G48/E48)</f>
        <v>0.13194655616975873</v>
      </c>
      <c r="K48" s="15">
        <f>IF(ISERROR(+H48/E48)=TRUE,0,++H48/E48)</f>
        <v>0</v>
      </c>
      <c r="L48" s="18">
        <f>SUM(L14:L47)</f>
        <v>202355522.55000001</v>
      </c>
    </row>
    <row r="49" spans="2:12" x14ac:dyDescent="0.2">
      <c r="B49" s="12" t="s">
        <v>99</v>
      </c>
    </row>
    <row r="50" spans="2:12" s="31" customFormat="1" x14ac:dyDescent="0.2">
      <c r="B50" s="12"/>
    </row>
    <row r="51" spans="2:12" s="31" customFormat="1" x14ac:dyDescent="0.25">
      <c r="K51" s="32"/>
    </row>
    <row r="52" spans="2:12" s="31" customFormat="1" x14ac:dyDescent="0.25">
      <c r="K52" s="32"/>
    </row>
    <row r="53" spans="2:12" s="31" customFormat="1" x14ac:dyDescent="0.25">
      <c r="K53" s="32"/>
    </row>
    <row r="54" spans="2:12" s="31" customFormat="1" ht="44.25" customHeight="1" x14ac:dyDescent="0.25">
      <c r="B54" s="41"/>
      <c r="C54" s="28" t="s">
        <v>3</v>
      </c>
      <c r="D54" s="28" t="s">
        <v>2</v>
      </c>
      <c r="E54" s="26" t="s">
        <v>17</v>
      </c>
      <c r="F54" s="26" t="s">
        <v>18</v>
      </c>
      <c r="G54" s="26" t="s">
        <v>21</v>
      </c>
      <c r="H54" s="27" t="s">
        <v>14</v>
      </c>
      <c r="I54" s="49"/>
      <c r="J54" s="49"/>
      <c r="K54" s="49"/>
      <c r="L54" s="26"/>
    </row>
    <row r="55" spans="2:12" s="31" customFormat="1" x14ac:dyDescent="0.25">
      <c r="B55" s="42"/>
      <c r="C55" s="29">
        <f>C48/$A$10</f>
        <v>0</v>
      </c>
      <c r="D55" s="29">
        <f>D48/$A$10</f>
        <v>231.029844</v>
      </c>
      <c r="E55" s="29">
        <f>E48/$A$10</f>
        <v>217.31769499999999</v>
      </c>
      <c r="F55" s="29">
        <f>F48/$A$10</f>
        <v>69.816423740000005</v>
      </c>
      <c r="G55" s="29">
        <f>G48/$A$10</f>
        <v>28.674321449999997</v>
      </c>
      <c r="H55" s="33"/>
      <c r="I55" s="34"/>
      <c r="J55" s="34"/>
      <c r="K55" s="34"/>
      <c r="L55" s="35"/>
    </row>
    <row r="56" spans="2:12" s="31" customFormat="1" x14ac:dyDescent="0.25">
      <c r="B56" s="42"/>
      <c r="C56" s="29"/>
      <c r="D56" s="29"/>
      <c r="E56" s="29"/>
      <c r="F56" s="29"/>
      <c r="G56" s="29"/>
      <c r="H56" s="48"/>
      <c r="I56" s="34"/>
      <c r="J56" s="34"/>
      <c r="K56" s="34"/>
      <c r="L56" s="35"/>
    </row>
    <row r="57" spans="2:12" s="31" customFormat="1" x14ac:dyDescent="0.25">
      <c r="B57" s="42"/>
      <c r="C57" s="29"/>
      <c r="D57" s="29"/>
      <c r="E57" s="29"/>
      <c r="F57" s="29"/>
      <c r="G57" s="29"/>
      <c r="H57" s="48"/>
      <c r="I57" s="34"/>
      <c r="J57" s="34"/>
      <c r="K57" s="34"/>
      <c r="L57" s="3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6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6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6"/>
      <c r="I92" s="44"/>
      <c r="J92" s="44"/>
      <c r="K92" s="44"/>
      <c r="L92" s="45"/>
    </row>
    <row r="93" spans="2:12" s="31" customFormat="1" x14ac:dyDescent="0.25">
      <c r="K93" s="32"/>
    </row>
    <row r="94" spans="2:12" s="31" customFormat="1" x14ac:dyDescent="0.25">
      <c r="K94" s="32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</sheetData>
  <mergeCells count="11">
    <mergeCell ref="I54:K54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2017-05-15T14:44:31Z</dcterms:modified>
</cp:coreProperties>
</file>