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8. Agosto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DYT!$B$12:$L$48</definedName>
    <definedName name="_xlnm._FilterDatabase" localSheetId="1" hidden="1">RDR!$B$12:$L$50</definedName>
    <definedName name="_xlnm._FilterDatabase" localSheetId="0" hidden="1">RO!$B$12:$L$55</definedName>
    <definedName name="_xlnm._FilterDatabase" localSheetId="2" hidden="1">ROOC!$B$12:$L$31</definedName>
    <definedName name="_xlnm.Print_Area" localSheetId="3">DYT!$B$2:$L$51</definedName>
    <definedName name="_xlnm.Print_Area" localSheetId="1">RDR!$B$2:$L$53</definedName>
    <definedName name="_xlnm.Print_Area" localSheetId="0">RO!$B$2:$L$58</definedName>
    <definedName name="_xlnm.Print_Area" localSheetId="2">ROOC!$B$2:$L$34</definedName>
  </definedNames>
  <calcPr calcId="152511"/>
</workbook>
</file>

<file path=xl/calcChain.xml><?xml version="1.0" encoding="utf-8"?>
<calcChain xmlns="http://schemas.openxmlformats.org/spreadsheetml/2006/main">
  <c r="J47" i="10" l="1"/>
  <c r="E47" i="10"/>
  <c r="E47" i="1"/>
  <c r="E46" i="1"/>
  <c r="K46" i="1" s="1"/>
  <c r="E45" i="1"/>
  <c r="J45" i="1" s="1"/>
  <c r="E44" i="1"/>
  <c r="J44" i="1" s="1"/>
  <c r="E43" i="1"/>
  <c r="J43" i="1" s="1"/>
  <c r="E42" i="1"/>
  <c r="E41" i="1"/>
  <c r="E40" i="1"/>
  <c r="K40" i="1" s="1"/>
  <c r="E39" i="1"/>
  <c r="E38" i="1"/>
  <c r="K38" i="1" s="1"/>
  <c r="E37" i="1"/>
  <c r="E36" i="1"/>
  <c r="J36" i="1" s="1"/>
  <c r="E35" i="1"/>
  <c r="J35" i="1" s="1"/>
  <c r="E34" i="1"/>
  <c r="E33" i="1"/>
  <c r="K33" i="1" s="1"/>
  <c r="L47" i="1"/>
  <c r="K47" i="1"/>
  <c r="J47" i="1"/>
  <c r="L46" i="1"/>
  <c r="L45" i="1"/>
  <c r="K45" i="1"/>
  <c r="L44" i="1"/>
  <c r="K44" i="1"/>
  <c r="L43" i="1"/>
  <c r="K43" i="1"/>
  <c r="L42" i="1"/>
  <c r="K42" i="1"/>
  <c r="J42" i="1"/>
  <c r="L41" i="1"/>
  <c r="K41" i="1"/>
  <c r="J41" i="1"/>
  <c r="L40" i="1"/>
  <c r="L39" i="1"/>
  <c r="K39" i="1"/>
  <c r="J39" i="1"/>
  <c r="L38" i="1"/>
  <c r="L37" i="1"/>
  <c r="K37" i="1"/>
  <c r="J37" i="1"/>
  <c r="L36" i="1"/>
  <c r="K36" i="1"/>
  <c r="L35" i="1"/>
  <c r="K35" i="1"/>
  <c r="L34" i="1"/>
  <c r="K34" i="1"/>
  <c r="J34" i="1"/>
  <c r="L33" i="1"/>
  <c r="J33" i="1" l="1"/>
  <c r="J40" i="1"/>
  <c r="J46" i="1"/>
  <c r="J38" i="1"/>
  <c r="G49" i="10"/>
  <c r="F49" i="10"/>
  <c r="D49" i="10"/>
  <c r="C49" i="10"/>
  <c r="G32" i="9"/>
  <c r="F32" i="9"/>
  <c r="D32" i="9"/>
  <c r="C32" i="9"/>
  <c r="G51" i="8"/>
  <c r="F51" i="8"/>
  <c r="D51" i="8"/>
  <c r="C51" i="8"/>
  <c r="E48" i="10" l="1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9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5" i="1"/>
  <c r="E54" i="1"/>
  <c r="E53" i="1"/>
  <c r="E52" i="1"/>
  <c r="E51" i="1"/>
  <c r="E50" i="1"/>
  <c r="E49" i="1"/>
  <c r="E48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4" i="10" l="1"/>
  <c r="K44" i="10"/>
  <c r="J44" i="10"/>
  <c r="L43" i="10"/>
  <c r="K43" i="10"/>
  <c r="J43" i="10"/>
  <c r="E14" i="10"/>
  <c r="E14" i="8"/>
  <c r="H49" i="10" l="1"/>
  <c r="G56" i="10"/>
  <c r="F56" i="10"/>
  <c r="D56" i="10"/>
  <c r="C56" i="10"/>
  <c r="L48" i="10"/>
  <c r="J48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32" i="9"/>
  <c r="G39" i="9"/>
  <c r="F39" i="9"/>
  <c r="D39" i="9"/>
  <c r="C39" i="9"/>
  <c r="L31" i="9"/>
  <c r="E31" i="9"/>
  <c r="K31" i="9" s="1"/>
  <c r="L30" i="9"/>
  <c r="E30" i="9"/>
  <c r="I30" i="9" s="1"/>
  <c r="L29" i="9"/>
  <c r="E29" i="9"/>
  <c r="K29" i="9" s="1"/>
  <c r="L28" i="9"/>
  <c r="E28" i="9"/>
  <c r="J28" i="9" s="1"/>
  <c r="L27" i="9"/>
  <c r="E27" i="9"/>
  <c r="K27" i="9" s="1"/>
  <c r="L26" i="9"/>
  <c r="E26" i="9"/>
  <c r="J26" i="9" s="1"/>
  <c r="L25" i="9"/>
  <c r="E25" i="9"/>
  <c r="K25" i="9" s="1"/>
  <c r="L24" i="9"/>
  <c r="E24" i="9"/>
  <c r="J24" i="9" s="1"/>
  <c r="L23" i="9"/>
  <c r="E23" i="9"/>
  <c r="K23" i="9" s="1"/>
  <c r="L22" i="9"/>
  <c r="E22" i="9"/>
  <c r="J22" i="9" s="1"/>
  <c r="L21" i="9"/>
  <c r="E21" i="9"/>
  <c r="K21" i="9" s="1"/>
  <c r="L20" i="9"/>
  <c r="E20" i="9"/>
  <c r="J20" i="9" s="1"/>
  <c r="L19" i="9"/>
  <c r="E19" i="9"/>
  <c r="K19" i="9" s="1"/>
  <c r="L18" i="9"/>
  <c r="E18" i="9"/>
  <c r="J18" i="9" s="1"/>
  <c r="L17" i="9"/>
  <c r="E17" i="9"/>
  <c r="J17" i="9" s="1"/>
  <c r="L16" i="9"/>
  <c r="E16" i="9"/>
  <c r="K16" i="9" s="1"/>
  <c r="L15" i="9"/>
  <c r="E15" i="9"/>
  <c r="J15" i="9" s="1"/>
  <c r="L14" i="9"/>
  <c r="K14" i="9"/>
  <c r="H51" i="8"/>
  <c r="G58" i="8"/>
  <c r="F58" i="8"/>
  <c r="D58" i="8"/>
  <c r="C58" i="8"/>
  <c r="L50" i="8"/>
  <c r="K50" i="8"/>
  <c r="L49" i="8"/>
  <c r="J49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6" i="10" l="1"/>
  <c r="K45" i="8"/>
  <c r="J20" i="8"/>
  <c r="J22" i="10"/>
  <c r="J46" i="10"/>
  <c r="J30" i="10"/>
  <c r="K37" i="10"/>
  <c r="J14" i="10"/>
  <c r="K21" i="10"/>
  <c r="J28" i="10"/>
  <c r="J38" i="10"/>
  <c r="K48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49" i="10"/>
  <c r="K17" i="10"/>
  <c r="K25" i="10"/>
  <c r="K33" i="10"/>
  <c r="K41" i="10"/>
  <c r="K15" i="10"/>
  <c r="K23" i="10"/>
  <c r="K31" i="10"/>
  <c r="K39" i="10"/>
  <c r="I14" i="10"/>
  <c r="E49" i="10"/>
  <c r="E56" i="10" s="1"/>
  <c r="J19" i="9"/>
  <c r="J23" i="9"/>
  <c r="J25" i="9"/>
  <c r="J16" i="9"/>
  <c r="J21" i="9"/>
  <c r="J29" i="9"/>
  <c r="K17" i="9"/>
  <c r="K24" i="9"/>
  <c r="J14" i="9"/>
  <c r="J27" i="9"/>
  <c r="K18" i="9"/>
  <c r="L32" i="9"/>
  <c r="K15" i="9"/>
  <c r="K22" i="9"/>
  <c r="J30" i="9"/>
  <c r="K26" i="9"/>
  <c r="K30" i="9"/>
  <c r="K20" i="9"/>
  <c r="K28" i="9"/>
  <c r="E32" i="9"/>
  <c r="J32" i="9" s="1"/>
  <c r="I31" i="9"/>
  <c r="J31" i="9"/>
  <c r="J14" i="8"/>
  <c r="K31" i="8"/>
  <c r="K29" i="8"/>
  <c r="J21" i="8"/>
  <c r="J30" i="8"/>
  <c r="K43" i="8"/>
  <c r="J37" i="8"/>
  <c r="J46" i="8"/>
  <c r="K49" i="8"/>
  <c r="J38" i="8"/>
  <c r="K47" i="8"/>
  <c r="J18" i="8"/>
  <c r="J34" i="8"/>
  <c r="J41" i="8"/>
  <c r="J16" i="8"/>
  <c r="J23" i="8"/>
  <c r="K25" i="8"/>
  <c r="J32" i="8"/>
  <c r="J39" i="8"/>
  <c r="J48" i="8"/>
  <c r="L51" i="8"/>
  <c r="J19" i="8"/>
  <c r="J28" i="8"/>
  <c r="J35" i="8"/>
  <c r="J44" i="8"/>
  <c r="J17" i="8"/>
  <c r="J26" i="8"/>
  <c r="J33" i="8"/>
  <c r="J42" i="8"/>
  <c r="I49" i="8"/>
  <c r="J24" i="8"/>
  <c r="J40" i="8"/>
  <c r="K14" i="8"/>
  <c r="I50" i="8"/>
  <c r="J50" i="8"/>
  <c r="E51" i="8"/>
  <c r="J51" i="8" s="1"/>
  <c r="J53" i="1"/>
  <c r="K52" i="1"/>
  <c r="J32" i="1"/>
  <c r="K29" i="1"/>
  <c r="K27" i="1"/>
  <c r="K25" i="1"/>
  <c r="K21" i="1"/>
  <c r="J16" i="1"/>
  <c r="L55" i="1"/>
  <c r="K55" i="1"/>
  <c r="J55" i="1"/>
  <c r="L54" i="1"/>
  <c r="K54" i="1"/>
  <c r="J54" i="1"/>
  <c r="L53" i="1"/>
  <c r="K53" i="1"/>
  <c r="L52" i="1"/>
  <c r="L51" i="1"/>
  <c r="L50" i="1"/>
  <c r="K50" i="1"/>
  <c r="J50" i="1"/>
  <c r="L49" i="1"/>
  <c r="K49" i="1"/>
  <c r="J49" i="1"/>
  <c r="L48" i="1"/>
  <c r="K48" i="1"/>
  <c r="J48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6" i="1"/>
  <c r="F63" i="1" s="1"/>
  <c r="I49" i="10" l="1"/>
  <c r="K49" i="10"/>
  <c r="J49" i="10"/>
  <c r="I32" i="9"/>
  <c r="E39" i="9"/>
  <c r="K32" i="9"/>
  <c r="K51" i="8"/>
  <c r="E58" i="8"/>
  <c r="I51" i="8"/>
  <c r="K20" i="1"/>
  <c r="K28" i="1"/>
  <c r="K51" i="1"/>
  <c r="J28" i="1"/>
  <c r="J51" i="1"/>
  <c r="J21" i="1"/>
  <c r="J29" i="1"/>
  <c r="J52" i="1"/>
  <c r="J20" i="1"/>
  <c r="C56" i="1" l="1"/>
  <c r="C63" i="1" s="1"/>
  <c r="D56" i="1"/>
  <c r="D63" i="1" s="1"/>
  <c r="G56" i="1" l="1"/>
  <c r="G63" i="1" s="1"/>
  <c r="L14" i="1" l="1"/>
  <c r="E56" i="1" l="1"/>
  <c r="E63" i="1" s="1"/>
  <c r="H56" i="1" l="1"/>
  <c r="I14" i="1"/>
  <c r="K14" i="1"/>
  <c r="J14" i="1"/>
  <c r="L56" i="1" l="1"/>
  <c r="K56" i="1"/>
  <c r="I56" i="1" l="1"/>
  <c r="J56" i="1"/>
</calcChain>
</file>

<file path=xl/sharedStrings.xml><?xml version="1.0" encoding="utf-8"?>
<sst xmlns="http://schemas.openxmlformats.org/spreadsheetml/2006/main" count="232" uniqueCount="81">
  <si>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</si>
  <si>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</si>
  <si>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</si>
  <si>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</si>
  <si>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</si>
  <si>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</si>
  <si>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</si>
  <si>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</si>
  <si>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</si>
  <si>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</si>
  <si>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</si>
  <si>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</si>
  <si>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</si>
  <si>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</si>
  <si>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</si>
  <si>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</si>
  <si>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</si>
  <si>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</si>
  <si>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</si>
  <si>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</si>
  <si>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</si>
  <si>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</si>
  <si>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044 RED DE SALUD RIMAC - SAN MARTIN DE PORRES - LOS OLIVOS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</si>
  <si>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</si>
  <si>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</si>
  <si>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</si>
  <si>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</si>
  <si>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</si>
  <si>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</si>
  <si>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</si>
  <si>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</si>
  <si>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</si>
  <si>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</si>
  <si>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</si>
  <si>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</si>
  <si>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</si>
  <si>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</si>
  <si>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</si>
  <si>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</si>
  <si>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</si>
  <si>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</si>
  <si>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</si>
  <si>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</si>
  <si>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</si>
  <si>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</si>
  <si>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</si>
  <si>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</si>
  <si>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</si>
  <si>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</si>
  <si>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</si>
  <si>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</si>
  <si>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</si>
  <si>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</si>
  <si>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</si>
  <si>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</si>
  <si>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</si>
  <si>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</si>
  <si>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</si>
  <si>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</si>
  <si>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</si>
  <si>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</si>
  <si>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</si>
  <si>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</si>
  <si>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</si>
  <si>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</si>
  <si>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</si>
  <si>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</si>
  <si>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</si>
  <si>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</si>
  <si>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</si>
  <si>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</si>
  <si>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</si>
  <si>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</si>
  <si>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</si>
  <si>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DEVENGADO
MES DE JULIO
(4)</t>
  </si>
  <si>
    <t>EJECUCION PRESUPUESTAL MENSUALIZADA DE GASTOS 
MINISTERIO DE SALUD 2017
MES DE AGOSTO</t>
  </si>
  <si>
    <t>Fuente: Base de Datos MEF al cierre del mes de Agosto del 2017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</si>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</sst>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RO!$C$62:$G$62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RO!$C$63:$G$63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4725.5179170000001</c:v>
                </c:pt>
                <c:pt idx="2">
                  <c:v>4725.5179170000001</c:v>
                </c:pt>
                <c:pt idx="3">
                  <c:v>3245.0006896199998</c:v>
                </c:pt>
                <c:pt idx="4">
                  <c:v>2325.4685156400005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812101568"/>
        <c:axId val="-1812107008"/>
      </c:lineChart>
      <c:catAx>
        <c:axId val="-181210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12107008"/>
        <c:crosses val="autoZero"/>
        <c:auto val="1"/>
        <c:lblAlgn val="ctr"/>
        <c:lblOffset val="100"/>
        <c:noMultiLvlLbl val="0"/>
      </c:catAx>
      <c:valAx>
        <c:axId val="-18121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1210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RDR!$C$58:$G$58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288.84461299999998</c:v>
                </c:pt>
                <c:pt idx="2">
                  <c:v>288.84461299999998</c:v>
                </c:pt>
                <c:pt idx="3">
                  <c:v>150.10890480000003</c:v>
                </c:pt>
                <c:pt idx="4">
                  <c:v>113.87925970000003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812103744"/>
        <c:axId val="-1812094496"/>
      </c:lineChart>
      <c:catAx>
        <c:axId val="-1812103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12094496"/>
        <c:crosses val="autoZero"/>
        <c:auto val="1"/>
        <c:lblAlgn val="ctr"/>
        <c:lblOffset val="100"/>
        <c:noMultiLvlLbl val="0"/>
      </c:catAx>
      <c:valAx>
        <c:axId val="-18120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1210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ROOC!$C$38:$G$38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ROOC!$C$39:$G$39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3.1662249999999998</c:v>
                </c:pt>
                <c:pt idx="2">
                  <c:v>2.5888192000000001</c:v>
                </c:pt>
                <c:pt idx="3">
                  <c:v>2.2996941900000003</c:v>
                </c:pt>
                <c:pt idx="4">
                  <c:v>2.2760981900000004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812108640"/>
        <c:axId val="-1812108096"/>
      </c:lineChart>
      <c:catAx>
        <c:axId val="-181210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12108096"/>
        <c:crosses val="autoZero"/>
        <c:auto val="1"/>
        <c:lblAlgn val="ctr"/>
        <c:lblOffset val="100"/>
        <c:noMultiLvlLbl val="0"/>
      </c:catAx>
      <c:valAx>
        <c:axId val="-181210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1210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DYT!$C$55:$G$55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DYT!$C$56:$G$56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433.37211500000001</c:v>
                </c:pt>
                <c:pt idx="2">
                  <c:v>433.37211500000001</c:v>
                </c:pt>
                <c:pt idx="3">
                  <c:v>204.65719515999999</c:v>
                </c:pt>
                <c:pt idx="4">
                  <c:v>151.53180517000001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807797376"/>
        <c:axId val="-1807794112"/>
      </c:lineChart>
      <c:catAx>
        <c:axId val="-1807797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07794112"/>
        <c:crosses val="autoZero"/>
        <c:auto val="1"/>
        <c:lblAlgn val="ctr"/>
        <c:lblOffset val="100"/>
        <c:noMultiLvlLbl val="0"/>
      </c:catAx>
      <c:valAx>
        <c:axId val="-180779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077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58</xdr:row>
      <xdr:rowOff>69273</xdr:rowOff>
    </xdr:from>
    <xdr:to>
      <xdr:col>12</xdr:col>
      <xdr:colOff>57226</xdr:colOff>
      <xdr:row>87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352351</xdr:colOff>
      <xdr:row>33</xdr:row>
      <xdr:rowOff>118969</xdr:rowOff>
    </xdr:from>
    <xdr:to>
      <xdr:col>12</xdr:col>
      <xdr:colOff>48944</xdr:colOff>
      <xdr:row>62</xdr:row>
      <xdr:rowOff>74350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360632</xdr:colOff>
      <xdr:row>50</xdr:row>
      <xdr:rowOff>94121</xdr:rowOff>
    </xdr:from>
    <xdr:to>
      <xdr:col>12</xdr:col>
      <xdr:colOff>57225</xdr:colOff>
      <xdr:row>79</xdr:row>
      <xdr:rowOff>49502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6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36</v>
      </c>
      <c r="C14" s="8">
        <v>2476362601</v>
      </c>
      <c r="D14" s="8">
        <v>1562564346</v>
      </c>
      <c r="E14" s="19">
        <f>+D14*100/100</f>
        <v>1562564346</v>
      </c>
      <c r="F14" s="19">
        <v>1027450516.9300001</v>
      </c>
      <c r="G14" s="8">
        <v>708542760.53000033</v>
      </c>
      <c r="H14" s="8"/>
      <c r="I14" s="13">
        <f>IF(ISERROR(+#REF!/E14)=TRUE,0,++#REF!/E14)</f>
        <v>0</v>
      </c>
      <c r="J14" s="13">
        <f>IF(ISERROR(+G14/E14)=TRUE,0,++G14/E14)</f>
        <v>0.4534486930690535</v>
      </c>
      <c r="K14" s="13">
        <f>IF(ISERROR(+H14/E14)=TRUE,0,++H14/E14)</f>
        <v>0</v>
      </c>
      <c r="L14" s="16">
        <f>+D14-G14</f>
        <v>854021585.46999967</v>
      </c>
    </row>
    <row r="15" spans="1:12" ht="20.100000000000001" customHeight="1" x14ac:dyDescent="0.25">
      <c r="B15" s="36" t="s">
        <v>37</v>
      </c>
      <c r="C15" s="37">
        <v>0</v>
      </c>
      <c r="D15" s="37">
        <v>36342507</v>
      </c>
      <c r="E15" s="38">
        <f t="shared" ref="E15:E55" si="0">+D15*100/100</f>
        <v>36342507</v>
      </c>
      <c r="F15" s="38">
        <v>28914093.090000007</v>
      </c>
      <c r="G15" s="37">
        <v>15755072.800000012</v>
      </c>
      <c r="H15" s="37"/>
      <c r="I15" s="39"/>
      <c r="J15" s="39">
        <f t="shared" ref="J15:J55" si="1">IF(ISERROR(+G15/E15)=TRUE,0,++G15/E15)</f>
        <v>0.43351639995556751</v>
      </c>
      <c r="K15" s="39">
        <f t="shared" ref="K15:K55" si="2">IF(ISERROR(+H15/E15)=TRUE,0,++H15/E15)</f>
        <v>0</v>
      </c>
      <c r="L15" s="40">
        <f t="shared" ref="L15:L55" si="3">+D15-G15</f>
        <v>20587434.199999988</v>
      </c>
    </row>
    <row r="16" spans="1:12" ht="20.100000000000001" customHeight="1" x14ac:dyDescent="0.25">
      <c r="B16" s="36" t="s">
        <v>38</v>
      </c>
      <c r="C16" s="37">
        <v>0</v>
      </c>
      <c r="D16" s="37">
        <v>34637971</v>
      </c>
      <c r="E16" s="38">
        <f t="shared" si="0"/>
        <v>34637971</v>
      </c>
      <c r="F16" s="38">
        <v>29372417.690000001</v>
      </c>
      <c r="G16" s="37">
        <v>18361558.099999994</v>
      </c>
      <c r="H16" s="37"/>
      <c r="I16" s="39"/>
      <c r="J16" s="39">
        <f t="shared" si="1"/>
        <v>0.53009912445506679</v>
      </c>
      <c r="K16" s="39">
        <f t="shared" si="2"/>
        <v>0</v>
      </c>
      <c r="L16" s="40">
        <f t="shared" si="3"/>
        <v>16276412.900000006</v>
      </c>
    </row>
    <row r="17" spans="2:12" ht="20.100000000000001" customHeight="1" x14ac:dyDescent="0.25">
      <c r="B17" s="36" t="s">
        <v>39</v>
      </c>
      <c r="C17" s="37">
        <v>0</v>
      </c>
      <c r="D17" s="37">
        <v>23114399</v>
      </c>
      <c r="E17" s="38">
        <f t="shared" si="0"/>
        <v>23114399</v>
      </c>
      <c r="F17" s="38">
        <v>17534317.370000001</v>
      </c>
      <c r="G17" s="37">
        <v>9654739.2999999952</v>
      </c>
      <c r="H17" s="37"/>
      <c r="I17" s="39"/>
      <c r="J17" s="39">
        <f t="shared" si="1"/>
        <v>0.41769371983238651</v>
      </c>
      <c r="K17" s="39">
        <f t="shared" si="2"/>
        <v>0</v>
      </c>
      <c r="L17" s="40">
        <f t="shared" si="3"/>
        <v>13459659.700000005</v>
      </c>
    </row>
    <row r="18" spans="2:12" ht="20.100000000000001" customHeight="1" x14ac:dyDescent="0.25">
      <c r="B18" s="36" t="s">
        <v>40</v>
      </c>
      <c r="C18" s="37">
        <v>0</v>
      </c>
      <c r="D18" s="37">
        <v>46820556</v>
      </c>
      <c r="E18" s="38">
        <f t="shared" si="0"/>
        <v>46820556</v>
      </c>
      <c r="F18" s="38">
        <v>24875202.930000007</v>
      </c>
      <c r="G18" s="37">
        <v>14792677.770000005</v>
      </c>
      <c r="H18" s="37"/>
      <c r="I18" s="39"/>
      <c r="J18" s="39">
        <f t="shared" si="1"/>
        <v>0.3159440859694192</v>
      </c>
      <c r="K18" s="39">
        <f t="shared" si="2"/>
        <v>0</v>
      </c>
      <c r="L18" s="40">
        <f t="shared" si="3"/>
        <v>32027878.229999997</v>
      </c>
    </row>
    <row r="19" spans="2:12" ht="20.100000000000001" customHeight="1" x14ac:dyDescent="0.25">
      <c r="B19" s="36" t="s">
        <v>41</v>
      </c>
      <c r="C19" s="37">
        <v>0</v>
      </c>
      <c r="D19" s="37">
        <v>129136092</v>
      </c>
      <c r="E19" s="38">
        <f t="shared" si="0"/>
        <v>129136092</v>
      </c>
      <c r="F19" s="38">
        <v>119404338.89999998</v>
      </c>
      <c r="G19" s="37">
        <v>71254884.999999955</v>
      </c>
      <c r="H19" s="37"/>
      <c r="I19" s="39"/>
      <c r="J19" s="39">
        <f t="shared" si="1"/>
        <v>0.5517813331380661</v>
      </c>
      <c r="K19" s="39">
        <f t="shared" si="2"/>
        <v>0</v>
      </c>
      <c r="L19" s="40">
        <f t="shared" si="3"/>
        <v>57881207.000000045</v>
      </c>
    </row>
    <row r="20" spans="2:12" ht="20.100000000000001" customHeight="1" x14ac:dyDescent="0.25">
      <c r="B20" s="36" t="s">
        <v>42</v>
      </c>
      <c r="C20" s="37">
        <v>0</v>
      </c>
      <c r="D20" s="37">
        <v>88745167</v>
      </c>
      <c r="E20" s="38">
        <f t="shared" si="0"/>
        <v>88745167</v>
      </c>
      <c r="F20" s="38">
        <v>80999361.510000005</v>
      </c>
      <c r="G20" s="37">
        <v>52604063.219999962</v>
      </c>
      <c r="H20" s="37"/>
      <c r="I20" s="39"/>
      <c r="J20" s="39">
        <f t="shared" si="1"/>
        <v>0.5927541183172258</v>
      </c>
      <c r="K20" s="39">
        <f t="shared" si="2"/>
        <v>0</v>
      </c>
      <c r="L20" s="40">
        <f t="shared" si="3"/>
        <v>36141103.780000038</v>
      </c>
    </row>
    <row r="21" spans="2:12" ht="20.100000000000001" customHeight="1" x14ac:dyDescent="0.25">
      <c r="B21" s="36" t="s">
        <v>43</v>
      </c>
      <c r="C21" s="37">
        <v>0</v>
      </c>
      <c r="D21" s="37">
        <v>103827938</v>
      </c>
      <c r="E21" s="38">
        <f t="shared" si="0"/>
        <v>103827938</v>
      </c>
      <c r="F21" s="38">
        <v>96226352.400000006</v>
      </c>
      <c r="G21" s="37">
        <v>58173807.430000022</v>
      </c>
      <c r="H21" s="37"/>
      <c r="I21" s="39"/>
      <c r="J21" s="39">
        <f t="shared" si="1"/>
        <v>0.5602905012907029</v>
      </c>
      <c r="K21" s="39">
        <f t="shared" si="2"/>
        <v>0</v>
      </c>
      <c r="L21" s="40">
        <f t="shared" si="3"/>
        <v>45654130.569999978</v>
      </c>
    </row>
    <row r="22" spans="2:12" ht="20.100000000000001" customHeight="1" x14ac:dyDescent="0.25">
      <c r="B22" s="36" t="s">
        <v>44</v>
      </c>
      <c r="C22" s="37">
        <v>0</v>
      </c>
      <c r="D22" s="37">
        <v>31400886</v>
      </c>
      <c r="E22" s="38">
        <f t="shared" si="0"/>
        <v>31400886</v>
      </c>
      <c r="F22" s="38">
        <v>27117415.739999987</v>
      </c>
      <c r="G22" s="37">
        <v>17168920.859999988</v>
      </c>
      <c r="H22" s="37"/>
      <c r="I22" s="39"/>
      <c r="J22" s="39">
        <f t="shared" si="1"/>
        <v>0.54676549126671103</v>
      </c>
      <c r="K22" s="39">
        <f t="shared" si="2"/>
        <v>0</v>
      </c>
      <c r="L22" s="40">
        <f t="shared" si="3"/>
        <v>14231965.140000012</v>
      </c>
    </row>
    <row r="23" spans="2:12" ht="20.100000000000001" customHeight="1" x14ac:dyDescent="0.25">
      <c r="B23" s="36" t="s">
        <v>45</v>
      </c>
      <c r="C23" s="37">
        <v>0</v>
      </c>
      <c r="D23" s="37">
        <v>65254560</v>
      </c>
      <c r="E23" s="38">
        <f t="shared" si="0"/>
        <v>65254560</v>
      </c>
      <c r="F23" s="38">
        <v>52467896.950000003</v>
      </c>
      <c r="G23" s="37">
        <v>34915525.729999967</v>
      </c>
      <c r="H23" s="37"/>
      <c r="I23" s="39"/>
      <c r="J23" s="39">
        <f t="shared" si="1"/>
        <v>0.53506644945579229</v>
      </c>
      <c r="K23" s="39">
        <f t="shared" si="2"/>
        <v>0</v>
      </c>
      <c r="L23" s="40">
        <f t="shared" si="3"/>
        <v>30339034.270000033</v>
      </c>
    </row>
    <row r="24" spans="2:12" ht="20.100000000000001" customHeight="1" x14ac:dyDescent="0.25">
      <c r="B24" s="36" t="s">
        <v>46</v>
      </c>
      <c r="C24" s="37">
        <v>0</v>
      </c>
      <c r="D24" s="37">
        <v>116051639</v>
      </c>
      <c r="E24" s="38">
        <f t="shared" si="0"/>
        <v>116051639</v>
      </c>
      <c r="F24" s="38">
        <v>98258435.559999987</v>
      </c>
      <c r="G24" s="37">
        <v>65329501.43</v>
      </c>
      <c r="H24" s="37"/>
      <c r="I24" s="39"/>
      <c r="J24" s="39">
        <f t="shared" si="1"/>
        <v>0.56293475898259393</v>
      </c>
      <c r="K24" s="39">
        <f t="shared" si="2"/>
        <v>0</v>
      </c>
      <c r="L24" s="40">
        <f t="shared" si="3"/>
        <v>50722137.57</v>
      </c>
    </row>
    <row r="25" spans="2:12" ht="20.100000000000001" customHeight="1" x14ac:dyDescent="0.25">
      <c r="B25" s="36" t="s">
        <v>47</v>
      </c>
      <c r="C25" s="37">
        <v>217840448</v>
      </c>
      <c r="D25" s="37">
        <v>55474188</v>
      </c>
      <c r="E25" s="38">
        <f t="shared" si="0"/>
        <v>55474188</v>
      </c>
      <c r="F25" s="38">
        <v>36107926.56000001</v>
      </c>
      <c r="G25" s="37">
        <v>34006102.249999993</v>
      </c>
      <c r="H25" s="37"/>
      <c r="I25" s="39"/>
      <c r="J25" s="39">
        <f t="shared" si="1"/>
        <v>0.61300766132890472</v>
      </c>
      <c r="K25" s="39">
        <f t="shared" si="2"/>
        <v>0</v>
      </c>
      <c r="L25" s="40">
        <f t="shared" si="3"/>
        <v>21468085.750000007</v>
      </c>
    </row>
    <row r="26" spans="2:12" ht="20.100000000000001" customHeight="1" x14ac:dyDescent="0.25">
      <c r="B26" s="36" t="s">
        <v>48</v>
      </c>
      <c r="C26" s="37">
        <v>0</v>
      </c>
      <c r="D26" s="37">
        <v>108264693</v>
      </c>
      <c r="E26" s="38">
        <f t="shared" si="0"/>
        <v>108264693</v>
      </c>
      <c r="F26" s="38">
        <v>87903174.74000001</v>
      </c>
      <c r="G26" s="37">
        <v>50714810.409999996</v>
      </c>
      <c r="H26" s="37"/>
      <c r="I26" s="39"/>
      <c r="J26" s="39">
        <f t="shared" si="1"/>
        <v>0.46843351239170833</v>
      </c>
      <c r="K26" s="39">
        <f t="shared" si="2"/>
        <v>0</v>
      </c>
      <c r="L26" s="40">
        <f t="shared" si="3"/>
        <v>57549882.590000004</v>
      </c>
    </row>
    <row r="27" spans="2:12" ht="20.100000000000001" customHeight="1" x14ac:dyDescent="0.25">
      <c r="B27" s="36" t="s">
        <v>49</v>
      </c>
      <c r="C27" s="37">
        <v>0</v>
      </c>
      <c r="D27" s="37">
        <v>147561022</v>
      </c>
      <c r="E27" s="38">
        <f t="shared" si="0"/>
        <v>147561022</v>
      </c>
      <c r="F27" s="38">
        <v>134409276.32999998</v>
      </c>
      <c r="G27" s="37">
        <v>80016399.480000019</v>
      </c>
      <c r="H27" s="37"/>
      <c r="I27" s="39"/>
      <c r="J27" s="39">
        <f t="shared" si="1"/>
        <v>0.54225972682677692</v>
      </c>
      <c r="K27" s="39">
        <f t="shared" si="2"/>
        <v>0</v>
      </c>
      <c r="L27" s="40">
        <f t="shared" si="3"/>
        <v>67544622.519999981</v>
      </c>
    </row>
    <row r="28" spans="2:12" ht="20.100000000000001" customHeight="1" x14ac:dyDescent="0.25">
      <c r="B28" s="36" t="s">
        <v>50</v>
      </c>
      <c r="C28" s="37">
        <v>0</v>
      </c>
      <c r="D28" s="37">
        <v>137977184</v>
      </c>
      <c r="E28" s="38">
        <f t="shared" si="0"/>
        <v>137977184</v>
      </c>
      <c r="F28" s="38">
        <v>114098475.88999999</v>
      </c>
      <c r="G28" s="37">
        <v>66542502.820000008</v>
      </c>
      <c r="H28" s="37"/>
      <c r="I28" s="39"/>
      <c r="J28" s="39">
        <f t="shared" si="1"/>
        <v>0.48227178502208023</v>
      </c>
      <c r="K28" s="39">
        <f t="shared" si="2"/>
        <v>0</v>
      </c>
      <c r="L28" s="40">
        <f t="shared" si="3"/>
        <v>71434681.179999992</v>
      </c>
    </row>
    <row r="29" spans="2:12" ht="20.100000000000001" customHeight="1" x14ac:dyDescent="0.25">
      <c r="B29" s="36" t="s">
        <v>51</v>
      </c>
      <c r="C29" s="37">
        <v>0</v>
      </c>
      <c r="D29" s="37">
        <v>65293089</v>
      </c>
      <c r="E29" s="38">
        <f t="shared" si="0"/>
        <v>65293089</v>
      </c>
      <c r="F29" s="38">
        <v>42303653.249999985</v>
      </c>
      <c r="G29" s="37">
        <v>37308318.119999997</v>
      </c>
      <c r="H29" s="37"/>
      <c r="I29" s="39"/>
      <c r="J29" s="39">
        <f t="shared" si="1"/>
        <v>0.57139765772147799</v>
      </c>
      <c r="K29" s="39">
        <f t="shared" si="2"/>
        <v>0</v>
      </c>
      <c r="L29" s="40">
        <f t="shared" si="3"/>
        <v>27984770.880000003</v>
      </c>
    </row>
    <row r="30" spans="2:12" ht="20.100000000000001" customHeight="1" x14ac:dyDescent="0.25">
      <c r="B30" s="36" t="s">
        <v>52</v>
      </c>
      <c r="C30" s="37">
        <v>0</v>
      </c>
      <c r="D30" s="37">
        <v>48513803</v>
      </c>
      <c r="E30" s="38">
        <f t="shared" si="0"/>
        <v>48513803</v>
      </c>
      <c r="F30" s="38">
        <v>27126166.539999999</v>
      </c>
      <c r="G30" s="37">
        <v>22756310.010000005</v>
      </c>
      <c r="H30" s="37"/>
      <c r="I30" s="39"/>
      <c r="J30" s="39">
        <f t="shared" si="1"/>
        <v>0.46906877224199484</v>
      </c>
      <c r="K30" s="39">
        <f t="shared" si="2"/>
        <v>0</v>
      </c>
      <c r="L30" s="40">
        <f t="shared" si="3"/>
        <v>25757492.989999995</v>
      </c>
    </row>
    <row r="31" spans="2:12" ht="20.100000000000001" customHeight="1" x14ac:dyDescent="0.25">
      <c r="B31" s="36" t="s">
        <v>53</v>
      </c>
      <c r="C31" s="37">
        <v>0</v>
      </c>
      <c r="D31" s="37">
        <v>35757469</v>
      </c>
      <c r="E31" s="38">
        <f t="shared" si="0"/>
        <v>35757469</v>
      </c>
      <c r="F31" s="38">
        <v>29126548.52</v>
      </c>
      <c r="G31" s="37">
        <v>16419350.119999997</v>
      </c>
      <c r="H31" s="37"/>
      <c r="I31" s="39"/>
      <c r="J31" s="39">
        <f t="shared" si="1"/>
        <v>0.45918658616469743</v>
      </c>
      <c r="K31" s="39">
        <f t="shared" si="2"/>
        <v>0</v>
      </c>
      <c r="L31" s="40">
        <f t="shared" si="3"/>
        <v>19338118.880000003</v>
      </c>
    </row>
    <row r="32" spans="2:12" ht="20.100000000000001" customHeight="1" x14ac:dyDescent="0.25">
      <c r="B32" s="36" t="s">
        <v>54</v>
      </c>
      <c r="C32" s="37">
        <v>0</v>
      </c>
      <c r="D32" s="37">
        <v>45809416</v>
      </c>
      <c r="E32" s="38">
        <f t="shared" si="0"/>
        <v>45809416</v>
      </c>
      <c r="F32" s="38">
        <v>41341482.980000004</v>
      </c>
      <c r="G32" s="37">
        <v>22769146.350000001</v>
      </c>
      <c r="H32" s="37"/>
      <c r="I32" s="39"/>
      <c r="J32" s="39">
        <f t="shared" si="1"/>
        <v>0.49704074703768331</v>
      </c>
      <c r="K32" s="39">
        <f t="shared" si="2"/>
        <v>0</v>
      </c>
      <c r="L32" s="40">
        <f t="shared" si="3"/>
        <v>23040269.649999999</v>
      </c>
    </row>
    <row r="33" spans="2:12" ht="20.100000000000001" customHeight="1" x14ac:dyDescent="0.25">
      <c r="B33" s="36" t="s">
        <v>55</v>
      </c>
      <c r="C33" s="37">
        <v>0</v>
      </c>
      <c r="D33" s="37">
        <v>74102793</v>
      </c>
      <c r="E33" s="38">
        <f t="shared" si="0"/>
        <v>74102793</v>
      </c>
      <c r="F33" s="38">
        <v>69009494.229999959</v>
      </c>
      <c r="G33" s="37">
        <v>40373430.95000001</v>
      </c>
      <c r="H33" s="37"/>
      <c r="I33" s="39"/>
      <c r="J33" s="39">
        <f t="shared" ref="J33:J47" si="4">IF(ISERROR(+G33/E33)=TRUE,0,++G33/E33)</f>
        <v>0.54483008420478851</v>
      </c>
      <c r="K33" s="39">
        <f t="shared" ref="K33:K47" si="5">IF(ISERROR(+H33/E33)=TRUE,0,++H33/E33)</f>
        <v>0</v>
      </c>
      <c r="L33" s="40">
        <f t="shared" ref="L33:L47" si="6">+D33-G33</f>
        <v>33729362.04999999</v>
      </c>
    </row>
    <row r="34" spans="2:12" ht="20.100000000000001" customHeight="1" x14ac:dyDescent="0.25">
      <c r="B34" s="36" t="s">
        <v>56</v>
      </c>
      <c r="C34" s="37">
        <v>0</v>
      </c>
      <c r="D34" s="37">
        <v>36542526</v>
      </c>
      <c r="E34" s="38">
        <f t="shared" si="0"/>
        <v>36542526</v>
      </c>
      <c r="F34" s="38">
        <v>28804318.219999999</v>
      </c>
      <c r="G34" s="37">
        <v>18922913.359999999</v>
      </c>
      <c r="H34" s="37"/>
      <c r="I34" s="39"/>
      <c r="J34" s="39">
        <f t="shared" si="4"/>
        <v>0.51783265776427168</v>
      </c>
      <c r="K34" s="39">
        <f t="shared" si="5"/>
        <v>0</v>
      </c>
      <c r="L34" s="40">
        <f t="shared" si="6"/>
        <v>17619612.640000001</v>
      </c>
    </row>
    <row r="35" spans="2:12" ht="20.100000000000001" customHeight="1" x14ac:dyDescent="0.25">
      <c r="B35" s="36" t="s">
        <v>57</v>
      </c>
      <c r="C35" s="37">
        <v>0</v>
      </c>
      <c r="D35" s="37">
        <v>21589957</v>
      </c>
      <c r="E35" s="38">
        <f t="shared" si="0"/>
        <v>21589957</v>
      </c>
      <c r="F35" s="38">
        <v>12850947.490000004</v>
      </c>
      <c r="G35" s="37">
        <v>11618528.990000004</v>
      </c>
      <c r="H35" s="37"/>
      <c r="I35" s="39"/>
      <c r="J35" s="39">
        <f t="shared" si="4"/>
        <v>0.53814507319305938</v>
      </c>
      <c r="K35" s="39">
        <f t="shared" si="5"/>
        <v>0</v>
      </c>
      <c r="L35" s="40">
        <f t="shared" si="6"/>
        <v>9971428.0099999961</v>
      </c>
    </row>
    <row r="36" spans="2:12" ht="20.100000000000001" customHeight="1" x14ac:dyDescent="0.25">
      <c r="B36" s="36" t="s">
        <v>58</v>
      </c>
      <c r="C36" s="37">
        <v>0</v>
      </c>
      <c r="D36" s="37">
        <v>67536274</v>
      </c>
      <c r="E36" s="38">
        <f t="shared" si="0"/>
        <v>67536274</v>
      </c>
      <c r="F36" s="38">
        <v>37712235.089999989</v>
      </c>
      <c r="G36" s="37">
        <v>36649671.159999989</v>
      </c>
      <c r="H36" s="37"/>
      <c r="I36" s="39"/>
      <c r="J36" s="39">
        <f t="shared" si="4"/>
        <v>0.54266646632001037</v>
      </c>
      <c r="K36" s="39">
        <f t="shared" si="5"/>
        <v>0</v>
      </c>
      <c r="L36" s="40">
        <f t="shared" si="6"/>
        <v>30886602.840000011</v>
      </c>
    </row>
    <row r="37" spans="2:12" ht="20.100000000000001" customHeight="1" x14ac:dyDescent="0.25">
      <c r="B37" s="36" t="s">
        <v>59</v>
      </c>
      <c r="C37" s="37">
        <v>0</v>
      </c>
      <c r="D37" s="37">
        <v>76446074</v>
      </c>
      <c r="E37" s="38">
        <f t="shared" si="0"/>
        <v>76446074</v>
      </c>
      <c r="F37" s="38">
        <v>58324687.200000003</v>
      </c>
      <c r="G37" s="37">
        <v>34073131.890000008</v>
      </c>
      <c r="H37" s="37"/>
      <c r="I37" s="39"/>
      <c r="J37" s="39">
        <f t="shared" si="4"/>
        <v>0.44571460779006139</v>
      </c>
      <c r="K37" s="39">
        <f t="shared" si="5"/>
        <v>0</v>
      </c>
      <c r="L37" s="40">
        <f t="shared" si="6"/>
        <v>42372942.109999992</v>
      </c>
    </row>
    <row r="38" spans="2:12" ht="20.100000000000001" customHeight="1" x14ac:dyDescent="0.25">
      <c r="B38" s="36" t="s">
        <v>60</v>
      </c>
      <c r="C38" s="37">
        <v>0</v>
      </c>
      <c r="D38" s="37">
        <v>78899406</v>
      </c>
      <c r="E38" s="38">
        <f t="shared" si="0"/>
        <v>78899406</v>
      </c>
      <c r="F38" s="38">
        <v>57943227.029999994</v>
      </c>
      <c r="G38" s="37">
        <v>54518999.679999992</v>
      </c>
      <c r="H38" s="37"/>
      <c r="I38" s="39"/>
      <c r="J38" s="39">
        <f t="shared" si="4"/>
        <v>0.69099379125870719</v>
      </c>
      <c r="K38" s="39">
        <f t="shared" si="5"/>
        <v>0</v>
      </c>
      <c r="L38" s="40">
        <f t="shared" si="6"/>
        <v>24380406.320000008</v>
      </c>
    </row>
    <row r="39" spans="2:12" ht="20.100000000000001" customHeight="1" x14ac:dyDescent="0.25">
      <c r="B39" s="36" t="s">
        <v>61</v>
      </c>
      <c r="C39" s="37">
        <v>0</v>
      </c>
      <c r="D39" s="37">
        <v>42190148</v>
      </c>
      <c r="E39" s="38">
        <f t="shared" si="0"/>
        <v>42190148</v>
      </c>
      <c r="F39" s="38">
        <v>25577297.299999993</v>
      </c>
      <c r="G39" s="37">
        <v>24612067.919999987</v>
      </c>
      <c r="H39" s="37"/>
      <c r="I39" s="39"/>
      <c r="J39" s="39">
        <f t="shared" si="4"/>
        <v>0.58336054948183602</v>
      </c>
      <c r="K39" s="39">
        <f t="shared" si="5"/>
        <v>0</v>
      </c>
      <c r="L39" s="40">
        <f t="shared" si="6"/>
        <v>17578080.080000013</v>
      </c>
    </row>
    <row r="40" spans="2:12" ht="20.100000000000001" customHeight="1" x14ac:dyDescent="0.25">
      <c r="B40" s="36" t="s">
        <v>62</v>
      </c>
      <c r="C40" s="37">
        <v>0</v>
      </c>
      <c r="D40" s="37">
        <v>66535368</v>
      </c>
      <c r="E40" s="38">
        <f t="shared" si="0"/>
        <v>66535368</v>
      </c>
      <c r="F40" s="38">
        <v>58234472.729999997</v>
      </c>
      <c r="G40" s="37">
        <v>38573581.170000024</v>
      </c>
      <c r="H40" s="37"/>
      <c r="I40" s="39"/>
      <c r="J40" s="39">
        <f t="shared" si="4"/>
        <v>0.57974551474638303</v>
      </c>
      <c r="K40" s="39">
        <f t="shared" si="5"/>
        <v>0</v>
      </c>
      <c r="L40" s="40">
        <f t="shared" si="6"/>
        <v>27961786.829999976</v>
      </c>
    </row>
    <row r="41" spans="2:12" ht="20.100000000000001" customHeight="1" x14ac:dyDescent="0.25">
      <c r="B41" s="36" t="s">
        <v>63</v>
      </c>
      <c r="C41" s="37">
        <v>0</v>
      </c>
      <c r="D41" s="37">
        <v>61234192</v>
      </c>
      <c r="E41" s="38">
        <f t="shared" si="0"/>
        <v>61234192</v>
      </c>
      <c r="F41" s="38">
        <v>52458915.010000013</v>
      </c>
      <c r="G41" s="37">
        <v>31404658.570000004</v>
      </c>
      <c r="H41" s="37"/>
      <c r="I41" s="39"/>
      <c r="J41" s="39">
        <f t="shared" si="4"/>
        <v>0.51286148382589913</v>
      </c>
      <c r="K41" s="39">
        <f t="shared" si="5"/>
        <v>0</v>
      </c>
      <c r="L41" s="40">
        <f t="shared" si="6"/>
        <v>29829533.429999996</v>
      </c>
    </row>
    <row r="42" spans="2:12" ht="20.100000000000001" customHeight="1" x14ac:dyDescent="0.25">
      <c r="B42" s="36" t="s">
        <v>64</v>
      </c>
      <c r="C42" s="37">
        <v>0</v>
      </c>
      <c r="D42" s="37">
        <v>45991882</v>
      </c>
      <c r="E42" s="38">
        <f t="shared" si="0"/>
        <v>45991882</v>
      </c>
      <c r="F42" s="38">
        <v>27241372.68999999</v>
      </c>
      <c r="G42" s="37">
        <v>24920448.779999994</v>
      </c>
      <c r="H42" s="37"/>
      <c r="I42" s="39"/>
      <c r="J42" s="39">
        <f t="shared" si="4"/>
        <v>0.54184451029857816</v>
      </c>
      <c r="K42" s="39">
        <f t="shared" si="5"/>
        <v>0</v>
      </c>
      <c r="L42" s="40">
        <f t="shared" si="6"/>
        <v>21071433.220000006</v>
      </c>
    </row>
    <row r="43" spans="2:12" ht="20.100000000000001" customHeight="1" x14ac:dyDescent="0.25">
      <c r="B43" s="36" t="s">
        <v>65</v>
      </c>
      <c r="C43" s="37">
        <v>0</v>
      </c>
      <c r="D43" s="37">
        <v>45576390</v>
      </c>
      <c r="E43" s="38">
        <f t="shared" si="0"/>
        <v>45576390</v>
      </c>
      <c r="F43" s="38">
        <v>25864465.019999985</v>
      </c>
      <c r="G43" s="37">
        <v>22987126.76999997</v>
      </c>
      <c r="H43" s="37"/>
      <c r="I43" s="39"/>
      <c r="J43" s="39">
        <f t="shared" si="4"/>
        <v>0.50436479874777207</v>
      </c>
      <c r="K43" s="39">
        <f t="shared" si="5"/>
        <v>0</v>
      </c>
      <c r="L43" s="40">
        <f t="shared" si="6"/>
        <v>22589263.23000003</v>
      </c>
    </row>
    <row r="44" spans="2:12" ht="20.100000000000001" customHeight="1" x14ac:dyDescent="0.25">
      <c r="B44" s="36" t="s">
        <v>66</v>
      </c>
      <c r="C44" s="37">
        <v>0</v>
      </c>
      <c r="D44" s="37">
        <v>85522806</v>
      </c>
      <c r="E44" s="38">
        <f t="shared" si="0"/>
        <v>85522806</v>
      </c>
      <c r="F44" s="38">
        <v>47115111.640000023</v>
      </c>
      <c r="G44" s="37">
        <v>46749431.250000007</v>
      </c>
      <c r="H44" s="37"/>
      <c r="I44" s="39"/>
      <c r="J44" s="39">
        <f t="shared" si="4"/>
        <v>0.54663116701292525</v>
      </c>
      <c r="K44" s="39">
        <f t="shared" si="5"/>
        <v>0</v>
      </c>
      <c r="L44" s="40">
        <f t="shared" si="6"/>
        <v>38773374.749999993</v>
      </c>
    </row>
    <row r="45" spans="2:12" ht="20.100000000000001" customHeight="1" x14ac:dyDescent="0.25">
      <c r="B45" s="36" t="s">
        <v>67</v>
      </c>
      <c r="C45" s="37">
        <v>726350000</v>
      </c>
      <c r="D45" s="37">
        <v>702580553</v>
      </c>
      <c r="E45" s="38">
        <f t="shared" si="0"/>
        <v>702580553</v>
      </c>
      <c r="F45" s="38">
        <v>402144185.79000014</v>
      </c>
      <c r="G45" s="37">
        <v>366188345.29000026</v>
      </c>
      <c r="H45" s="37"/>
      <c r="I45" s="39"/>
      <c r="J45" s="39">
        <f t="shared" si="4"/>
        <v>0.52120478388760683</v>
      </c>
      <c r="K45" s="39">
        <f t="shared" si="5"/>
        <v>0</v>
      </c>
      <c r="L45" s="40">
        <f t="shared" si="6"/>
        <v>336392207.70999974</v>
      </c>
    </row>
    <row r="46" spans="2:12" ht="20.100000000000001" customHeight="1" x14ac:dyDescent="0.25">
      <c r="B46" s="36" t="s">
        <v>68</v>
      </c>
      <c r="C46" s="37">
        <v>41837898</v>
      </c>
      <c r="D46" s="37">
        <v>109938935</v>
      </c>
      <c r="E46" s="38">
        <f t="shared" si="0"/>
        <v>109938935</v>
      </c>
      <c r="F46" s="38">
        <v>28205259.23</v>
      </c>
      <c r="G46" s="37">
        <v>18344504.809999995</v>
      </c>
      <c r="H46" s="37"/>
      <c r="I46" s="39"/>
      <c r="J46" s="39">
        <f t="shared" si="4"/>
        <v>0.16686085607432885</v>
      </c>
      <c r="K46" s="39">
        <f t="shared" si="5"/>
        <v>0</v>
      </c>
      <c r="L46" s="40">
        <f t="shared" si="6"/>
        <v>91594430.189999998</v>
      </c>
    </row>
    <row r="47" spans="2:12" ht="20.100000000000001" customHeight="1" x14ac:dyDescent="0.25">
      <c r="B47" s="36" t="s">
        <v>69</v>
      </c>
      <c r="C47" s="37">
        <v>0</v>
      </c>
      <c r="D47" s="37">
        <v>99772408</v>
      </c>
      <c r="E47" s="38">
        <f t="shared" si="0"/>
        <v>99772408</v>
      </c>
      <c r="F47" s="38">
        <v>87509206.389999971</v>
      </c>
      <c r="G47" s="37">
        <v>64274004.739999995</v>
      </c>
      <c r="H47" s="37"/>
      <c r="I47" s="39"/>
      <c r="J47" s="39">
        <f t="shared" si="4"/>
        <v>0.64420620919563243</v>
      </c>
      <c r="K47" s="39">
        <f t="shared" si="5"/>
        <v>0</v>
      </c>
      <c r="L47" s="40">
        <f t="shared" si="6"/>
        <v>35498403.260000005</v>
      </c>
    </row>
    <row r="48" spans="2:12" ht="20.100000000000001" customHeight="1" x14ac:dyDescent="0.25">
      <c r="B48" s="36" t="s">
        <v>70</v>
      </c>
      <c r="C48" s="37">
        <v>0</v>
      </c>
      <c r="D48" s="37">
        <v>19502920</v>
      </c>
      <c r="E48" s="38">
        <f t="shared" si="0"/>
        <v>19502920</v>
      </c>
      <c r="F48" s="38">
        <v>14615334.880000001</v>
      </c>
      <c r="G48" s="37">
        <v>10938426.830000002</v>
      </c>
      <c r="H48" s="37"/>
      <c r="I48" s="39"/>
      <c r="J48" s="39">
        <f t="shared" si="1"/>
        <v>0.56086098030448783</v>
      </c>
      <c r="K48" s="39">
        <f t="shared" si="2"/>
        <v>0</v>
      </c>
      <c r="L48" s="40">
        <f t="shared" si="3"/>
        <v>8564493.1699999981</v>
      </c>
    </row>
    <row r="49" spans="2:12" ht="20.100000000000001" customHeight="1" x14ac:dyDescent="0.25">
      <c r="B49" s="36" t="s">
        <v>71</v>
      </c>
      <c r="C49" s="37">
        <v>0</v>
      </c>
      <c r="D49" s="37">
        <v>28057115</v>
      </c>
      <c r="E49" s="38">
        <f t="shared" si="0"/>
        <v>28057115</v>
      </c>
      <c r="F49" s="38">
        <v>24250684.380000006</v>
      </c>
      <c r="G49" s="37">
        <v>16354279.410000006</v>
      </c>
      <c r="H49" s="37"/>
      <c r="I49" s="39"/>
      <c r="J49" s="39">
        <f t="shared" si="1"/>
        <v>0.5828924110693493</v>
      </c>
      <c r="K49" s="39">
        <f t="shared" si="2"/>
        <v>0</v>
      </c>
      <c r="L49" s="40">
        <f t="shared" si="3"/>
        <v>11702835.589999994</v>
      </c>
    </row>
    <row r="50" spans="2:12" ht="20.100000000000001" customHeight="1" x14ac:dyDescent="0.25">
      <c r="B50" s="36" t="s">
        <v>73</v>
      </c>
      <c r="C50" s="37">
        <v>0</v>
      </c>
      <c r="D50" s="37">
        <v>57647254</v>
      </c>
      <c r="E50" s="38">
        <f t="shared" si="0"/>
        <v>57647254</v>
      </c>
      <c r="F50" s="38">
        <v>29341016.560000002</v>
      </c>
      <c r="G50" s="37">
        <v>24184305.689999998</v>
      </c>
      <c r="H50" s="37"/>
      <c r="I50" s="39"/>
      <c r="J50" s="39">
        <f t="shared" si="1"/>
        <v>0.41952224975017888</v>
      </c>
      <c r="K50" s="39">
        <f t="shared" si="2"/>
        <v>0</v>
      </c>
      <c r="L50" s="40">
        <f t="shared" si="3"/>
        <v>33462948.310000002</v>
      </c>
    </row>
    <row r="51" spans="2:12" ht="20.100000000000001" customHeight="1" x14ac:dyDescent="0.25">
      <c r="B51" s="36" t="s">
        <v>77</v>
      </c>
      <c r="C51" s="37">
        <v>0</v>
      </c>
      <c r="D51" s="37">
        <v>9371351</v>
      </c>
      <c r="E51" s="38">
        <f t="shared" si="0"/>
        <v>9371351</v>
      </c>
      <c r="F51" s="38">
        <v>0</v>
      </c>
      <c r="G51" s="37">
        <v>0</v>
      </c>
      <c r="H51" s="37"/>
      <c r="I51" s="39"/>
      <c r="J51" s="39">
        <f t="shared" si="1"/>
        <v>0</v>
      </c>
      <c r="K51" s="39">
        <f t="shared" si="2"/>
        <v>0</v>
      </c>
      <c r="L51" s="40">
        <f t="shared" si="3"/>
        <v>9371351</v>
      </c>
    </row>
    <row r="52" spans="2:12" ht="20.100000000000001" customHeight="1" x14ac:dyDescent="0.25">
      <c r="B52" s="36" t="s">
        <v>78</v>
      </c>
      <c r="C52" s="37">
        <v>0</v>
      </c>
      <c r="D52" s="37">
        <v>11239907</v>
      </c>
      <c r="E52" s="38">
        <f t="shared" si="0"/>
        <v>11239907</v>
      </c>
      <c r="F52" s="38">
        <v>0</v>
      </c>
      <c r="G52" s="37">
        <v>0</v>
      </c>
      <c r="H52" s="37"/>
      <c r="I52" s="39"/>
      <c r="J52" s="39">
        <f t="shared" si="1"/>
        <v>0</v>
      </c>
      <c r="K52" s="39">
        <f t="shared" si="2"/>
        <v>0</v>
      </c>
      <c r="L52" s="40">
        <f t="shared" si="3"/>
        <v>11239907</v>
      </c>
    </row>
    <row r="53" spans="2:12" ht="20.100000000000001" customHeight="1" x14ac:dyDescent="0.25">
      <c r="B53" s="36" t="s">
        <v>79</v>
      </c>
      <c r="C53" s="37">
        <v>0</v>
      </c>
      <c r="D53" s="37">
        <v>15288480</v>
      </c>
      <c r="E53" s="38">
        <f t="shared" si="0"/>
        <v>15288480</v>
      </c>
      <c r="F53" s="38">
        <v>0</v>
      </c>
      <c r="G53" s="37">
        <v>0</v>
      </c>
      <c r="H53" s="37"/>
      <c r="I53" s="39"/>
      <c r="J53" s="39">
        <f t="shared" si="1"/>
        <v>0</v>
      </c>
      <c r="K53" s="39">
        <f t="shared" si="2"/>
        <v>0</v>
      </c>
      <c r="L53" s="40">
        <f t="shared" si="3"/>
        <v>15288480</v>
      </c>
    </row>
    <row r="54" spans="2:12" ht="20.100000000000001" customHeight="1" x14ac:dyDescent="0.25">
      <c r="B54" s="36" t="s">
        <v>80</v>
      </c>
      <c r="C54" s="37">
        <v>0</v>
      </c>
      <c r="D54" s="37">
        <v>11441622</v>
      </c>
      <c r="E54" s="38">
        <f t="shared" si="0"/>
        <v>11441622</v>
      </c>
      <c r="F54" s="38">
        <v>23946.23</v>
      </c>
      <c r="G54" s="37">
        <v>0</v>
      </c>
      <c r="H54" s="37"/>
      <c r="I54" s="39"/>
      <c r="J54" s="39">
        <f t="shared" si="1"/>
        <v>0</v>
      </c>
      <c r="K54" s="39">
        <f t="shared" si="2"/>
        <v>0</v>
      </c>
      <c r="L54" s="40">
        <f t="shared" si="3"/>
        <v>11441622</v>
      </c>
    </row>
    <row r="55" spans="2:12" ht="20.100000000000001" customHeight="1" x14ac:dyDescent="0.25">
      <c r="B55" s="36" t="s">
        <v>72</v>
      </c>
      <c r="C55" s="37">
        <v>0</v>
      </c>
      <c r="D55" s="37">
        <v>75962631</v>
      </c>
      <c r="E55" s="38">
        <f t="shared" si="0"/>
        <v>75962631</v>
      </c>
      <c r="F55" s="38">
        <v>42737458.629999965</v>
      </c>
      <c r="G55" s="37">
        <v>42694206.649999969</v>
      </c>
      <c r="H55" s="37"/>
      <c r="I55" s="39"/>
      <c r="J55" s="39">
        <f t="shared" si="1"/>
        <v>0.5620422316599325</v>
      </c>
      <c r="K55" s="39">
        <f t="shared" si="2"/>
        <v>0</v>
      </c>
      <c r="L55" s="40">
        <f t="shared" si="3"/>
        <v>33268424.350000031</v>
      </c>
    </row>
    <row r="56" spans="2:12" ht="23.25" customHeight="1" x14ac:dyDescent="0.25">
      <c r="B56" s="24" t="s">
        <v>4</v>
      </c>
      <c r="C56" s="11">
        <f>SUM(C14:C55)</f>
        <v>3462390947</v>
      </c>
      <c r="D56" s="11">
        <f>SUM(D14:D55)</f>
        <v>4725517917</v>
      </c>
      <c r="E56" s="11">
        <f>SUM(E14:E55)</f>
        <v>4725517917</v>
      </c>
      <c r="F56" s="11">
        <f>SUM(F14:F55)</f>
        <v>3245000689.6199999</v>
      </c>
      <c r="G56" s="11">
        <f>SUM(G14:G55)</f>
        <v>2325468515.6400003</v>
      </c>
      <c r="H56" s="11">
        <f>SUM(H14:H55)</f>
        <v>0</v>
      </c>
      <c r="I56" s="15">
        <f>IF(ISERROR(+#REF!/E56)=TRUE,0,++#REF!/E56)</f>
        <v>0</v>
      </c>
      <c r="J56" s="15">
        <f>IF(ISERROR(+G56/E56)=TRUE,0,++G56/E56)</f>
        <v>0.49210870776177829</v>
      </c>
      <c r="K56" s="15">
        <f>IF(ISERROR(+H56/E56)=TRUE,0,++H56/E56)</f>
        <v>0</v>
      </c>
      <c r="L56" s="18">
        <f>SUM(L14:L55)</f>
        <v>2400049401.3599997</v>
      </c>
    </row>
    <row r="57" spans="2:12" x14ac:dyDescent="0.2">
      <c r="B57" s="12" t="s">
        <v>76</v>
      </c>
    </row>
    <row r="58" spans="2:12" s="31" customFormat="1" x14ac:dyDescent="0.2">
      <c r="B58" s="1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x14ac:dyDescent="0.25">
      <c r="K61" s="32"/>
    </row>
    <row r="62" spans="2:12" s="31" customFormat="1" ht="44.25" customHeight="1" x14ac:dyDescent="0.25">
      <c r="B62" s="41"/>
      <c r="C62" s="28" t="s">
        <v>3</v>
      </c>
      <c r="D62" s="28" t="s">
        <v>2</v>
      </c>
      <c r="E62" s="26" t="s">
        <v>17</v>
      </c>
      <c r="F62" s="26" t="s">
        <v>18</v>
      </c>
      <c r="G62" s="26" t="s">
        <v>21</v>
      </c>
      <c r="H62" s="27" t="s">
        <v>14</v>
      </c>
      <c r="I62" s="52"/>
      <c r="J62" s="52"/>
      <c r="K62" s="52"/>
      <c r="L62" s="26"/>
    </row>
    <row r="63" spans="2:12" s="31" customFormat="1" x14ac:dyDescent="0.25">
      <c r="B63" s="42"/>
      <c r="C63" s="29">
        <f>C56/$A$10</f>
        <v>3462.3909469999999</v>
      </c>
      <c r="D63" s="29">
        <f>D56/$A$10</f>
        <v>4725.5179170000001</v>
      </c>
      <c r="E63" s="29">
        <f>E56/$A$10</f>
        <v>4725.5179170000001</v>
      </c>
      <c r="F63" s="29">
        <f>F56/$A$10</f>
        <v>3245.0006896199998</v>
      </c>
      <c r="G63" s="29">
        <f>G56/$A$10</f>
        <v>2325.4685156400005</v>
      </c>
      <c r="H63" s="33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29"/>
      <c r="D65" s="29"/>
      <c r="E65" s="29"/>
      <c r="F65" s="29"/>
      <c r="G65" s="29"/>
      <c r="H65" s="48"/>
      <c r="I65" s="34"/>
      <c r="J65" s="34"/>
      <c r="K65" s="34"/>
      <c r="L65" s="3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7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B100" s="42"/>
      <c r="C100" s="43"/>
      <c r="D100" s="43"/>
      <c r="E100" s="43"/>
      <c r="F100" s="43"/>
      <c r="G100" s="43"/>
      <c r="H100" s="46"/>
      <c r="I100" s="44"/>
      <c r="J100" s="44"/>
      <c r="K100" s="44"/>
      <c r="L100" s="45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  <row r="116" spans="11:11" s="31" customFormat="1" x14ac:dyDescent="0.25">
      <c r="K116" s="32"/>
    </row>
  </sheetData>
  <mergeCells count="11">
    <mergeCell ref="I62:K6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36</v>
      </c>
      <c r="C14" s="8">
        <v>62040827</v>
      </c>
      <c r="D14" s="8">
        <v>61165827</v>
      </c>
      <c r="E14" s="19">
        <f>+D14*100/100</f>
        <v>61165827</v>
      </c>
      <c r="F14" s="19">
        <v>41341115.280000009</v>
      </c>
      <c r="G14" s="8">
        <v>29542912.070000011</v>
      </c>
      <c r="H14" s="8"/>
      <c r="I14" s="13">
        <f>IF(ISERROR(+#REF!/E14)=TRUE,0,++#REF!/E14)</f>
        <v>0</v>
      </c>
      <c r="J14" s="13">
        <f>IF(ISERROR(+G14/E14)=TRUE,0,++G14/E14)</f>
        <v>0.48299701841683612</v>
      </c>
      <c r="K14" s="13">
        <f>IF(ISERROR(+H14/E14)=TRUE,0,++H14/E14)</f>
        <v>0</v>
      </c>
      <c r="L14" s="16">
        <f>+D14-G14</f>
        <v>31622914.929999989</v>
      </c>
    </row>
    <row r="15" spans="1:12" ht="20.100000000000001" customHeight="1" x14ac:dyDescent="0.25">
      <c r="B15" s="36" t="s">
        <v>37</v>
      </c>
      <c r="C15" s="37">
        <v>0</v>
      </c>
      <c r="D15" s="37">
        <v>4391036</v>
      </c>
      <c r="E15" s="38">
        <f t="shared" ref="E15:E50" si="0">+D15*100/100</f>
        <v>4391036</v>
      </c>
      <c r="F15" s="38">
        <v>1634378.95</v>
      </c>
      <c r="G15" s="37">
        <v>1413155.32</v>
      </c>
      <c r="H15" s="37"/>
      <c r="I15" s="39"/>
      <c r="J15" s="39">
        <f t="shared" ref="J15:J48" si="1">IF(ISERROR(+G15/E15)=TRUE,0,++G15/E15)</f>
        <v>0.32182731364534478</v>
      </c>
      <c r="K15" s="39">
        <f t="shared" ref="K15:K48" si="2">IF(ISERROR(+H15/E15)=TRUE,0,++H15/E15)</f>
        <v>0</v>
      </c>
      <c r="L15" s="40">
        <f t="shared" ref="L15:L48" si="3">+D15-G15</f>
        <v>2977880.6799999997</v>
      </c>
    </row>
    <row r="16" spans="1:12" ht="20.100000000000001" customHeight="1" x14ac:dyDescent="0.25">
      <c r="B16" s="36" t="s">
        <v>38</v>
      </c>
      <c r="C16" s="37">
        <v>0</v>
      </c>
      <c r="D16" s="37">
        <v>5889403</v>
      </c>
      <c r="E16" s="38">
        <f t="shared" si="0"/>
        <v>5889403</v>
      </c>
      <c r="F16" s="38">
        <v>3147998.05</v>
      </c>
      <c r="G16" s="37">
        <v>2636591.4799999995</v>
      </c>
      <c r="H16" s="37"/>
      <c r="I16" s="39"/>
      <c r="J16" s="39">
        <f t="shared" si="1"/>
        <v>0.44768399785173463</v>
      </c>
      <c r="K16" s="39">
        <f t="shared" si="2"/>
        <v>0</v>
      </c>
      <c r="L16" s="40">
        <f t="shared" si="3"/>
        <v>3252811.5200000005</v>
      </c>
    </row>
    <row r="17" spans="2:12" ht="20.100000000000001" customHeight="1" x14ac:dyDescent="0.25">
      <c r="B17" s="36" t="s">
        <v>39</v>
      </c>
      <c r="C17" s="37">
        <v>0</v>
      </c>
      <c r="D17" s="37">
        <v>19001537</v>
      </c>
      <c r="E17" s="38">
        <f t="shared" si="0"/>
        <v>19001537</v>
      </c>
      <c r="F17" s="38">
        <v>12339259.020000005</v>
      </c>
      <c r="G17" s="37">
        <v>9862310.0700000003</v>
      </c>
      <c r="H17" s="37"/>
      <c r="I17" s="39"/>
      <c r="J17" s="39">
        <f t="shared" si="1"/>
        <v>0.51902696450292418</v>
      </c>
      <c r="K17" s="39">
        <f t="shared" si="2"/>
        <v>0</v>
      </c>
      <c r="L17" s="40">
        <f t="shared" si="3"/>
        <v>9139226.9299999997</v>
      </c>
    </row>
    <row r="18" spans="2:12" ht="20.100000000000001" customHeight="1" x14ac:dyDescent="0.25">
      <c r="B18" s="36" t="s">
        <v>40</v>
      </c>
      <c r="C18" s="37">
        <v>0</v>
      </c>
      <c r="D18" s="37">
        <v>4648040</v>
      </c>
      <c r="E18" s="38">
        <f t="shared" si="0"/>
        <v>4648040</v>
      </c>
      <c r="F18" s="38">
        <v>2009286.6900000002</v>
      </c>
      <c r="G18" s="37">
        <v>1531252.05</v>
      </c>
      <c r="H18" s="37"/>
      <c r="I18" s="39"/>
      <c r="J18" s="39">
        <f t="shared" si="1"/>
        <v>0.32944037701913065</v>
      </c>
      <c r="K18" s="39">
        <f t="shared" si="2"/>
        <v>0</v>
      </c>
      <c r="L18" s="40">
        <f t="shared" si="3"/>
        <v>3116787.95</v>
      </c>
    </row>
    <row r="19" spans="2:12" ht="20.100000000000001" customHeight="1" x14ac:dyDescent="0.25">
      <c r="B19" s="36" t="s">
        <v>41</v>
      </c>
      <c r="C19" s="37">
        <v>0</v>
      </c>
      <c r="D19" s="37">
        <v>21797382</v>
      </c>
      <c r="E19" s="38">
        <f t="shared" si="0"/>
        <v>21797382</v>
      </c>
      <c r="F19" s="38">
        <v>10065104.129999999</v>
      </c>
      <c r="G19" s="37">
        <v>6279129.7500000019</v>
      </c>
      <c r="H19" s="37"/>
      <c r="I19" s="39"/>
      <c r="J19" s="39">
        <f t="shared" si="1"/>
        <v>0.28806806936722962</v>
      </c>
      <c r="K19" s="39">
        <f t="shared" si="2"/>
        <v>0</v>
      </c>
      <c r="L19" s="40">
        <f t="shared" si="3"/>
        <v>15518252.249999998</v>
      </c>
    </row>
    <row r="20" spans="2:12" ht="20.100000000000001" customHeight="1" x14ac:dyDescent="0.25">
      <c r="B20" s="36" t="s">
        <v>42</v>
      </c>
      <c r="C20" s="37">
        <v>0</v>
      </c>
      <c r="D20" s="37">
        <v>18756876</v>
      </c>
      <c r="E20" s="38">
        <f t="shared" si="0"/>
        <v>18756876</v>
      </c>
      <c r="F20" s="38">
        <v>7508821.4799999995</v>
      </c>
      <c r="G20" s="37">
        <v>4318821.13</v>
      </c>
      <c r="H20" s="37"/>
      <c r="I20" s="39"/>
      <c r="J20" s="39">
        <f t="shared" si="1"/>
        <v>0.23025268866734525</v>
      </c>
      <c r="K20" s="39">
        <f t="shared" si="2"/>
        <v>0</v>
      </c>
      <c r="L20" s="40">
        <f t="shared" si="3"/>
        <v>14438054.870000001</v>
      </c>
    </row>
    <row r="21" spans="2:12" ht="20.100000000000001" customHeight="1" x14ac:dyDescent="0.25">
      <c r="B21" s="36" t="s">
        <v>43</v>
      </c>
      <c r="C21" s="37">
        <v>0</v>
      </c>
      <c r="D21" s="37">
        <v>10485659</v>
      </c>
      <c r="E21" s="38">
        <f t="shared" si="0"/>
        <v>10485659</v>
      </c>
      <c r="F21" s="38">
        <v>6794120.3499999996</v>
      </c>
      <c r="G21" s="37">
        <v>6493101.6599999992</v>
      </c>
      <c r="H21" s="37"/>
      <c r="I21" s="39"/>
      <c r="J21" s="39">
        <f t="shared" si="1"/>
        <v>0.61923639324910329</v>
      </c>
      <c r="K21" s="39">
        <f t="shared" si="2"/>
        <v>0</v>
      </c>
      <c r="L21" s="40">
        <f t="shared" si="3"/>
        <v>3992557.3400000008</v>
      </c>
    </row>
    <row r="22" spans="2:12" ht="20.100000000000001" customHeight="1" x14ac:dyDescent="0.25">
      <c r="B22" s="36" t="s">
        <v>44</v>
      </c>
      <c r="C22" s="37">
        <v>0</v>
      </c>
      <c r="D22" s="37">
        <v>6808900</v>
      </c>
      <c r="E22" s="38">
        <f t="shared" si="0"/>
        <v>6808900</v>
      </c>
      <c r="F22" s="38">
        <v>3334101.0400000005</v>
      </c>
      <c r="G22" s="37">
        <v>2565003.41</v>
      </c>
      <c r="H22" s="37"/>
      <c r="I22" s="39"/>
      <c r="J22" s="39">
        <f t="shared" si="1"/>
        <v>0.3767133325500448</v>
      </c>
      <c r="K22" s="39">
        <f t="shared" si="2"/>
        <v>0</v>
      </c>
      <c r="L22" s="40">
        <f t="shared" si="3"/>
        <v>4243896.59</v>
      </c>
    </row>
    <row r="23" spans="2:12" ht="20.100000000000001" customHeight="1" x14ac:dyDescent="0.25">
      <c r="B23" s="36" t="s">
        <v>45</v>
      </c>
      <c r="C23" s="37">
        <v>0</v>
      </c>
      <c r="D23" s="37">
        <v>4821218</v>
      </c>
      <c r="E23" s="38">
        <f t="shared" si="0"/>
        <v>4821218</v>
      </c>
      <c r="F23" s="38">
        <v>1844739.2000000002</v>
      </c>
      <c r="G23" s="37">
        <v>1758630.1600000004</v>
      </c>
      <c r="H23" s="37"/>
      <c r="I23" s="39"/>
      <c r="J23" s="39">
        <f t="shared" si="1"/>
        <v>0.36476885301598067</v>
      </c>
      <c r="K23" s="39">
        <f t="shared" si="2"/>
        <v>0</v>
      </c>
      <c r="L23" s="40">
        <f t="shared" si="3"/>
        <v>3062587.84</v>
      </c>
    </row>
    <row r="24" spans="2:12" ht="20.100000000000001" customHeight="1" x14ac:dyDescent="0.25">
      <c r="B24" s="36" t="s">
        <v>46</v>
      </c>
      <c r="C24" s="37">
        <v>0</v>
      </c>
      <c r="D24" s="37">
        <v>8631801</v>
      </c>
      <c r="E24" s="38">
        <f t="shared" si="0"/>
        <v>8631801</v>
      </c>
      <c r="F24" s="38">
        <v>5213836.2200000016</v>
      </c>
      <c r="G24" s="37">
        <v>4515372.1000000006</v>
      </c>
      <c r="H24" s="37"/>
      <c r="I24" s="39"/>
      <c r="J24" s="39">
        <f t="shared" si="1"/>
        <v>0.52310892014308497</v>
      </c>
      <c r="K24" s="39">
        <f t="shared" si="2"/>
        <v>0</v>
      </c>
      <c r="L24" s="40">
        <f t="shared" si="3"/>
        <v>4116428.8999999994</v>
      </c>
    </row>
    <row r="25" spans="2:12" ht="20.100000000000001" customHeight="1" x14ac:dyDescent="0.25">
      <c r="B25" s="36" t="s">
        <v>47</v>
      </c>
      <c r="C25" s="37">
        <v>5464014</v>
      </c>
      <c r="D25" s="37">
        <v>5464014</v>
      </c>
      <c r="E25" s="38">
        <f t="shared" si="0"/>
        <v>5464014</v>
      </c>
      <c r="F25" s="38">
        <v>4560849.82</v>
      </c>
      <c r="G25" s="37">
        <v>3926991.5000000005</v>
      </c>
      <c r="H25" s="37"/>
      <c r="I25" s="39"/>
      <c r="J25" s="39">
        <f t="shared" si="1"/>
        <v>0.71870084886312524</v>
      </c>
      <c r="K25" s="39">
        <f t="shared" si="2"/>
        <v>0</v>
      </c>
      <c r="L25" s="40">
        <f t="shared" si="3"/>
        <v>1537022.4999999995</v>
      </c>
    </row>
    <row r="26" spans="2:12" ht="20.100000000000001" customHeight="1" x14ac:dyDescent="0.25">
      <c r="B26" s="36" t="s">
        <v>48</v>
      </c>
      <c r="C26" s="37">
        <v>0</v>
      </c>
      <c r="D26" s="37">
        <v>5309470</v>
      </c>
      <c r="E26" s="38">
        <f t="shared" si="0"/>
        <v>5309470</v>
      </c>
      <c r="F26" s="38">
        <v>1385949.8800000001</v>
      </c>
      <c r="G26" s="37">
        <v>994479.2899999998</v>
      </c>
      <c r="H26" s="37"/>
      <c r="I26" s="39"/>
      <c r="J26" s="39">
        <f t="shared" si="1"/>
        <v>0.18730293042431725</v>
      </c>
      <c r="K26" s="39">
        <f t="shared" si="2"/>
        <v>0</v>
      </c>
      <c r="L26" s="40">
        <f t="shared" si="3"/>
        <v>4314990.71</v>
      </c>
    </row>
    <row r="27" spans="2:12" ht="20.100000000000001" customHeight="1" x14ac:dyDescent="0.25">
      <c r="B27" s="36" t="s">
        <v>49</v>
      </c>
      <c r="C27" s="37">
        <v>0</v>
      </c>
      <c r="D27" s="37">
        <v>13549464</v>
      </c>
      <c r="E27" s="38">
        <f t="shared" si="0"/>
        <v>13549464</v>
      </c>
      <c r="F27" s="38">
        <v>6462132.6500000022</v>
      </c>
      <c r="G27" s="37">
        <v>5230172.3800000008</v>
      </c>
      <c r="H27" s="37"/>
      <c r="I27" s="39"/>
      <c r="J27" s="39">
        <f t="shared" si="1"/>
        <v>0.38600585085874989</v>
      </c>
      <c r="K27" s="39">
        <f t="shared" si="2"/>
        <v>0</v>
      </c>
      <c r="L27" s="40">
        <f t="shared" si="3"/>
        <v>8319291.6199999992</v>
      </c>
    </row>
    <row r="28" spans="2:12" ht="20.100000000000001" customHeight="1" x14ac:dyDescent="0.25">
      <c r="B28" s="36" t="s">
        <v>50</v>
      </c>
      <c r="C28" s="37">
        <v>0</v>
      </c>
      <c r="D28" s="37">
        <v>12494103</v>
      </c>
      <c r="E28" s="38">
        <f t="shared" si="0"/>
        <v>12494103</v>
      </c>
      <c r="F28" s="38">
        <v>5801044.3800000008</v>
      </c>
      <c r="G28" s="37">
        <v>3807875.0199999991</v>
      </c>
      <c r="H28" s="37"/>
      <c r="I28" s="39"/>
      <c r="J28" s="39">
        <f t="shared" si="1"/>
        <v>0.3047737816792449</v>
      </c>
      <c r="K28" s="39">
        <f t="shared" si="2"/>
        <v>0</v>
      </c>
      <c r="L28" s="40">
        <f t="shared" si="3"/>
        <v>8686227.9800000004</v>
      </c>
    </row>
    <row r="29" spans="2:12" ht="20.100000000000001" customHeight="1" x14ac:dyDescent="0.25">
      <c r="B29" s="36" t="s">
        <v>51</v>
      </c>
      <c r="C29" s="37">
        <v>0</v>
      </c>
      <c r="D29" s="37">
        <v>7846509</v>
      </c>
      <c r="E29" s="38">
        <f t="shared" si="0"/>
        <v>7846509</v>
      </c>
      <c r="F29" s="38">
        <v>4887778.4400000004</v>
      </c>
      <c r="G29" s="37">
        <v>4126094.4100000006</v>
      </c>
      <c r="H29" s="37"/>
      <c r="I29" s="39"/>
      <c r="J29" s="39">
        <f t="shared" si="1"/>
        <v>0.52585097525536528</v>
      </c>
      <c r="K29" s="39">
        <f t="shared" si="2"/>
        <v>0</v>
      </c>
      <c r="L29" s="40">
        <f t="shared" si="3"/>
        <v>3720414.5899999994</v>
      </c>
    </row>
    <row r="30" spans="2:12" ht="20.100000000000001" customHeight="1" x14ac:dyDescent="0.25">
      <c r="B30" s="36" t="s">
        <v>52</v>
      </c>
      <c r="C30" s="37">
        <v>0</v>
      </c>
      <c r="D30" s="37">
        <v>7547095</v>
      </c>
      <c r="E30" s="38">
        <f t="shared" si="0"/>
        <v>7547095</v>
      </c>
      <c r="F30" s="38">
        <v>3311873.73</v>
      </c>
      <c r="G30" s="37">
        <v>2914684.58</v>
      </c>
      <c r="H30" s="37"/>
      <c r="I30" s="39"/>
      <c r="J30" s="39">
        <f t="shared" si="1"/>
        <v>0.38619953505289123</v>
      </c>
      <c r="K30" s="39">
        <f t="shared" si="2"/>
        <v>0</v>
      </c>
      <c r="L30" s="40">
        <f t="shared" si="3"/>
        <v>4632410.42</v>
      </c>
    </row>
    <row r="31" spans="2:12" ht="20.100000000000001" customHeight="1" x14ac:dyDescent="0.25">
      <c r="B31" s="36" t="s">
        <v>53</v>
      </c>
      <c r="C31" s="37">
        <v>0</v>
      </c>
      <c r="D31" s="37">
        <v>1889565</v>
      </c>
      <c r="E31" s="38">
        <f t="shared" si="0"/>
        <v>1889565</v>
      </c>
      <c r="F31" s="38">
        <v>970358.88</v>
      </c>
      <c r="G31" s="37">
        <v>416721</v>
      </c>
      <c r="H31" s="37"/>
      <c r="I31" s="39"/>
      <c r="J31" s="39">
        <f t="shared" si="1"/>
        <v>0.22053806034722279</v>
      </c>
      <c r="K31" s="39">
        <f t="shared" si="2"/>
        <v>0</v>
      </c>
      <c r="L31" s="40">
        <f t="shared" si="3"/>
        <v>1472844</v>
      </c>
    </row>
    <row r="32" spans="2:12" ht="20.100000000000001" customHeight="1" x14ac:dyDescent="0.25">
      <c r="B32" s="36" t="s">
        <v>54</v>
      </c>
      <c r="C32" s="37">
        <v>0</v>
      </c>
      <c r="D32" s="37">
        <v>3862706</v>
      </c>
      <c r="E32" s="38">
        <f t="shared" si="0"/>
        <v>3862706</v>
      </c>
      <c r="F32" s="38">
        <v>1414906.7199999997</v>
      </c>
      <c r="G32" s="37">
        <v>959113.60000000009</v>
      </c>
      <c r="H32" s="37"/>
      <c r="I32" s="39"/>
      <c r="J32" s="39">
        <f t="shared" si="1"/>
        <v>0.24830095792949297</v>
      </c>
      <c r="K32" s="39">
        <f t="shared" si="2"/>
        <v>0</v>
      </c>
      <c r="L32" s="40">
        <f t="shared" si="3"/>
        <v>2903592.4</v>
      </c>
    </row>
    <row r="33" spans="2:12" ht="20.100000000000001" customHeight="1" x14ac:dyDescent="0.25">
      <c r="B33" s="36" t="s">
        <v>55</v>
      </c>
      <c r="C33" s="37">
        <v>0</v>
      </c>
      <c r="D33" s="37">
        <v>6623537</v>
      </c>
      <c r="E33" s="38">
        <f t="shared" si="0"/>
        <v>6623537</v>
      </c>
      <c r="F33" s="38">
        <v>2268043.04</v>
      </c>
      <c r="G33" s="37">
        <v>1765062.8400000003</v>
      </c>
      <c r="H33" s="37"/>
      <c r="I33" s="39"/>
      <c r="J33" s="39">
        <f t="shared" si="1"/>
        <v>0.26648342720815182</v>
      </c>
      <c r="K33" s="39">
        <f t="shared" si="2"/>
        <v>0</v>
      </c>
      <c r="L33" s="40">
        <f t="shared" si="3"/>
        <v>4858474.16</v>
      </c>
    </row>
    <row r="34" spans="2:12" ht="20.100000000000001" customHeight="1" x14ac:dyDescent="0.25">
      <c r="B34" s="36" t="s">
        <v>56</v>
      </c>
      <c r="C34" s="37">
        <v>0</v>
      </c>
      <c r="D34" s="37">
        <v>3682637</v>
      </c>
      <c r="E34" s="38">
        <f t="shared" si="0"/>
        <v>3682637</v>
      </c>
      <c r="F34" s="38">
        <v>1045940.24</v>
      </c>
      <c r="G34" s="37">
        <v>528044.78</v>
      </c>
      <c r="H34" s="37"/>
      <c r="I34" s="39"/>
      <c r="J34" s="39">
        <f t="shared" si="1"/>
        <v>0.14338768116433959</v>
      </c>
      <c r="K34" s="39">
        <f t="shared" si="2"/>
        <v>0</v>
      </c>
      <c r="L34" s="40">
        <f t="shared" si="3"/>
        <v>3154592.2199999997</v>
      </c>
    </row>
    <row r="35" spans="2:12" ht="20.100000000000001" customHeight="1" x14ac:dyDescent="0.25">
      <c r="B35" s="36" t="s">
        <v>57</v>
      </c>
      <c r="C35" s="37">
        <v>0</v>
      </c>
      <c r="D35" s="37">
        <v>2187244</v>
      </c>
      <c r="E35" s="38">
        <f t="shared" si="0"/>
        <v>2187244</v>
      </c>
      <c r="F35" s="38">
        <v>1460627.49</v>
      </c>
      <c r="G35" s="37">
        <v>1369425.5599999998</v>
      </c>
      <c r="H35" s="37"/>
      <c r="I35" s="39"/>
      <c r="J35" s="39">
        <f t="shared" si="1"/>
        <v>0.62609638430828929</v>
      </c>
      <c r="K35" s="39">
        <f t="shared" si="2"/>
        <v>0</v>
      </c>
      <c r="L35" s="40">
        <f t="shared" si="3"/>
        <v>817818.44000000018</v>
      </c>
    </row>
    <row r="36" spans="2:12" ht="20.100000000000001" customHeight="1" x14ac:dyDescent="0.25">
      <c r="B36" s="36" t="s">
        <v>58</v>
      </c>
      <c r="C36" s="37">
        <v>0</v>
      </c>
      <c r="D36" s="37">
        <v>2853867</v>
      </c>
      <c r="E36" s="38">
        <f t="shared" si="0"/>
        <v>2853867</v>
      </c>
      <c r="F36" s="38">
        <v>1201807.76</v>
      </c>
      <c r="G36" s="37">
        <v>711719.34000000008</v>
      </c>
      <c r="H36" s="37"/>
      <c r="I36" s="39"/>
      <c r="J36" s="39">
        <f t="shared" si="1"/>
        <v>0.24938770447256306</v>
      </c>
      <c r="K36" s="39">
        <f t="shared" si="2"/>
        <v>0</v>
      </c>
      <c r="L36" s="40">
        <f t="shared" si="3"/>
        <v>2142147.66</v>
      </c>
    </row>
    <row r="37" spans="2:12" ht="20.100000000000001" customHeight="1" x14ac:dyDescent="0.25">
      <c r="B37" s="36" t="s">
        <v>59</v>
      </c>
      <c r="C37" s="37">
        <v>0</v>
      </c>
      <c r="D37" s="37">
        <v>3268059</v>
      </c>
      <c r="E37" s="38">
        <f t="shared" si="0"/>
        <v>3268059</v>
      </c>
      <c r="F37" s="38">
        <v>1616491.9899999998</v>
      </c>
      <c r="G37" s="37">
        <v>997555.24000000011</v>
      </c>
      <c r="H37" s="37"/>
      <c r="I37" s="39"/>
      <c r="J37" s="39">
        <f t="shared" si="1"/>
        <v>0.30524395061411075</v>
      </c>
      <c r="K37" s="39">
        <f t="shared" si="2"/>
        <v>0</v>
      </c>
      <c r="L37" s="40">
        <f t="shared" si="3"/>
        <v>2270503.7599999998</v>
      </c>
    </row>
    <row r="38" spans="2:12" ht="20.100000000000001" customHeight="1" x14ac:dyDescent="0.25">
      <c r="B38" s="36" t="s">
        <v>60</v>
      </c>
      <c r="C38" s="37">
        <v>0</v>
      </c>
      <c r="D38" s="37">
        <v>3379118</v>
      </c>
      <c r="E38" s="38">
        <f t="shared" si="0"/>
        <v>3379118</v>
      </c>
      <c r="F38" s="38">
        <v>1327442.9500000002</v>
      </c>
      <c r="G38" s="37">
        <v>1208080.9500000002</v>
      </c>
      <c r="H38" s="37"/>
      <c r="I38" s="39"/>
      <c r="J38" s="39">
        <f t="shared" si="1"/>
        <v>0.3575136914425599</v>
      </c>
      <c r="K38" s="39">
        <f t="shared" si="2"/>
        <v>0</v>
      </c>
      <c r="L38" s="40">
        <f t="shared" si="3"/>
        <v>2171037.0499999998</v>
      </c>
    </row>
    <row r="39" spans="2:12" ht="20.100000000000001" customHeight="1" x14ac:dyDescent="0.25">
      <c r="B39" s="36" t="s">
        <v>61</v>
      </c>
      <c r="C39" s="37">
        <v>0</v>
      </c>
      <c r="D39" s="37">
        <v>2437913</v>
      </c>
      <c r="E39" s="38">
        <f t="shared" si="0"/>
        <v>2437913</v>
      </c>
      <c r="F39" s="38">
        <v>1660634.7599999998</v>
      </c>
      <c r="G39" s="37">
        <v>1603481.1199999999</v>
      </c>
      <c r="H39" s="37"/>
      <c r="I39" s="39"/>
      <c r="J39" s="39">
        <f t="shared" si="1"/>
        <v>0.65772696564643607</v>
      </c>
      <c r="K39" s="39">
        <f t="shared" si="2"/>
        <v>0</v>
      </c>
      <c r="L39" s="40">
        <f t="shared" si="3"/>
        <v>834431.88000000012</v>
      </c>
    </row>
    <row r="40" spans="2:12" ht="20.100000000000001" customHeight="1" x14ac:dyDescent="0.25">
      <c r="B40" s="36" t="s">
        <v>62</v>
      </c>
      <c r="C40" s="37">
        <v>0</v>
      </c>
      <c r="D40" s="37">
        <v>4562924</v>
      </c>
      <c r="E40" s="38">
        <f t="shared" si="0"/>
        <v>4562924</v>
      </c>
      <c r="F40" s="38">
        <v>2007668.75</v>
      </c>
      <c r="G40" s="37">
        <v>1082413.45</v>
      </c>
      <c r="H40" s="37"/>
      <c r="I40" s="39"/>
      <c r="J40" s="39">
        <f t="shared" si="1"/>
        <v>0.23721925896639962</v>
      </c>
      <c r="K40" s="39">
        <f t="shared" si="2"/>
        <v>0</v>
      </c>
      <c r="L40" s="40">
        <f t="shared" si="3"/>
        <v>3480510.55</v>
      </c>
    </row>
    <row r="41" spans="2:12" ht="20.100000000000001" customHeight="1" x14ac:dyDescent="0.25">
      <c r="B41" s="36" t="s">
        <v>63</v>
      </c>
      <c r="C41" s="37">
        <v>0</v>
      </c>
      <c r="D41" s="37">
        <v>4361446</v>
      </c>
      <c r="E41" s="38">
        <f t="shared" si="0"/>
        <v>4361446</v>
      </c>
      <c r="F41" s="38">
        <v>1433050.77</v>
      </c>
      <c r="G41" s="37">
        <v>1317509.1000000003</v>
      </c>
      <c r="H41" s="37"/>
      <c r="I41" s="39"/>
      <c r="J41" s="39">
        <f t="shared" si="1"/>
        <v>0.30208080072526411</v>
      </c>
      <c r="K41" s="39">
        <f t="shared" si="2"/>
        <v>0</v>
      </c>
      <c r="L41" s="40">
        <f t="shared" si="3"/>
        <v>3043936.8999999994</v>
      </c>
    </row>
    <row r="42" spans="2:12" ht="20.100000000000001" customHeight="1" x14ac:dyDescent="0.25">
      <c r="B42" s="36" t="s">
        <v>64</v>
      </c>
      <c r="C42" s="37">
        <v>0</v>
      </c>
      <c r="D42" s="37">
        <v>3544924</v>
      </c>
      <c r="E42" s="38">
        <f t="shared" si="0"/>
        <v>3544924</v>
      </c>
      <c r="F42" s="38">
        <v>1099191.03</v>
      </c>
      <c r="G42" s="37">
        <v>1011093.5</v>
      </c>
      <c r="H42" s="37"/>
      <c r="I42" s="39"/>
      <c r="J42" s="39">
        <f t="shared" si="1"/>
        <v>0.28522289899586001</v>
      </c>
      <c r="K42" s="39">
        <f t="shared" si="2"/>
        <v>0</v>
      </c>
      <c r="L42" s="40">
        <f t="shared" si="3"/>
        <v>2533830.5</v>
      </c>
    </row>
    <row r="43" spans="2:12" ht="20.100000000000001" customHeight="1" x14ac:dyDescent="0.25">
      <c r="B43" s="36" t="s">
        <v>65</v>
      </c>
      <c r="C43" s="37">
        <v>0</v>
      </c>
      <c r="D43" s="37">
        <v>7401937</v>
      </c>
      <c r="E43" s="38">
        <f t="shared" si="0"/>
        <v>7401937</v>
      </c>
      <c r="F43" s="38">
        <v>1363387.27</v>
      </c>
      <c r="G43" s="37">
        <v>1312772.1000000001</v>
      </c>
      <c r="H43" s="37"/>
      <c r="I43" s="39"/>
      <c r="J43" s="39">
        <f t="shared" si="1"/>
        <v>0.17735521121025485</v>
      </c>
      <c r="K43" s="39">
        <f t="shared" si="2"/>
        <v>0</v>
      </c>
      <c r="L43" s="40">
        <f t="shared" si="3"/>
        <v>6089164.9000000004</v>
      </c>
    </row>
    <row r="44" spans="2:12" ht="20.100000000000001" customHeight="1" x14ac:dyDescent="0.25">
      <c r="B44" s="36" t="s">
        <v>66</v>
      </c>
      <c r="C44" s="37">
        <v>0</v>
      </c>
      <c r="D44" s="37">
        <v>4410479</v>
      </c>
      <c r="E44" s="38">
        <f t="shared" si="0"/>
        <v>4410479</v>
      </c>
      <c r="F44" s="38">
        <v>1628951.3399999999</v>
      </c>
      <c r="G44" s="37">
        <v>1576042.3399999999</v>
      </c>
      <c r="H44" s="37"/>
      <c r="I44" s="39"/>
      <c r="J44" s="39">
        <f t="shared" si="1"/>
        <v>0.35734040225562796</v>
      </c>
      <c r="K44" s="39">
        <f t="shared" si="2"/>
        <v>0</v>
      </c>
      <c r="L44" s="40">
        <f t="shared" si="3"/>
        <v>2834436.66</v>
      </c>
    </row>
    <row r="45" spans="2:12" ht="20.100000000000001" customHeight="1" x14ac:dyDescent="0.25">
      <c r="B45" s="36" t="s">
        <v>67</v>
      </c>
      <c r="C45" s="37">
        <v>100000</v>
      </c>
      <c r="D45" s="37">
        <v>4678829</v>
      </c>
      <c r="E45" s="38">
        <f t="shared" si="0"/>
        <v>4678829</v>
      </c>
      <c r="F45" s="38">
        <v>2843836.65</v>
      </c>
      <c r="G45" s="37">
        <v>1928249.6800000004</v>
      </c>
      <c r="H45" s="37"/>
      <c r="I45" s="39"/>
      <c r="J45" s="39">
        <f t="shared" si="1"/>
        <v>0.41212228102373488</v>
      </c>
      <c r="K45" s="39">
        <f t="shared" si="2"/>
        <v>0</v>
      </c>
      <c r="L45" s="40">
        <f t="shared" si="3"/>
        <v>2750579.3199999994</v>
      </c>
    </row>
    <row r="46" spans="2:12" ht="20.100000000000001" customHeight="1" x14ac:dyDescent="0.25">
      <c r="B46" s="36" t="s">
        <v>68</v>
      </c>
      <c r="C46" s="37">
        <v>163328</v>
      </c>
      <c r="D46" s="37">
        <v>163328</v>
      </c>
      <c r="E46" s="38">
        <f t="shared" si="0"/>
        <v>163328</v>
      </c>
      <c r="F46" s="38">
        <v>99245.36</v>
      </c>
      <c r="G46" s="37">
        <v>44573.56</v>
      </c>
      <c r="H46" s="37"/>
      <c r="I46" s="39"/>
      <c r="J46" s="39">
        <f t="shared" si="1"/>
        <v>0.27290825822884013</v>
      </c>
      <c r="K46" s="39">
        <f t="shared" si="2"/>
        <v>0</v>
      </c>
      <c r="L46" s="40">
        <f t="shared" si="3"/>
        <v>118754.44</v>
      </c>
    </row>
    <row r="47" spans="2:12" ht="20.100000000000001" customHeight="1" x14ac:dyDescent="0.25">
      <c r="B47" s="36" t="s">
        <v>69</v>
      </c>
      <c r="C47" s="37">
        <v>0</v>
      </c>
      <c r="D47" s="37">
        <v>5902068</v>
      </c>
      <c r="E47" s="38">
        <f t="shared" si="0"/>
        <v>5902068</v>
      </c>
      <c r="F47" s="38">
        <v>4188989.7000000011</v>
      </c>
      <c r="G47" s="37">
        <v>3601177.8699999996</v>
      </c>
      <c r="H47" s="37"/>
      <c r="I47" s="39"/>
      <c r="J47" s="39">
        <f t="shared" si="1"/>
        <v>0.61015526591696323</v>
      </c>
      <c r="K47" s="39">
        <f t="shared" si="2"/>
        <v>0</v>
      </c>
      <c r="L47" s="40">
        <f t="shared" si="3"/>
        <v>2300890.1300000004</v>
      </c>
    </row>
    <row r="48" spans="2:12" ht="20.100000000000001" customHeight="1" x14ac:dyDescent="0.25">
      <c r="B48" s="36" t="s">
        <v>70</v>
      </c>
      <c r="C48" s="37">
        <v>0</v>
      </c>
      <c r="D48" s="37">
        <v>1122051</v>
      </c>
      <c r="E48" s="38">
        <f t="shared" si="0"/>
        <v>1122051</v>
      </c>
      <c r="F48" s="38">
        <v>369618.9</v>
      </c>
      <c r="G48" s="37">
        <v>89475.4</v>
      </c>
      <c r="H48" s="37"/>
      <c r="I48" s="39"/>
      <c r="J48" s="39">
        <f t="shared" si="1"/>
        <v>7.9742721141908876E-2</v>
      </c>
      <c r="K48" s="39">
        <f t="shared" si="2"/>
        <v>0</v>
      </c>
      <c r="L48" s="40">
        <f t="shared" si="3"/>
        <v>1032575.6</v>
      </c>
    </row>
    <row r="49" spans="2:12" ht="20.100000000000001" customHeight="1" x14ac:dyDescent="0.25">
      <c r="B49" s="7" t="s">
        <v>71</v>
      </c>
      <c r="C49" s="9">
        <v>0</v>
      </c>
      <c r="D49" s="9">
        <v>898544</v>
      </c>
      <c r="E49" s="20">
        <f t="shared" si="0"/>
        <v>898544</v>
      </c>
      <c r="F49" s="20">
        <v>215580</v>
      </c>
      <c r="G49" s="9">
        <v>189429.99999999997</v>
      </c>
      <c r="H49" s="9"/>
      <c r="I49" s="14">
        <f>IF(ISERROR(+#REF!/E49)=TRUE,0,++#REF!/E49)</f>
        <v>0</v>
      </c>
      <c r="J49" s="14">
        <f>IF(ISERROR(+G49/E49)=TRUE,0,++G49/E49)</f>
        <v>0.21081883580548083</v>
      </c>
      <c r="K49" s="14">
        <f>IF(ISERROR(+H49/E49)=TRUE,0,++H49/E49)</f>
        <v>0</v>
      </c>
      <c r="L49" s="17">
        <f>+D49-G49</f>
        <v>709114</v>
      </c>
    </row>
    <row r="50" spans="2:12" ht="20.100000000000001" customHeight="1" x14ac:dyDescent="0.25">
      <c r="B50" s="7" t="s">
        <v>72</v>
      </c>
      <c r="C50" s="9">
        <v>0</v>
      </c>
      <c r="D50" s="9">
        <v>3005103</v>
      </c>
      <c r="E50" s="20">
        <f t="shared" si="0"/>
        <v>3005103</v>
      </c>
      <c r="F50" s="23">
        <v>250741.88999999998</v>
      </c>
      <c r="G50" s="9">
        <v>250741.89</v>
      </c>
      <c r="H50" s="9"/>
      <c r="I50" s="14">
        <f>IF(ISERROR(+#REF!/E50)=TRUE,0,++#REF!/E50)</f>
        <v>0</v>
      </c>
      <c r="J50" s="14">
        <f>IF(ISERROR(+G50/E50)=TRUE,0,++G50/E50)</f>
        <v>8.3438700769990257E-2</v>
      </c>
      <c r="K50" s="14">
        <f>IF(ISERROR(+H50/E50)=TRUE,0,++H50/E50)</f>
        <v>0</v>
      </c>
      <c r="L50" s="17">
        <f>+D50-G50</f>
        <v>2754361.11</v>
      </c>
    </row>
    <row r="51" spans="2:12" ht="23.25" customHeight="1" x14ac:dyDescent="0.25">
      <c r="B51" s="24" t="s">
        <v>4</v>
      </c>
      <c r="C51" s="11">
        <f t="shared" ref="C51:H51" si="4">SUM(C14:C50)</f>
        <v>67768169</v>
      </c>
      <c r="D51" s="11">
        <f t="shared" si="4"/>
        <v>288844613</v>
      </c>
      <c r="E51" s="11">
        <f t="shared" si="4"/>
        <v>288844613</v>
      </c>
      <c r="F51" s="11">
        <f t="shared" si="4"/>
        <v>150108904.80000004</v>
      </c>
      <c r="G51" s="11">
        <f t="shared" si="4"/>
        <v>113879259.70000003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0.39425786244453875</v>
      </c>
      <c r="K51" s="15">
        <f>IF(ISERROR(+H51/E51)=TRUE,0,++H51/E51)</f>
        <v>0</v>
      </c>
      <c r="L51" s="18">
        <f>SUM(L14:L50)</f>
        <v>174965353.30000004</v>
      </c>
    </row>
    <row r="52" spans="2:12" x14ac:dyDescent="0.2">
      <c r="B52" s="12" t="s">
        <v>76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52"/>
      <c r="J57" s="52"/>
      <c r="K57" s="52"/>
      <c r="L57" s="26"/>
    </row>
    <row r="58" spans="2:12" s="31" customFormat="1" x14ac:dyDescent="0.25">
      <c r="B58" s="42"/>
      <c r="C58" s="29">
        <f>C51/$A$10</f>
        <v>67.768169</v>
      </c>
      <c r="D58" s="29">
        <f>D51/$A$10</f>
        <v>288.84461299999998</v>
      </c>
      <c r="E58" s="29">
        <f>E51/$A$10</f>
        <v>288.84461299999998</v>
      </c>
      <c r="F58" s="29">
        <f>F51/$A$10</f>
        <v>150.10890480000003</v>
      </c>
      <c r="G58" s="29">
        <f>G51/$A$10</f>
        <v>113.87925970000003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92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36" t="s">
        <v>38</v>
      </c>
      <c r="C14" s="37">
        <v>0</v>
      </c>
      <c r="D14" s="37">
        <v>279196</v>
      </c>
      <c r="E14" s="38">
        <f>+D14*100/100</f>
        <v>279196</v>
      </c>
      <c r="F14" s="38">
        <v>0</v>
      </c>
      <c r="G14" s="37">
        <v>0</v>
      </c>
      <c r="H14" s="37"/>
      <c r="I14" s="39"/>
      <c r="J14" s="39">
        <f t="shared" ref="J14:J29" si="0">IF(ISERROR(+G14/E14)=TRUE,0,++G14/E14)</f>
        <v>0</v>
      </c>
      <c r="K14" s="39">
        <f t="shared" ref="K14:K29" si="1">IF(ISERROR(+H14/E14)=TRUE,0,++H14/E14)</f>
        <v>0</v>
      </c>
      <c r="L14" s="40">
        <f t="shared" ref="L14:L29" si="2">+D14-G14</f>
        <v>279196</v>
      </c>
    </row>
    <row r="15" spans="1:12" ht="20.100000000000001" customHeight="1" x14ac:dyDescent="0.25">
      <c r="B15" s="36" t="s">
        <v>49</v>
      </c>
      <c r="C15" s="37">
        <v>0</v>
      </c>
      <c r="D15" s="37">
        <v>122861</v>
      </c>
      <c r="E15" s="38">
        <f t="shared" ref="E15:E31" si="3">+D15*80/100</f>
        <v>98288.8</v>
      </c>
      <c r="F15" s="38">
        <v>0</v>
      </c>
      <c r="G15" s="37">
        <v>0</v>
      </c>
      <c r="H15" s="37"/>
      <c r="I15" s="39"/>
      <c r="J15" s="39">
        <f t="shared" si="0"/>
        <v>0</v>
      </c>
      <c r="K15" s="39">
        <f t="shared" si="1"/>
        <v>0</v>
      </c>
      <c r="L15" s="40">
        <f t="shared" si="2"/>
        <v>122861</v>
      </c>
    </row>
    <row r="16" spans="1:12" ht="20.100000000000001" customHeight="1" x14ac:dyDescent="0.25">
      <c r="B16" s="36" t="s">
        <v>52</v>
      </c>
      <c r="C16" s="37">
        <v>0</v>
      </c>
      <c r="D16" s="37">
        <v>689817</v>
      </c>
      <c r="E16" s="38">
        <f t="shared" si="3"/>
        <v>551853.6</v>
      </c>
      <c r="F16" s="38">
        <v>322649.76</v>
      </c>
      <c r="G16" s="37">
        <v>322649.76</v>
      </c>
      <c r="H16" s="37"/>
      <c r="I16" s="39"/>
      <c r="J16" s="39">
        <f t="shared" si="0"/>
        <v>0.5846654982408378</v>
      </c>
      <c r="K16" s="39">
        <f t="shared" si="1"/>
        <v>0</v>
      </c>
      <c r="L16" s="40">
        <f t="shared" si="2"/>
        <v>367167.24</v>
      </c>
    </row>
    <row r="17" spans="2:12" ht="20.100000000000001" customHeight="1" x14ac:dyDescent="0.25">
      <c r="B17" s="36" t="s">
        <v>58</v>
      </c>
      <c r="C17" s="37">
        <v>0</v>
      </c>
      <c r="D17" s="37">
        <v>2074351</v>
      </c>
      <c r="E17" s="38">
        <f t="shared" si="3"/>
        <v>1659480.8</v>
      </c>
      <c r="F17" s="38">
        <v>1977044.4300000002</v>
      </c>
      <c r="G17" s="37">
        <v>1953448.4300000002</v>
      </c>
      <c r="H17" s="37"/>
      <c r="I17" s="39"/>
      <c r="J17" s="39">
        <f t="shared" si="0"/>
        <v>1.1771443393620462</v>
      </c>
      <c r="K17" s="39">
        <f t="shared" si="1"/>
        <v>0</v>
      </c>
      <c r="L17" s="40">
        <f t="shared" si="2"/>
        <v>120902.56999999983</v>
      </c>
    </row>
    <row r="18" spans="2:12" ht="20.100000000000001" hidden="1" customHeight="1" x14ac:dyDescent="0.25">
      <c r="B18" s="36" t="s">
        <v>22</v>
      </c>
      <c r="C18" s="37"/>
      <c r="D18" s="37"/>
      <c r="E18" s="38">
        <f t="shared" si="3"/>
        <v>0</v>
      </c>
      <c r="F18" s="38"/>
      <c r="G18" s="37"/>
      <c r="H18" s="37"/>
      <c r="I18" s="39"/>
      <c r="J18" s="39">
        <f t="shared" si="0"/>
        <v>0</v>
      </c>
      <c r="K18" s="39">
        <f t="shared" si="1"/>
        <v>0</v>
      </c>
      <c r="L18" s="40">
        <f t="shared" si="2"/>
        <v>0</v>
      </c>
    </row>
    <row r="19" spans="2:12" ht="20.100000000000001" hidden="1" customHeight="1" x14ac:dyDescent="0.25">
      <c r="B19" s="36" t="s">
        <v>23</v>
      </c>
      <c r="C19" s="37"/>
      <c r="D19" s="37"/>
      <c r="E19" s="38">
        <f t="shared" si="3"/>
        <v>0</v>
      </c>
      <c r="F19" s="38"/>
      <c r="G19" s="37"/>
      <c r="H19" s="37"/>
      <c r="I19" s="39"/>
      <c r="J19" s="39">
        <f t="shared" si="0"/>
        <v>0</v>
      </c>
      <c r="K19" s="39">
        <f t="shared" si="1"/>
        <v>0</v>
      </c>
      <c r="L19" s="40">
        <f t="shared" si="2"/>
        <v>0</v>
      </c>
    </row>
    <row r="20" spans="2:12" ht="20.100000000000001" hidden="1" customHeight="1" x14ac:dyDescent="0.25">
      <c r="B20" s="36" t="s">
        <v>24</v>
      </c>
      <c r="C20" s="37"/>
      <c r="D20" s="37"/>
      <c r="E20" s="38">
        <f t="shared" si="3"/>
        <v>0</v>
      </c>
      <c r="F20" s="38"/>
      <c r="G20" s="37"/>
      <c r="H20" s="37"/>
      <c r="I20" s="39"/>
      <c r="J20" s="39">
        <f t="shared" si="0"/>
        <v>0</v>
      </c>
      <c r="K20" s="39">
        <f t="shared" si="1"/>
        <v>0</v>
      </c>
      <c r="L20" s="40">
        <f t="shared" si="2"/>
        <v>0</v>
      </c>
    </row>
    <row r="21" spans="2:12" ht="20.100000000000001" hidden="1" customHeight="1" x14ac:dyDescent="0.25">
      <c r="B21" s="36" t="s">
        <v>25</v>
      </c>
      <c r="C21" s="37"/>
      <c r="D21" s="37"/>
      <c r="E21" s="38">
        <f t="shared" si="3"/>
        <v>0</v>
      </c>
      <c r="F21" s="38"/>
      <c r="G21" s="37"/>
      <c r="H21" s="37"/>
      <c r="I21" s="39"/>
      <c r="J21" s="39">
        <f t="shared" si="0"/>
        <v>0</v>
      </c>
      <c r="K21" s="39">
        <f t="shared" si="1"/>
        <v>0</v>
      </c>
      <c r="L21" s="40">
        <f t="shared" si="2"/>
        <v>0</v>
      </c>
    </row>
    <row r="22" spans="2:12" ht="20.100000000000001" hidden="1" customHeight="1" x14ac:dyDescent="0.25">
      <c r="B22" s="36" t="s">
        <v>26</v>
      </c>
      <c r="C22" s="37"/>
      <c r="D22" s="37"/>
      <c r="E22" s="38">
        <f t="shared" si="3"/>
        <v>0</v>
      </c>
      <c r="F22" s="38"/>
      <c r="G22" s="37"/>
      <c r="H22" s="37"/>
      <c r="I22" s="39"/>
      <c r="J22" s="39">
        <f t="shared" si="0"/>
        <v>0</v>
      </c>
      <c r="K22" s="39">
        <f t="shared" si="1"/>
        <v>0</v>
      </c>
      <c r="L22" s="40">
        <f t="shared" si="2"/>
        <v>0</v>
      </c>
    </row>
    <row r="23" spans="2:12" ht="20.100000000000001" hidden="1" customHeight="1" x14ac:dyDescent="0.25">
      <c r="B23" s="36" t="s">
        <v>27</v>
      </c>
      <c r="C23" s="37"/>
      <c r="D23" s="37"/>
      <c r="E23" s="38">
        <f t="shared" si="3"/>
        <v>0</v>
      </c>
      <c r="F23" s="38"/>
      <c r="G23" s="37"/>
      <c r="H23" s="37"/>
      <c r="I23" s="39"/>
      <c r="J23" s="39">
        <f t="shared" si="0"/>
        <v>0</v>
      </c>
      <c r="K23" s="39">
        <f t="shared" si="1"/>
        <v>0</v>
      </c>
      <c r="L23" s="40">
        <f t="shared" si="2"/>
        <v>0</v>
      </c>
    </row>
    <row r="24" spans="2:12" ht="20.100000000000001" hidden="1" customHeight="1" x14ac:dyDescent="0.25">
      <c r="B24" s="36" t="s">
        <v>28</v>
      </c>
      <c r="C24" s="37"/>
      <c r="D24" s="37"/>
      <c r="E24" s="38">
        <f t="shared" si="3"/>
        <v>0</v>
      </c>
      <c r="F24" s="38"/>
      <c r="G24" s="37"/>
      <c r="H24" s="37"/>
      <c r="I24" s="39"/>
      <c r="J24" s="39">
        <f t="shared" si="0"/>
        <v>0</v>
      </c>
      <c r="K24" s="39">
        <f t="shared" si="1"/>
        <v>0</v>
      </c>
      <c r="L24" s="40">
        <f t="shared" si="2"/>
        <v>0</v>
      </c>
    </row>
    <row r="25" spans="2:12" ht="20.100000000000001" hidden="1" customHeight="1" x14ac:dyDescent="0.25">
      <c r="B25" s="36" t="s">
        <v>29</v>
      </c>
      <c r="C25" s="37"/>
      <c r="D25" s="37"/>
      <c r="E25" s="38">
        <f t="shared" si="3"/>
        <v>0</v>
      </c>
      <c r="F25" s="38"/>
      <c r="G25" s="37"/>
      <c r="H25" s="37"/>
      <c r="I25" s="39"/>
      <c r="J25" s="39">
        <f t="shared" si="0"/>
        <v>0</v>
      </c>
      <c r="K25" s="39">
        <f t="shared" si="1"/>
        <v>0</v>
      </c>
      <c r="L25" s="40">
        <f t="shared" si="2"/>
        <v>0</v>
      </c>
    </row>
    <row r="26" spans="2:12" ht="20.100000000000001" hidden="1" customHeight="1" x14ac:dyDescent="0.25">
      <c r="B26" s="36" t="s">
        <v>30</v>
      </c>
      <c r="C26" s="37"/>
      <c r="D26" s="37"/>
      <c r="E26" s="38">
        <f t="shared" si="3"/>
        <v>0</v>
      </c>
      <c r="F26" s="38"/>
      <c r="G26" s="37"/>
      <c r="H26" s="37"/>
      <c r="I26" s="39"/>
      <c r="J26" s="39">
        <f t="shared" si="0"/>
        <v>0</v>
      </c>
      <c r="K26" s="39">
        <f t="shared" si="1"/>
        <v>0</v>
      </c>
      <c r="L26" s="40">
        <f t="shared" si="2"/>
        <v>0</v>
      </c>
    </row>
    <row r="27" spans="2:12" ht="20.100000000000001" hidden="1" customHeight="1" x14ac:dyDescent="0.25">
      <c r="B27" s="36" t="s">
        <v>31</v>
      </c>
      <c r="C27" s="37"/>
      <c r="D27" s="37"/>
      <c r="E27" s="38">
        <f t="shared" si="3"/>
        <v>0</v>
      </c>
      <c r="F27" s="38"/>
      <c r="G27" s="37"/>
      <c r="H27" s="37"/>
      <c r="I27" s="39"/>
      <c r="J27" s="39">
        <f t="shared" si="0"/>
        <v>0</v>
      </c>
      <c r="K27" s="39">
        <f t="shared" si="1"/>
        <v>0</v>
      </c>
      <c r="L27" s="40">
        <f t="shared" si="2"/>
        <v>0</v>
      </c>
    </row>
    <row r="28" spans="2:12" ht="20.100000000000001" hidden="1" customHeight="1" x14ac:dyDescent="0.25">
      <c r="B28" s="36" t="s">
        <v>32</v>
      </c>
      <c r="C28" s="37"/>
      <c r="D28" s="37"/>
      <c r="E28" s="38">
        <f t="shared" si="3"/>
        <v>0</v>
      </c>
      <c r="F28" s="38"/>
      <c r="G28" s="37"/>
      <c r="H28" s="37"/>
      <c r="I28" s="39"/>
      <c r="J28" s="39">
        <f t="shared" si="0"/>
        <v>0</v>
      </c>
      <c r="K28" s="39">
        <f t="shared" si="1"/>
        <v>0</v>
      </c>
      <c r="L28" s="40">
        <f t="shared" si="2"/>
        <v>0</v>
      </c>
    </row>
    <row r="29" spans="2:12" ht="20.100000000000001" hidden="1" customHeight="1" x14ac:dyDescent="0.25">
      <c r="B29" s="36" t="s">
        <v>33</v>
      </c>
      <c r="C29" s="37"/>
      <c r="D29" s="37"/>
      <c r="E29" s="38">
        <f t="shared" si="3"/>
        <v>0</v>
      </c>
      <c r="F29" s="38"/>
      <c r="G29" s="37"/>
      <c r="H29" s="37"/>
      <c r="I29" s="39"/>
      <c r="J29" s="39">
        <f t="shared" si="0"/>
        <v>0</v>
      </c>
      <c r="K29" s="39">
        <f t="shared" si="1"/>
        <v>0</v>
      </c>
      <c r="L29" s="40">
        <f t="shared" si="2"/>
        <v>0</v>
      </c>
    </row>
    <row r="30" spans="2:12" ht="20.100000000000001" hidden="1" customHeight="1" x14ac:dyDescent="0.25">
      <c r="B30" s="7" t="s">
        <v>34</v>
      </c>
      <c r="C30" s="9"/>
      <c r="D30" s="9"/>
      <c r="E30" s="20">
        <f t="shared" si="3"/>
        <v>0</v>
      </c>
      <c r="F30" s="20"/>
      <c r="G30" s="9"/>
      <c r="H30" s="9"/>
      <c r="I30" s="14">
        <f>IF(ISERROR(+#REF!/E30)=TRUE,0,++#REF!/E30)</f>
        <v>0</v>
      </c>
      <c r="J30" s="14">
        <f>IF(ISERROR(+G30/E30)=TRUE,0,++G30/E30)</f>
        <v>0</v>
      </c>
      <c r="K30" s="14">
        <f>IF(ISERROR(+H30/E30)=TRUE,0,++H30/E30)</f>
        <v>0</v>
      </c>
      <c r="L30" s="17">
        <f>+D30-G30</f>
        <v>0</v>
      </c>
    </row>
    <row r="31" spans="2:12" ht="20.100000000000001" hidden="1" customHeight="1" x14ac:dyDescent="0.25">
      <c r="B31" s="7" t="s">
        <v>35</v>
      </c>
      <c r="C31" s="9"/>
      <c r="D31" s="9"/>
      <c r="E31" s="20">
        <f t="shared" si="3"/>
        <v>0</v>
      </c>
      <c r="F31" s="23"/>
      <c r="G31" s="9"/>
      <c r="H31" s="9"/>
      <c r="I31" s="14">
        <f>IF(ISERROR(+#REF!/E31)=TRUE,0,++#REF!/E31)</f>
        <v>0</v>
      </c>
      <c r="J31" s="14">
        <f>IF(ISERROR(+G31/E31)=TRUE,0,++G31/E31)</f>
        <v>0</v>
      </c>
      <c r="K31" s="14">
        <f>IF(ISERROR(+H31/E31)=TRUE,0,++H31/E31)</f>
        <v>0</v>
      </c>
      <c r="L31" s="17">
        <f>+D31-G31</f>
        <v>0</v>
      </c>
    </row>
    <row r="32" spans="2:12" ht="23.25" customHeight="1" x14ac:dyDescent="0.25">
      <c r="B32" s="24" t="s">
        <v>4</v>
      </c>
      <c r="C32" s="11">
        <f>SUM(C14:C31)</f>
        <v>0</v>
      </c>
      <c r="D32" s="11">
        <f>SUM(D14:D31)</f>
        <v>3166225</v>
      </c>
      <c r="E32" s="11">
        <f>SUM(E14:E31)</f>
        <v>2588819.2000000002</v>
      </c>
      <c r="F32" s="11">
        <f>SUM(F14:F31)</f>
        <v>2299694.1900000004</v>
      </c>
      <c r="G32" s="11">
        <f>SUM(G14:G31)</f>
        <v>2276098.1900000004</v>
      </c>
      <c r="H32" s="11">
        <f>SUM(H14:H31)</f>
        <v>0</v>
      </c>
      <c r="I32" s="15">
        <f>IF(ISERROR(+#REF!/E32)=TRUE,0,++#REF!/E32)</f>
        <v>0</v>
      </c>
      <c r="J32" s="15">
        <f>IF(ISERROR(+G32/E32)=TRUE,0,++G32/E32)</f>
        <v>0.87920322516149452</v>
      </c>
      <c r="K32" s="15">
        <f>IF(ISERROR(+H32/E32)=TRUE,0,++H32/E32)</f>
        <v>0</v>
      </c>
      <c r="L32" s="18">
        <f>SUM(L14:L31)</f>
        <v>890126.80999999982</v>
      </c>
    </row>
    <row r="33" spans="2:12" x14ac:dyDescent="0.2">
      <c r="B33" s="12" t="s">
        <v>76</v>
      </c>
    </row>
    <row r="34" spans="2:12" s="31" customFormat="1" x14ac:dyDescent="0.2">
      <c r="B34" s="12"/>
    </row>
    <row r="35" spans="2:12" s="31" customFormat="1" x14ac:dyDescent="0.25">
      <c r="K35" s="32"/>
    </row>
    <row r="36" spans="2:12" s="31" customFormat="1" x14ac:dyDescent="0.25">
      <c r="K36" s="32"/>
    </row>
    <row r="37" spans="2:12" s="31" customFormat="1" x14ac:dyDescent="0.25">
      <c r="K37" s="32"/>
    </row>
    <row r="38" spans="2:12" s="31" customFormat="1" ht="44.25" customHeight="1" x14ac:dyDescent="0.25">
      <c r="B38" s="41"/>
      <c r="C38" s="41" t="s">
        <v>3</v>
      </c>
      <c r="D38" s="41" t="s">
        <v>2</v>
      </c>
      <c r="E38" s="49" t="s">
        <v>17</v>
      </c>
      <c r="F38" s="49" t="s">
        <v>18</v>
      </c>
      <c r="G38" s="49" t="s">
        <v>21</v>
      </c>
      <c r="H38" s="50" t="s">
        <v>14</v>
      </c>
      <c r="I38" s="63"/>
      <c r="J38" s="63"/>
      <c r="K38" s="63"/>
      <c r="L38" s="49"/>
    </row>
    <row r="39" spans="2:12" s="31" customFormat="1" x14ac:dyDescent="0.25">
      <c r="B39" s="42"/>
      <c r="C39" s="43">
        <f>C32/$A$10</f>
        <v>0</v>
      </c>
      <c r="D39" s="43">
        <f>D32/$A$10</f>
        <v>3.1662249999999998</v>
      </c>
      <c r="E39" s="43">
        <f>E32/$A$10</f>
        <v>2.5888192000000001</v>
      </c>
      <c r="F39" s="43">
        <f>F32/$A$10</f>
        <v>2.2996941900000003</v>
      </c>
      <c r="G39" s="43">
        <f>G32/$A$10</f>
        <v>2.2760981900000004</v>
      </c>
      <c r="H39" s="51"/>
      <c r="I39" s="44"/>
      <c r="J39" s="44"/>
      <c r="K39" s="44"/>
      <c r="L39" s="45"/>
    </row>
    <row r="40" spans="2:12" s="31" customFormat="1" x14ac:dyDescent="0.25">
      <c r="B40" s="42"/>
      <c r="C40" s="43"/>
      <c r="D40" s="43"/>
      <c r="E40" s="43"/>
      <c r="F40" s="43"/>
      <c r="G40" s="43"/>
      <c r="H40" s="47"/>
      <c r="I40" s="44"/>
      <c r="J40" s="44"/>
      <c r="K40" s="44"/>
      <c r="L40" s="45"/>
    </row>
    <row r="41" spans="2:12" s="31" customFormat="1" x14ac:dyDescent="0.25">
      <c r="B41" s="42"/>
      <c r="C41" s="43"/>
      <c r="D41" s="43"/>
      <c r="E41" s="43"/>
      <c r="F41" s="43"/>
      <c r="G41" s="43"/>
      <c r="H41" s="47"/>
      <c r="I41" s="44"/>
      <c r="J41" s="44"/>
      <c r="K41" s="44"/>
      <c r="L41" s="45"/>
    </row>
    <row r="42" spans="2:12" s="31" customFormat="1" x14ac:dyDescent="0.25">
      <c r="B42" s="42"/>
      <c r="C42" s="43"/>
      <c r="D42" s="43"/>
      <c r="E42" s="43"/>
      <c r="F42" s="43"/>
      <c r="G42" s="43"/>
      <c r="H42" s="47"/>
      <c r="I42" s="44"/>
      <c r="J42" s="44"/>
      <c r="K42" s="44"/>
      <c r="L42" s="45"/>
    </row>
    <row r="43" spans="2:12" s="31" customFormat="1" x14ac:dyDescent="0.25">
      <c r="B43" s="42"/>
      <c r="C43" s="43"/>
      <c r="D43" s="43"/>
      <c r="E43" s="43"/>
      <c r="F43" s="43"/>
      <c r="G43" s="43"/>
      <c r="H43" s="47"/>
      <c r="I43" s="44"/>
      <c r="J43" s="44"/>
      <c r="K43" s="44"/>
      <c r="L43" s="45"/>
    </row>
    <row r="44" spans="2:12" s="31" customFormat="1" x14ac:dyDescent="0.25">
      <c r="B44" s="42"/>
      <c r="C44" s="43"/>
      <c r="D44" s="43"/>
      <c r="E44" s="43"/>
      <c r="F44" s="43"/>
      <c r="G44" s="43"/>
      <c r="H44" s="47"/>
      <c r="I44" s="44"/>
      <c r="J44" s="44"/>
      <c r="K44" s="44"/>
      <c r="L44" s="45"/>
    </row>
    <row r="45" spans="2:12" s="31" customFormat="1" x14ac:dyDescent="0.25">
      <c r="B45" s="42"/>
      <c r="C45" s="43"/>
      <c r="D45" s="43"/>
      <c r="E45" s="43"/>
      <c r="F45" s="43"/>
      <c r="G45" s="43"/>
      <c r="H45" s="47"/>
      <c r="I45" s="44"/>
      <c r="J45" s="44"/>
      <c r="K45" s="44"/>
      <c r="L45" s="45"/>
    </row>
    <row r="46" spans="2:12" s="31" customFormat="1" x14ac:dyDescent="0.25">
      <c r="B46" s="42"/>
      <c r="C46" s="43"/>
      <c r="D46" s="43"/>
      <c r="E46" s="43"/>
      <c r="F46" s="43"/>
      <c r="G46" s="43"/>
      <c r="H46" s="47"/>
      <c r="I46" s="44"/>
      <c r="J46" s="44"/>
      <c r="K46" s="44"/>
      <c r="L46" s="45"/>
    </row>
    <row r="47" spans="2:12" s="31" customFormat="1" x14ac:dyDescent="0.25">
      <c r="B47" s="42"/>
      <c r="C47" s="43"/>
      <c r="D47" s="43"/>
      <c r="E47" s="43"/>
      <c r="F47" s="43"/>
      <c r="G47" s="43"/>
      <c r="H47" s="47"/>
      <c r="I47" s="44"/>
      <c r="J47" s="44"/>
      <c r="K47" s="44"/>
      <c r="L47" s="45"/>
    </row>
    <row r="48" spans="2:12" s="31" customFormat="1" x14ac:dyDescent="0.25">
      <c r="B48" s="42"/>
      <c r="C48" s="43"/>
      <c r="D48" s="43"/>
      <c r="E48" s="43"/>
      <c r="F48" s="43"/>
      <c r="G48" s="43"/>
      <c r="H48" s="47"/>
      <c r="I48" s="44"/>
      <c r="J48" s="44"/>
      <c r="K48" s="44"/>
      <c r="L48" s="45"/>
    </row>
    <row r="49" spans="2:12" s="31" customFormat="1" x14ac:dyDescent="0.25">
      <c r="B49" s="42"/>
      <c r="C49" s="43"/>
      <c r="D49" s="43"/>
      <c r="E49" s="43"/>
      <c r="F49" s="43"/>
      <c r="G49" s="43"/>
      <c r="H49" s="47"/>
      <c r="I49" s="44"/>
      <c r="J49" s="44"/>
      <c r="K49" s="44"/>
      <c r="L49" s="45"/>
    </row>
    <row r="50" spans="2:12" s="31" customFormat="1" x14ac:dyDescent="0.25">
      <c r="B50" s="42"/>
      <c r="C50" s="43"/>
      <c r="D50" s="43"/>
      <c r="E50" s="43"/>
      <c r="F50" s="43"/>
      <c r="G50" s="43"/>
      <c r="H50" s="47"/>
      <c r="I50" s="44"/>
      <c r="J50" s="44"/>
      <c r="K50" s="44"/>
      <c r="L50" s="45"/>
    </row>
    <row r="51" spans="2:12" s="31" customFormat="1" x14ac:dyDescent="0.25">
      <c r="B51" s="42"/>
      <c r="C51" s="43"/>
      <c r="D51" s="43"/>
      <c r="E51" s="43"/>
      <c r="F51" s="43"/>
      <c r="G51" s="43"/>
      <c r="H51" s="47"/>
      <c r="I51" s="44"/>
      <c r="J51" s="44"/>
      <c r="K51" s="44"/>
      <c r="L51" s="45"/>
    </row>
    <row r="52" spans="2:12" s="31" customFormat="1" x14ac:dyDescent="0.25">
      <c r="B52" s="42"/>
      <c r="C52" s="43"/>
      <c r="D52" s="43"/>
      <c r="E52" s="43"/>
      <c r="F52" s="43"/>
      <c r="G52" s="43"/>
      <c r="H52" s="47"/>
      <c r="I52" s="44"/>
      <c r="J52" s="44"/>
      <c r="K52" s="44"/>
      <c r="L52" s="45"/>
    </row>
    <row r="53" spans="2:12" s="31" customFormat="1" x14ac:dyDescent="0.25">
      <c r="B53" s="42"/>
      <c r="C53" s="43"/>
      <c r="D53" s="43"/>
      <c r="E53" s="43"/>
      <c r="F53" s="43"/>
      <c r="G53" s="43"/>
      <c r="H53" s="47"/>
      <c r="I53" s="44"/>
      <c r="J53" s="44"/>
      <c r="K53" s="44"/>
      <c r="L53" s="45"/>
    </row>
    <row r="54" spans="2:12" s="31" customFormat="1" x14ac:dyDescent="0.25">
      <c r="B54" s="42"/>
      <c r="C54" s="43"/>
      <c r="D54" s="43"/>
      <c r="E54" s="43"/>
      <c r="F54" s="43"/>
      <c r="G54" s="43"/>
      <c r="H54" s="47"/>
      <c r="I54" s="44"/>
      <c r="J54" s="44"/>
      <c r="K54" s="44"/>
      <c r="L54" s="45"/>
    </row>
    <row r="55" spans="2:12" s="31" customFormat="1" x14ac:dyDescent="0.25">
      <c r="B55" s="42"/>
      <c r="C55" s="43"/>
      <c r="D55" s="43"/>
      <c r="E55" s="43"/>
      <c r="F55" s="43"/>
      <c r="G55" s="43"/>
      <c r="H55" s="47"/>
      <c r="I55" s="44"/>
      <c r="J55" s="44"/>
      <c r="K55" s="44"/>
      <c r="L55" s="45"/>
    </row>
    <row r="56" spans="2:12" s="31" customFormat="1" x14ac:dyDescent="0.25">
      <c r="B56" s="42"/>
      <c r="C56" s="43"/>
      <c r="D56" s="43"/>
      <c r="E56" s="43"/>
      <c r="F56" s="43"/>
      <c r="G56" s="43"/>
      <c r="H56" s="47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6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6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6"/>
      <c r="I76" s="44"/>
      <c r="J76" s="44"/>
      <c r="K76" s="44"/>
      <c r="L76" s="45"/>
    </row>
    <row r="77" spans="2:12" s="31" customFormat="1" x14ac:dyDescent="0.25">
      <c r="K77" s="32"/>
    </row>
    <row r="78" spans="2:12" s="31" customFormat="1" x14ac:dyDescent="0.25">
      <c r="K78" s="32"/>
    </row>
    <row r="79" spans="2:12" s="31" customFormat="1" x14ac:dyDescent="0.25">
      <c r="K79" s="32"/>
    </row>
    <row r="80" spans="2:12" s="31" customFormat="1" x14ac:dyDescent="0.25">
      <c r="K80" s="32"/>
    </row>
    <row r="81" spans="11:11" s="31" customFormat="1" x14ac:dyDescent="0.25">
      <c r="K81" s="32"/>
    </row>
    <row r="82" spans="11:11" s="31" customFormat="1" x14ac:dyDescent="0.25">
      <c r="K82" s="32"/>
    </row>
    <row r="83" spans="11:11" s="31" customFormat="1" x14ac:dyDescent="0.25">
      <c r="K83" s="32"/>
    </row>
    <row r="84" spans="11:11" s="31" customFormat="1" x14ac:dyDescent="0.25">
      <c r="K84" s="32"/>
    </row>
    <row r="85" spans="11:11" s="31" customFormat="1" x14ac:dyDescent="0.25">
      <c r="K85" s="32"/>
    </row>
    <row r="86" spans="11:11" s="31" customFormat="1" x14ac:dyDescent="0.25">
      <c r="K86" s="32"/>
    </row>
    <row r="87" spans="11:11" s="31" customFormat="1" x14ac:dyDescent="0.25">
      <c r="K87" s="32"/>
    </row>
    <row r="88" spans="11:11" s="31" customFormat="1" x14ac:dyDescent="0.25">
      <c r="K88" s="32"/>
    </row>
    <row r="89" spans="11:11" s="31" customFormat="1" x14ac:dyDescent="0.25">
      <c r="K89" s="32"/>
    </row>
    <row r="90" spans="11:11" s="31" customFormat="1" x14ac:dyDescent="0.25">
      <c r="K90" s="32"/>
    </row>
    <row r="91" spans="11:11" s="31" customFormat="1" x14ac:dyDescent="0.25">
      <c r="K91" s="32"/>
    </row>
    <row r="92" spans="11:11" s="31" customFormat="1" x14ac:dyDescent="0.25">
      <c r="K92" s="32"/>
    </row>
  </sheetData>
  <mergeCells count="11">
    <mergeCell ref="I38:K38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09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37</v>
      </c>
      <c r="C14" s="8">
        <v>0</v>
      </c>
      <c r="D14" s="8">
        <v>5837119</v>
      </c>
      <c r="E14" s="19">
        <f>+D14*100/100</f>
        <v>5837119</v>
      </c>
      <c r="F14" s="19">
        <v>1358899.07</v>
      </c>
      <c r="G14" s="8">
        <v>1142405.67</v>
      </c>
      <c r="H14" s="8"/>
      <c r="I14" s="13">
        <f>IF(ISERROR(+#REF!/E14)=TRUE,0,++#REF!/E14)</f>
        <v>0</v>
      </c>
      <c r="J14" s="13">
        <f>IF(ISERROR(+G14/E14)=TRUE,0,++G14/E14)</f>
        <v>0.19571395923228563</v>
      </c>
      <c r="K14" s="13">
        <f>IF(ISERROR(+H14/E14)=TRUE,0,++H14/E14)</f>
        <v>0</v>
      </c>
      <c r="L14" s="16">
        <f>+D14-G14</f>
        <v>4694713.33</v>
      </c>
    </row>
    <row r="15" spans="1:12" ht="20.100000000000001" customHeight="1" x14ac:dyDescent="0.25">
      <c r="B15" s="36" t="s">
        <v>38</v>
      </c>
      <c r="C15" s="37">
        <v>0</v>
      </c>
      <c r="D15" s="37">
        <v>8432954</v>
      </c>
      <c r="E15" s="38">
        <f t="shared" ref="E15:E48" si="0">+D15*100/100</f>
        <v>8432954</v>
      </c>
      <c r="F15" s="38">
        <v>5738952.5299999984</v>
      </c>
      <c r="G15" s="37">
        <v>4431850.59</v>
      </c>
      <c r="H15" s="37"/>
      <c r="I15" s="39"/>
      <c r="J15" s="39">
        <f t="shared" ref="J15:J48" si="1">IF(ISERROR(+G15/E15)=TRUE,0,++G15/E15)</f>
        <v>0.52553951912935848</v>
      </c>
      <c r="K15" s="39">
        <f t="shared" ref="K15:K48" si="2">IF(ISERROR(+H15/E15)=TRUE,0,++H15/E15)</f>
        <v>0</v>
      </c>
      <c r="L15" s="40">
        <f t="shared" ref="L15:L48" si="3">+D15-G15</f>
        <v>4001103.41</v>
      </c>
    </row>
    <row r="16" spans="1:12" ht="20.100000000000001" customHeight="1" x14ac:dyDescent="0.25">
      <c r="B16" s="36" t="s">
        <v>39</v>
      </c>
      <c r="C16" s="37">
        <v>0</v>
      </c>
      <c r="D16" s="37">
        <v>11454767</v>
      </c>
      <c r="E16" s="38">
        <f t="shared" si="0"/>
        <v>11454767</v>
      </c>
      <c r="F16" s="38">
        <v>5722420.0100000007</v>
      </c>
      <c r="G16" s="37">
        <v>3085857.01</v>
      </c>
      <c r="H16" s="37"/>
      <c r="I16" s="39"/>
      <c r="J16" s="39">
        <f t="shared" si="1"/>
        <v>0.26939500471725003</v>
      </c>
      <c r="K16" s="39">
        <f t="shared" si="2"/>
        <v>0</v>
      </c>
      <c r="L16" s="40">
        <f t="shared" si="3"/>
        <v>8368909.9900000002</v>
      </c>
    </row>
    <row r="17" spans="2:12" ht="20.100000000000001" customHeight="1" x14ac:dyDescent="0.25">
      <c r="B17" s="36" t="s">
        <v>40</v>
      </c>
      <c r="C17" s="37">
        <v>0</v>
      </c>
      <c r="D17" s="37">
        <v>2094523</v>
      </c>
      <c r="E17" s="38">
        <f t="shared" si="0"/>
        <v>2094523</v>
      </c>
      <c r="F17" s="38">
        <v>979592.31</v>
      </c>
      <c r="G17" s="37">
        <v>701654.52</v>
      </c>
      <c r="H17" s="37"/>
      <c r="I17" s="39"/>
      <c r="J17" s="39">
        <f t="shared" si="1"/>
        <v>0.3349948985998244</v>
      </c>
      <c r="K17" s="39">
        <f t="shared" si="2"/>
        <v>0</v>
      </c>
      <c r="L17" s="40">
        <f t="shared" si="3"/>
        <v>1392868.48</v>
      </c>
    </row>
    <row r="18" spans="2:12" ht="20.100000000000001" customHeight="1" x14ac:dyDescent="0.25">
      <c r="B18" s="36" t="s">
        <v>41</v>
      </c>
      <c r="C18" s="37">
        <v>0</v>
      </c>
      <c r="D18" s="37">
        <v>26569518</v>
      </c>
      <c r="E18" s="38">
        <f t="shared" si="0"/>
        <v>26569518</v>
      </c>
      <c r="F18" s="38">
        <v>16914219.43</v>
      </c>
      <c r="G18" s="37">
        <v>13704036.350000001</v>
      </c>
      <c r="H18" s="37"/>
      <c r="I18" s="39"/>
      <c r="J18" s="39">
        <f t="shared" si="1"/>
        <v>0.51578038976845575</v>
      </c>
      <c r="K18" s="39">
        <f t="shared" si="2"/>
        <v>0</v>
      </c>
      <c r="L18" s="40">
        <f t="shared" si="3"/>
        <v>12865481.649999999</v>
      </c>
    </row>
    <row r="19" spans="2:12" ht="20.100000000000001" customHeight="1" x14ac:dyDescent="0.25">
      <c r="B19" s="36" t="s">
        <v>42</v>
      </c>
      <c r="C19" s="37">
        <v>0</v>
      </c>
      <c r="D19" s="37">
        <v>27507024</v>
      </c>
      <c r="E19" s="38">
        <f t="shared" si="0"/>
        <v>27507024</v>
      </c>
      <c r="F19" s="38">
        <v>15397178.25</v>
      </c>
      <c r="G19" s="37">
        <v>13552208.650000002</v>
      </c>
      <c r="H19" s="37"/>
      <c r="I19" s="39"/>
      <c r="J19" s="39">
        <f t="shared" si="1"/>
        <v>0.49268174739659232</v>
      </c>
      <c r="K19" s="39">
        <f t="shared" si="2"/>
        <v>0</v>
      </c>
      <c r="L19" s="40">
        <f t="shared" si="3"/>
        <v>13954815.349999998</v>
      </c>
    </row>
    <row r="20" spans="2:12" ht="20.100000000000001" customHeight="1" x14ac:dyDescent="0.25">
      <c r="B20" s="36" t="s">
        <v>43</v>
      </c>
      <c r="C20" s="37">
        <v>0</v>
      </c>
      <c r="D20" s="37">
        <v>29695997</v>
      </c>
      <c r="E20" s="38">
        <f t="shared" si="0"/>
        <v>29695997</v>
      </c>
      <c r="F20" s="38">
        <v>11307955.999999994</v>
      </c>
      <c r="G20" s="37">
        <v>10202049.059999999</v>
      </c>
      <c r="H20" s="37"/>
      <c r="I20" s="39"/>
      <c r="J20" s="39">
        <f t="shared" si="1"/>
        <v>0.34354963936721838</v>
      </c>
      <c r="K20" s="39">
        <f t="shared" si="2"/>
        <v>0</v>
      </c>
      <c r="L20" s="40">
        <f t="shared" si="3"/>
        <v>19493947.940000001</v>
      </c>
    </row>
    <row r="21" spans="2:12" ht="20.100000000000001" customHeight="1" x14ac:dyDescent="0.25">
      <c r="B21" s="36" t="s">
        <v>44</v>
      </c>
      <c r="C21" s="37">
        <v>0</v>
      </c>
      <c r="D21" s="37">
        <v>5349418</v>
      </c>
      <c r="E21" s="38">
        <f t="shared" si="0"/>
        <v>5349418</v>
      </c>
      <c r="F21" s="38">
        <v>1584234.76</v>
      </c>
      <c r="G21" s="37">
        <v>1528772.24</v>
      </c>
      <c r="H21" s="37"/>
      <c r="I21" s="39"/>
      <c r="J21" s="39">
        <f t="shared" si="1"/>
        <v>0.28578290946790846</v>
      </c>
      <c r="K21" s="39">
        <f t="shared" si="2"/>
        <v>0</v>
      </c>
      <c r="L21" s="40">
        <f t="shared" si="3"/>
        <v>3820645.76</v>
      </c>
    </row>
    <row r="22" spans="2:12" ht="20.100000000000001" customHeight="1" x14ac:dyDescent="0.25">
      <c r="B22" s="36" t="s">
        <v>45</v>
      </c>
      <c r="C22" s="37">
        <v>0</v>
      </c>
      <c r="D22" s="37">
        <v>14670872</v>
      </c>
      <c r="E22" s="38">
        <f t="shared" si="0"/>
        <v>14670872</v>
      </c>
      <c r="F22" s="38">
        <v>6605050.1500000004</v>
      </c>
      <c r="G22" s="37">
        <v>4766437.6099999994</v>
      </c>
      <c r="H22" s="37"/>
      <c r="I22" s="39"/>
      <c r="J22" s="39">
        <f t="shared" si="1"/>
        <v>0.32489122732445619</v>
      </c>
      <c r="K22" s="39">
        <f t="shared" si="2"/>
        <v>0</v>
      </c>
      <c r="L22" s="40">
        <f t="shared" si="3"/>
        <v>9904434.3900000006</v>
      </c>
    </row>
    <row r="23" spans="2:12" ht="20.100000000000001" customHeight="1" x14ac:dyDescent="0.25">
      <c r="B23" s="36" t="s">
        <v>46</v>
      </c>
      <c r="C23" s="37">
        <v>0</v>
      </c>
      <c r="D23" s="37">
        <v>29959025</v>
      </c>
      <c r="E23" s="38">
        <f t="shared" si="0"/>
        <v>29959025</v>
      </c>
      <c r="F23" s="38">
        <v>17510937.540000003</v>
      </c>
      <c r="G23" s="37">
        <v>15389692.870000001</v>
      </c>
      <c r="H23" s="37"/>
      <c r="I23" s="39"/>
      <c r="J23" s="39">
        <f t="shared" si="1"/>
        <v>0.51369137914201146</v>
      </c>
      <c r="K23" s="39">
        <f t="shared" si="2"/>
        <v>0</v>
      </c>
      <c r="L23" s="40">
        <f t="shared" si="3"/>
        <v>14569332.129999999</v>
      </c>
    </row>
    <row r="24" spans="2:12" ht="20.100000000000001" customHeight="1" x14ac:dyDescent="0.25">
      <c r="B24" s="36" t="s">
        <v>47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48</v>
      </c>
      <c r="C25" s="37">
        <v>0</v>
      </c>
      <c r="D25" s="37">
        <v>31702204</v>
      </c>
      <c r="E25" s="38">
        <f t="shared" si="0"/>
        <v>31702204</v>
      </c>
      <c r="F25" s="38">
        <v>20491424.34</v>
      </c>
      <c r="G25" s="37">
        <v>12486531.609999998</v>
      </c>
      <c r="H25" s="37"/>
      <c r="I25" s="39"/>
      <c r="J25" s="39">
        <f t="shared" si="1"/>
        <v>0.39386951172227641</v>
      </c>
      <c r="K25" s="39">
        <f t="shared" si="2"/>
        <v>0</v>
      </c>
      <c r="L25" s="40">
        <f t="shared" si="3"/>
        <v>19215672.390000001</v>
      </c>
    </row>
    <row r="26" spans="2:12" ht="20.100000000000001" customHeight="1" x14ac:dyDescent="0.25">
      <c r="B26" s="36" t="s">
        <v>49</v>
      </c>
      <c r="C26" s="37">
        <v>0</v>
      </c>
      <c r="D26" s="37">
        <v>63665194</v>
      </c>
      <c r="E26" s="38">
        <f t="shared" si="0"/>
        <v>63665194</v>
      </c>
      <c r="F26" s="38">
        <v>30808995.18</v>
      </c>
      <c r="G26" s="37">
        <v>18982954.689999998</v>
      </c>
      <c r="H26" s="37"/>
      <c r="I26" s="39"/>
      <c r="J26" s="39">
        <f t="shared" si="1"/>
        <v>0.29816848889206238</v>
      </c>
      <c r="K26" s="39">
        <f t="shared" si="2"/>
        <v>0</v>
      </c>
      <c r="L26" s="40">
        <f t="shared" si="3"/>
        <v>44682239.310000002</v>
      </c>
    </row>
    <row r="27" spans="2:12" ht="20.100000000000001" customHeight="1" x14ac:dyDescent="0.25">
      <c r="B27" s="36" t="s">
        <v>50</v>
      </c>
      <c r="C27" s="37">
        <v>0</v>
      </c>
      <c r="D27" s="37">
        <v>29034969</v>
      </c>
      <c r="E27" s="38">
        <f t="shared" si="0"/>
        <v>29034969</v>
      </c>
      <c r="F27" s="38">
        <v>19368334.220000003</v>
      </c>
      <c r="G27" s="37">
        <v>13963746.650000002</v>
      </c>
      <c r="H27" s="37"/>
      <c r="I27" s="39"/>
      <c r="J27" s="39">
        <f t="shared" si="1"/>
        <v>0.48092858821375017</v>
      </c>
      <c r="K27" s="39">
        <f t="shared" si="2"/>
        <v>0</v>
      </c>
      <c r="L27" s="40">
        <f t="shared" si="3"/>
        <v>15071222.349999998</v>
      </c>
    </row>
    <row r="28" spans="2:12" ht="20.100000000000001" customHeight="1" x14ac:dyDescent="0.25">
      <c r="B28" s="36" t="s">
        <v>51</v>
      </c>
      <c r="C28" s="37">
        <v>0</v>
      </c>
      <c r="D28" s="37">
        <v>6694221</v>
      </c>
      <c r="E28" s="38">
        <f t="shared" si="0"/>
        <v>6694221</v>
      </c>
      <c r="F28" s="38">
        <v>4236288.5599999996</v>
      </c>
      <c r="G28" s="37">
        <v>3293390.3699999996</v>
      </c>
      <c r="H28" s="37"/>
      <c r="I28" s="39"/>
      <c r="J28" s="39">
        <f t="shared" si="1"/>
        <v>0.49197514841532713</v>
      </c>
      <c r="K28" s="39">
        <f t="shared" si="2"/>
        <v>0</v>
      </c>
      <c r="L28" s="40">
        <f t="shared" si="3"/>
        <v>3400830.6300000004</v>
      </c>
    </row>
    <row r="29" spans="2:12" ht="20.100000000000001" customHeight="1" x14ac:dyDescent="0.25">
      <c r="B29" s="36" t="s">
        <v>52</v>
      </c>
      <c r="C29" s="37">
        <v>0</v>
      </c>
      <c r="D29" s="37">
        <v>3810446</v>
      </c>
      <c r="E29" s="38">
        <f t="shared" si="0"/>
        <v>3810446</v>
      </c>
      <c r="F29" s="38">
        <v>3289380.48</v>
      </c>
      <c r="G29" s="37">
        <v>3150940.6799999997</v>
      </c>
      <c r="H29" s="37"/>
      <c r="I29" s="39"/>
      <c r="J29" s="39">
        <f t="shared" si="1"/>
        <v>0.82692175141702562</v>
      </c>
      <c r="K29" s="39">
        <f t="shared" si="2"/>
        <v>0</v>
      </c>
      <c r="L29" s="40">
        <f t="shared" si="3"/>
        <v>659505.3200000003</v>
      </c>
    </row>
    <row r="30" spans="2:12" ht="20.100000000000001" customHeight="1" x14ac:dyDescent="0.25">
      <c r="B30" s="36" t="s">
        <v>53</v>
      </c>
      <c r="C30" s="37">
        <v>0</v>
      </c>
      <c r="D30" s="37">
        <v>3009879</v>
      </c>
      <c r="E30" s="38">
        <f t="shared" si="0"/>
        <v>3009879</v>
      </c>
      <c r="F30" s="38">
        <v>1444464.1400000001</v>
      </c>
      <c r="G30" s="37">
        <v>1025503.8300000001</v>
      </c>
      <c r="H30" s="37"/>
      <c r="I30" s="39"/>
      <c r="J30" s="39">
        <f t="shared" si="1"/>
        <v>0.34071264326572598</v>
      </c>
      <c r="K30" s="39">
        <f t="shared" si="2"/>
        <v>0</v>
      </c>
      <c r="L30" s="40">
        <f t="shared" si="3"/>
        <v>1984375.17</v>
      </c>
    </row>
    <row r="31" spans="2:12" ht="20.100000000000001" customHeight="1" x14ac:dyDescent="0.25">
      <c r="B31" s="36" t="s">
        <v>54</v>
      </c>
      <c r="C31" s="37">
        <v>0</v>
      </c>
      <c r="D31" s="37">
        <v>5667988</v>
      </c>
      <c r="E31" s="38">
        <f t="shared" si="0"/>
        <v>5667988</v>
      </c>
      <c r="F31" s="38">
        <v>1955686.7400000002</v>
      </c>
      <c r="G31" s="37">
        <v>1324914.9699999997</v>
      </c>
      <c r="H31" s="37"/>
      <c r="I31" s="39"/>
      <c r="J31" s="39">
        <f t="shared" si="1"/>
        <v>0.23375401818070182</v>
      </c>
      <c r="K31" s="39">
        <f t="shared" si="2"/>
        <v>0</v>
      </c>
      <c r="L31" s="40">
        <f t="shared" si="3"/>
        <v>4343073.03</v>
      </c>
    </row>
    <row r="32" spans="2:12" ht="20.100000000000001" customHeight="1" x14ac:dyDescent="0.25">
      <c r="B32" s="36" t="s">
        <v>55</v>
      </c>
      <c r="C32" s="37">
        <v>0</v>
      </c>
      <c r="D32" s="37">
        <v>14361184</v>
      </c>
      <c r="E32" s="38">
        <f t="shared" si="0"/>
        <v>14361184</v>
      </c>
      <c r="F32" s="38">
        <v>8664753.3100000005</v>
      </c>
      <c r="G32" s="37">
        <v>6824355.2200000007</v>
      </c>
      <c r="H32" s="37"/>
      <c r="I32" s="39"/>
      <c r="J32" s="39">
        <f t="shared" si="1"/>
        <v>0.47519447003812504</v>
      </c>
      <c r="K32" s="39">
        <f t="shared" si="2"/>
        <v>0</v>
      </c>
      <c r="L32" s="40">
        <f t="shared" si="3"/>
        <v>7536828.7799999993</v>
      </c>
    </row>
    <row r="33" spans="2:12" ht="20.100000000000001" customHeight="1" x14ac:dyDescent="0.25">
      <c r="B33" s="36" t="s">
        <v>56</v>
      </c>
      <c r="C33" s="37">
        <v>0</v>
      </c>
      <c r="D33" s="37">
        <v>8994364</v>
      </c>
      <c r="E33" s="38">
        <f t="shared" si="0"/>
        <v>8994364</v>
      </c>
      <c r="F33" s="38">
        <v>6144439.5899999989</v>
      </c>
      <c r="G33" s="37">
        <v>4241058.6100000013</v>
      </c>
      <c r="H33" s="37"/>
      <c r="I33" s="39"/>
      <c r="J33" s="39">
        <f t="shared" si="1"/>
        <v>0.47152401325985932</v>
      </c>
      <c r="K33" s="39">
        <f t="shared" si="2"/>
        <v>0</v>
      </c>
      <c r="L33" s="40">
        <f t="shared" si="3"/>
        <v>4753305.3899999987</v>
      </c>
    </row>
    <row r="34" spans="2:12" ht="20.100000000000001" customHeight="1" x14ac:dyDescent="0.25">
      <c r="B34" s="36" t="s">
        <v>57</v>
      </c>
      <c r="C34" s="37">
        <v>0</v>
      </c>
      <c r="D34" s="37">
        <v>3014498</v>
      </c>
      <c r="E34" s="38">
        <f t="shared" si="0"/>
        <v>3014498</v>
      </c>
      <c r="F34" s="38">
        <v>1487618.96</v>
      </c>
      <c r="G34" s="37">
        <v>1150689.8499999999</v>
      </c>
      <c r="H34" s="37"/>
      <c r="I34" s="39"/>
      <c r="J34" s="39">
        <f t="shared" si="1"/>
        <v>0.3817185647494209</v>
      </c>
      <c r="K34" s="39">
        <f t="shared" si="2"/>
        <v>0</v>
      </c>
      <c r="L34" s="40">
        <f t="shared" si="3"/>
        <v>1863808.1500000001</v>
      </c>
    </row>
    <row r="35" spans="2:12" ht="20.100000000000001" customHeight="1" x14ac:dyDescent="0.25">
      <c r="B35" s="36" t="s">
        <v>58</v>
      </c>
      <c r="C35" s="37">
        <v>0</v>
      </c>
      <c r="D35" s="37">
        <v>5531666</v>
      </c>
      <c r="E35" s="38">
        <f t="shared" si="0"/>
        <v>5531666</v>
      </c>
      <c r="F35" s="38">
        <v>1213411.4599999997</v>
      </c>
      <c r="G35" s="37">
        <v>388402.51</v>
      </c>
      <c r="H35" s="37"/>
      <c r="I35" s="39"/>
      <c r="J35" s="39">
        <f t="shared" si="1"/>
        <v>7.021438206862092E-2</v>
      </c>
      <c r="K35" s="39">
        <f t="shared" si="2"/>
        <v>0</v>
      </c>
      <c r="L35" s="40">
        <f t="shared" si="3"/>
        <v>5143263.49</v>
      </c>
    </row>
    <row r="36" spans="2:12" ht="20.100000000000001" customHeight="1" x14ac:dyDescent="0.25">
      <c r="B36" s="36" t="s">
        <v>59</v>
      </c>
      <c r="C36" s="37">
        <v>0</v>
      </c>
      <c r="D36" s="37">
        <v>5061523</v>
      </c>
      <c r="E36" s="38">
        <f t="shared" si="0"/>
        <v>5061523</v>
      </c>
      <c r="F36" s="38">
        <v>301245.25</v>
      </c>
      <c r="G36" s="37">
        <v>238323.25</v>
      </c>
      <c r="H36" s="37"/>
      <c r="I36" s="39"/>
      <c r="J36" s="39">
        <f t="shared" si="1"/>
        <v>4.7085284409455412E-2</v>
      </c>
      <c r="K36" s="39">
        <f t="shared" si="2"/>
        <v>0</v>
      </c>
      <c r="L36" s="40">
        <f t="shared" si="3"/>
        <v>4823199.75</v>
      </c>
    </row>
    <row r="37" spans="2:12" ht="20.100000000000001" customHeight="1" x14ac:dyDescent="0.25">
      <c r="B37" s="36" t="s">
        <v>60</v>
      </c>
      <c r="C37" s="37">
        <v>0</v>
      </c>
      <c r="D37" s="37">
        <v>5175555</v>
      </c>
      <c r="E37" s="38">
        <f t="shared" si="0"/>
        <v>5175555</v>
      </c>
      <c r="F37" s="38">
        <v>408998.52999999997</v>
      </c>
      <c r="G37" s="37">
        <v>364678.52999999997</v>
      </c>
      <c r="H37" s="37"/>
      <c r="I37" s="39"/>
      <c r="J37" s="39">
        <f t="shared" si="1"/>
        <v>7.0461724394775049E-2</v>
      </c>
      <c r="K37" s="39">
        <f t="shared" si="2"/>
        <v>0</v>
      </c>
      <c r="L37" s="40">
        <f t="shared" si="3"/>
        <v>4810876.47</v>
      </c>
    </row>
    <row r="38" spans="2:12" ht="20.100000000000001" customHeight="1" x14ac:dyDescent="0.25">
      <c r="B38" s="36" t="s">
        <v>61</v>
      </c>
      <c r="C38" s="37">
        <v>0</v>
      </c>
      <c r="D38" s="37">
        <v>2394043</v>
      </c>
      <c r="E38" s="38">
        <f t="shared" si="0"/>
        <v>2394043</v>
      </c>
      <c r="F38" s="38">
        <v>131879</v>
      </c>
      <c r="G38" s="37">
        <v>104046</v>
      </c>
      <c r="H38" s="37"/>
      <c r="I38" s="39"/>
      <c r="J38" s="39">
        <f t="shared" si="1"/>
        <v>4.346037226566106E-2</v>
      </c>
      <c r="K38" s="39">
        <f t="shared" si="2"/>
        <v>0</v>
      </c>
      <c r="L38" s="40">
        <f t="shared" si="3"/>
        <v>2289997</v>
      </c>
    </row>
    <row r="39" spans="2:12" ht="20.100000000000001" customHeight="1" x14ac:dyDescent="0.25">
      <c r="B39" s="36" t="s">
        <v>62</v>
      </c>
      <c r="C39" s="37">
        <v>0</v>
      </c>
      <c r="D39" s="37">
        <v>3793749</v>
      </c>
      <c r="E39" s="38">
        <f t="shared" si="0"/>
        <v>3793749</v>
      </c>
      <c r="F39" s="38">
        <v>395285.3</v>
      </c>
      <c r="G39" s="37">
        <v>257500</v>
      </c>
      <c r="H39" s="37"/>
      <c r="I39" s="39"/>
      <c r="J39" s="39">
        <f t="shared" si="1"/>
        <v>6.7874811960411716E-2</v>
      </c>
      <c r="K39" s="39">
        <f t="shared" si="2"/>
        <v>0</v>
      </c>
      <c r="L39" s="40">
        <f t="shared" si="3"/>
        <v>3536249</v>
      </c>
    </row>
    <row r="40" spans="2:12" ht="20.100000000000001" customHeight="1" x14ac:dyDescent="0.25">
      <c r="B40" s="36" t="s">
        <v>63</v>
      </c>
      <c r="C40" s="37">
        <v>0</v>
      </c>
      <c r="D40" s="37">
        <v>4094808</v>
      </c>
      <c r="E40" s="38">
        <f t="shared" si="0"/>
        <v>4094808</v>
      </c>
      <c r="F40" s="38">
        <v>1125057.7000000002</v>
      </c>
      <c r="G40" s="37">
        <v>553087.40000000026</v>
      </c>
      <c r="H40" s="37"/>
      <c r="I40" s="39"/>
      <c r="J40" s="39">
        <f t="shared" si="1"/>
        <v>0.13507041111573492</v>
      </c>
      <c r="K40" s="39">
        <f t="shared" si="2"/>
        <v>0</v>
      </c>
      <c r="L40" s="40">
        <f t="shared" si="3"/>
        <v>3541720.5999999996</v>
      </c>
    </row>
    <row r="41" spans="2:12" ht="20.100000000000001" customHeight="1" x14ac:dyDescent="0.25">
      <c r="B41" s="36" t="s">
        <v>64</v>
      </c>
      <c r="C41" s="37">
        <v>0</v>
      </c>
      <c r="D41" s="37">
        <v>19596648</v>
      </c>
      <c r="E41" s="38">
        <f t="shared" si="0"/>
        <v>19596648</v>
      </c>
      <c r="F41" s="38">
        <v>3182398.2600000002</v>
      </c>
      <c r="G41" s="37">
        <v>3009993.3700000006</v>
      </c>
      <c r="H41" s="37"/>
      <c r="I41" s="39"/>
      <c r="J41" s="39">
        <f t="shared" si="1"/>
        <v>0.15359735858908119</v>
      </c>
      <c r="K41" s="39">
        <f t="shared" si="2"/>
        <v>0</v>
      </c>
      <c r="L41" s="40">
        <f t="shared" si="3"/>
        <v>16586654.629999999</v>
      </c>
    </row>
    <row r="42" spans="2:12" ht="20.100000000000001" customHeight="1" x14ac:dyDescent="0.25">
      <c r="B42" s="36" t="s">
        <v>65</v>
      </c>
      <c r="C42" s="37">
        <v>0</v>
      </c>
      <c r="D42" s="37">
        <v>6852453</v>
      </c>
      <c r="E42" s="38">
        <f t="shared" si="0"/>
        <v>6852453</v>
      </c>
      <c r="F42" s="38">
        <v>2553650.9000000004</v>
      </c>
      <c r="G42" s="37">
        <v>2399732.3800000004</v>
      </c>
      <c r="H42" s="37"/>
      <c r="I42" s="39"/>
      <c r="J42" s="39">
        <f t="shared" si="1"/>
        <v>0.35020048732913606</v>
      </c>
      <c r="K42" s="39">
        <f t="shared" si="2"/>
        <v>0</v>
      </c>
      <c r="L42" s="40">
        <f t="shared" si="3"/>
        <v>4452720.6199999992</v>
      </c>
    </row>
    <row r="43" spans="2:12" ht="20.100000000000001" customHeight="1" x14ac:dyDescent="0.25">
      <c r="B43" s="36" t="s">
        <v>66</v>
      </c>
      <c r="C43" s="37">
        <v>0</v>
      </c>
      <c r="D43" s="37">
        <v>3932478</v>
      </c>
      <c r="E43" s="38">
        <f t="shared" si="0"/>
        <v>3932478</v>
      </c>
      <c r="F43" s="38">
        <v>538195.91</v>
      </c>
      <c r="G43" s="37">
        <v>506481.91</v>
      </c>
      <c r="H43" s="37"/>
      <c r="I43" s="39"/>
      <c r="J43" s="39">
        <f t="shared" ref="J43:J44" si="4">IF(ISERROR(+G43/E43)=TRUE,0,++G43/E43)</f>
        <v>0.12879459465507498</v>
      </c>
      <c r="K43" s="39">
        <f t="shared" ref="K43:K44" si="5">IF(ISERROR(+H43/E43)=TRUE,0,++H43/E43)</f>
        <v>0</v>
      </c>
      <c r="L43" s="40">
        <f t="shared" ref="L43:L44" si="6">+D43-G43</f>
        <v>3425996.09</v>
      </c>
    </row>
    <row r="44" spans="2:12" ht="20.100000000000001" customHeight="1" x14ac:dyDescent="0.25">
      <c r="B44" s="36" t="s">
        <v>69</v>
      </c>
      <c r="C44" s="37">
        <v>0</v>
      </c>
      <c r="D44" s="37">
        <v>29098885</v>
      </c>
      <c r="E44" s="38">
        <f t="shared" si="0"/>
        <v>29098885</v>
      </c>
      <c r="F44" s="38">
        <v>10148831.390000001</v>
      </c>
      <c r="G44" s="37">
        <v>5911462.3199999994</v>
      </c>
      <c r="H44" s="37"/>
      <c r="I44" s="39"/>
      <c r="J44" s="39">
        <f t="shared" si="4"/>
        <v>0.20315081900904447</v>
      </c>
      <c r="K44" s="39">
        <f t="shared" si="5"/>
        <v>0</v>
      </c>
      <c r="L44" s="40">
        <f t="shared" si="6"/>
        <v>23187422.68</v>
      </c>
    </row>
    <row r="45" spans="2:12" ht="20.100000000000001" customHeight="1" x14ac:dyDescent="0.25">
      <c r="B45" s="36" t="s">
        <v>70</v>
      </c>
      <c r="C45" s="37">
        <v>0</v>
      </c>
      <c r="D45" s="37">
        <v>3544929</v>
      </c>
      <c r="E45" s="38">
        <f t="shared" si="0"/>
        <v>3544929</v>
      </c>
      <c r="F45" s="38">
        <v>1340061.44</v>
      </c>
      <c r="G45" s="37">
        <v>1156863.75</v>
      </c>
      <c r="H45" s="37"/>
      <c r="I45" s="39"/>
      <c r="J45" s="39">
        <f t="shared" si="1"/>
        <v>0.32634327796127932</v>
      </c>
      <c r="K45" s="39">
        <f t="shared" si="2"/>
        <v>0</v>
      </c>
      <c r="L45" s="40">
        <f t="shared" si="3"/>
        <v>2388065.25</v>
      </c>
    </row>
    <row r="46" spans="2:12" ht="20.100000000000001" customHeight="1" x14ac:dyDescent="0.25">
      <c r="B46" s="36" t="s">
        <v>71</v>
      </c>
      <c r="C46" s="37">
        <v>0</v>
      </c>
      <c r="D46" s="37">
        <v>3363264</v>
      </c>
      <c r="E46" s="38">
        <f t="shared" si="0"/>
        <v>3363264</v>
      </c>
      <c r="F46" s="38">
        <v>791466.77</v>
      </c>
      <c r="G46" s="37">
        <v>312199.90000000002</v>
      </c>
      <c r="H46" s="37"/>
      <c r="I46" s="39"/>
      <c r="J46" s="39">
        <f t="shared" si="1"/>
        <v>9.2826462626781611E-2</v>
      </c>
      <c r="K46" s="39">
        <f t="shared" si="2"/>
        <v>0</v>
      </c>
      <c r="L46" s="40">
        <f t="shared" si="3"/>
        <v>3051064.1</v>
      </c>
    </row>
    <row r="47" spans="2:12" ht="20.100000000000001" customHeight="1" x14ac:dyDescent="0.25">
      <c r="B47" s="36" t="s">
        <v>73</v>
      </c>
      <c r="C47" s="37">
        <v>0</v>
      </c>
      <c r="D47" s="37">
        <v>2617993</v>
      </c>
      <c r="E47" s="38">
        <f t="shared" si="0"/>
        <v>2617993</v>
      </c>
      <c r="F47" s="38">
        <v>1269133.96</v>
      </c>
      <c r="G47" s="37">
        <v>1163229.08</v>
      </c>
      <c r="H47" s="37"/>
      <c r="I47" s="39"/>
      <c r="J47" s="39">
        <f t="shared" si="1"/>
        <v>0.44432092828361269</v>
      </c>
      <c r="K47" s="39"/>
      <c r="L47" s="40"/>
    </row>
    <row r="48" spans="2:12" ht="20.100000000000001" customHeight="1" x14ac:dyDescent="0.25">
      <c r="B48" s="36" t="s">
        <v>72</v>
      </c>
      <c r="C48" s="37">
        <v>0</v>
      </c>
      <c r="D48" s="37">
        <v>6782885</v>
      </c>
      <c r="E48" s="38">
        <f t="shared" si="0"/>
        <v>6782885</v>
      </c>
      <c r="F48" s="38">
        <v>241683.72</v>
      </c>
      <c r="G48" s="37">
        <v>211683.72</v>
      </c>
      <c r="H48" s="37"/>
      <c r="I48" s="39"/>
      <c r="J48" s="39">
        <f t="shared" si="1"/>
        <v>3.1208507884182026E-2</v>
      </c>
      <c r="K48" s="39">
        <f t="shared" si="2"/>
        <v>0</v>
      </c>
      <c r="L48" s="40">
        <f t="shared" si="3"/>
        <v>6571201.2800000003</v>
      </c>
    </row>
    <row r="49" spans="2:12" ht="23.25" customHeight="1" x14ac:dyDescent="0.25">
      <c r="B49" s="24" t="s">
        <v>4</v>
      </c>
      <c r="C49" s="11">
        <f t="shared" ref="C49" si="7">SUM(C14:C48)</f>
        <v>0</v>
      </c>
      <c r="D49" s="11">
        <f t="shared" ref="D49" si="8">SUM(D14:D48)</f>
        <v>433372115</v>
      </c>
      <c r="E49" s="11">
        <f t="shared" ref="E49:H49" si="9">SUM(E14:E48)</f>
        <v>433372115</v>
      </c>
      <c r="F49" s="11">
        <f t="shared" ref="F49" si="10">SUM(F14:F48)</f>
        <v>204657195.16</v>
      </c>
      <c r="G49" s="11">
        <f t="shared" ref="G49" si="11">SUM(G14:G48)</f>
        <v>151531805.17000002</v>
      </c>
      <c r="H49" s="11">
        <f t="shared" si="9"/>
        <v>0</v>
      </c>
      <c r="I49" s="15">
        <f>IF(ISERROR(+#REF!/E49)=TRUE,0,++#REF!/E49)</f>
        <v>0</v>
      </c>
      <c r="J49" s="15">
        <f>IF(ISERROR(+G49/E49)=TRUE,0,++G49/E49)</f>
        <v>0.34965748816118458</v>
      </c>
      <c r="K49" s="15">
        <f>IF(ISERROR(+H49/E49)=TRUE,0,++H49/E49)</f>
        <v>0</v>
      </c>
      <c r="L49" s="18">
        <f>SUM(L14:L48)</f>
        <v>280385545.90999997</v>
      </c>
    </row>
    <row r="50" spans="2:12" s="31" customFormat="1" x14ac:dyDescent="0.2">
      <c r="B50" s="12" t="s">
        <v>76</v>
      </c>
      <c r="K50" s="32"/>
    </row>
    <row r="51" spans="2:12" s="31" customFormat="1" x14ac:dyDescent="0.2">
      <c r="B51" s="12"/>
    </row>
    <row r="52" spans="2:12" s="31" customFormat="1" x14ac:dyDescent="0.25">
      <c r="K52" s="32"/>
    </row>
    <row r="53" spans="2:12" s="31" customFormat="1" x14ac:dyDescent="0.25">
      <c r="K53" s="32"/>
    </row>
    <row r="54" spans="2:12" s="31" customFormat="1" x14ac:dyDescent="0.25">
      <c r="K54" s="32"/>
    </row>
    <row r="55" spans="2:12" s="31" customFormat="1" ht="44.25" customHeight="1" x14ac:dyDescent="0.25">
      <c r="B55" s="41"/>
      <c r="C55" s="41" t="s">
        <v>3</v>
      </c>
      <c r="D55" s="41" t="s">
        <v>2</v>
      </c>
      <c r="E55" s="49" t="s">
        <v>17</v>
      </c>
      <c r="F55" s="49" t="s">
        <v>18</v>
      </c>
      <c r="G55" s="49" t="s">
        <v>21</v>
      </c>
      <c r="H55" s="50" t="s">
        <v>14</v>
      </c>
      <c r="I55" s="63"/>
      <c r="J55" s="63"/>
      <c r="K55" s="63"/>
      <c r="L55" s="49"/>
    </row>
    <row r="56" spans="2:12" s="31" customFormat="1" x14ac:dyDescent="0.25">
      <c r="B56" s="42"/>
      <c r="C56" s="43">
        <f>C49/$A$10</f>
        <v>0</v>
      </c>
      <c r="D56" s="43">
        <f>D49/$A$10</f>
        <v>433.37211500000001</v>
      </c>
      <c r="E56" s="43">
        <f>E49/$A$10</f>
        <v>433.37211500000001</v>
      </c>
      <c r="F56" s="43">
        <f>F49/$A$10</f>
        <v>204.65719515999999</v>
      </c>
      <c r="G56" s="43">
        <f>G49/$A$10</f>
        <v>151.53180517000001</v>
      </c>
      <c r="H56" s="51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6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K94" s="32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</sheetData>
  <mergeCells count="11">
    <mergeCell ref="I55:K55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2017-09-16T00:15:35Z</dcterms:modified>
</cp:coreProperties>
</file>