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7\1.- INFORMACION A COMUNICACIONES\PCA - 2017\12. Diciiembre\"/>
    </mc:Choice>
  </mc:AlternateContent>
  <bookViews>
    <workbookView xWindow="120" yWindow="225" windowWidth="17595" windowHeight="9855"/>
  </bookViews>
  <sheets>
    <sheet name="RO" sheetId="1" r:id="rId1"/>
    <sheet name="RDR" sheetId="8" r:id="rId2"/>
    <sheet name="ROOC" sheetId="9" r:id="rId3"/>
    <sheet name="DYT" sheetId="10" r:id="rId4"/>
  </sheets>
  <definedNames>
    <definedName name="_xlnm._FilterDatabase" localSheetId="3" hidden="1">DYT!$B$12:$L$52</definedName>
    <definedName name="_xlnm._FilterDatabase" localSheetId="1" hidden="1">RDR!$B$12:$L$54</definedName>
    <definedName name="_xlnm._FilterDatabase" localSheetId="0" hidden="1">RO!$B$12:$L$55</definedName>
    <definedName name="_xlnm._FilterDatabase" localSheetId="2" hidden="1">ROOC!$B$12:$L$32</definedName>
    <definedName name="_xlnm.Print_Area" localSheetId="3">DYT!$B$2:$L$85</definedName>
    <definedName name="_xlnm.Print_Area" localSheetId="1">RDR!$B$2:$L$86</definedName>
    <definedName name="_xlnm.Print_Area" localSheetId="0">RO!$B$2:$L$88</definedName>
    <definedName name="_xlnm.Print_Area" localSheetId="2">ROOC!$B$2:$L$65</definedName>
  </definedNames>
  <calcPr calcId="152511"/>
</workbook>
</file>

<file path=xl/calcChain.xml><?xml version="1.0" encoding="utf-8"?>
<calcChain xmlns="http://schemas.openxmlformats.org/spreadsheetml/2006/main">
  <c r="E41" i="10" l="1"/>
  <c r="E40" i="10"/>
  <c r="K40" i="10" s="1"/>
  <c r="E39" i="10"/>
  <c r="K39" i="10" s="1"/>
  <c r="E38" i="10"/>
  <c r="J38" i="10" s="1"/>
  <c r="L40" i="10"/>
  <c r="L39" i="10"/>
  <c r="L38" i="10"/>
  <c r="K38" i="10"/>
  <c r="E44" i="8"/>
  <c r="E43" i="8"/>
  <c r="J43" i="8" s="1"/>
  <c r="E42" i="8"/>
  <c r="J42" i="8" s="1"/>
  <c r="E41" i="8"/>
  <c r="K41" i="8" s="1"/>
  <c r="E16" i="9"/>
  <c r="K16" i="9" s="1"/>
  <c r="L16" i="9"/>
  <c r="L43" i="8"/>
  <c r="L42" i="8"/>
  <c r="L41" i="8"/>
  <c r="C55" i="8"/>
  <c r="D55" i="8"/>
  <c r="K42" i="8" l="1"/>
  <c r="J39" i="10"/>
  <c r="J40" i="10"/>
  <c r="J41" i="8"/>
  <c r="K43" i="8"/>
  <c r="J16" i="9"/>
  <c r="G55" i="8"/>
  <c r="F55" i="8"/>
  <c r="G53" i="10"/>
  <c r="F53" i="10"/>
  <c r="D53" i="10"/>
  <c r="C53" i="10"/>
  <c r="G33" i="9"/>
  <c r="G40" i="9" s="1"/>
  <c r="F33" i="9"/>
  <c r="F40" i="9" s="1"/>
  <c r="D33" i="9"/>
  <c r="D40" i="9" s="1"/>
  <c r="C33" i="9"/>
  <c r="C40" i="9" s="1"/>
  <c r="E50" i="10" l="1"/>
  <c r="J50" i="10" s="1"/>
  <c r="L52" i="8"/>
  <c r="E52" i="8"/>
  <c r="J52" i="8" s="1"/>
  <c r="K52" i="8" l="1"/>
  <c r="I52" i="8"/>
  <c r="E51" i="10"/>
  <c r="J51" i="10" s="1"/>
  <c r="E47" i="1"/>
  <c r="J47" i="1" s="1"/>
  <c r="E46" i="1"/>
  <c r="K46" i="1" s="1"/>
  <c r="E45" i="1"/>
  <c r="J45" i="1" s="1"/>
  <c r="E44" i="1"/>
  <c r="J44" i="1" s="1"/>
  <c r="E43" i="1"/>
  <c r="J43" i="1" s="1"/>
  <c r="E42" i="1"/>
  <c r="K42" i="1" s="1"/>
  <c r="E41" i="1"/>
  <c r="K41" i="1" s="1"/>
  <c r="E40" i="1"/>
  <c r="K40" i="1" s="1"/>
  <c r="E39" i="1"/>
  <c r="K39" i="1" s="1"/>
  <c r="E38" i="1"/>
  <c r="K38" i="1" s="1"/>
  <c r="E37" i="1"/>
  <c r="K37" i="1" s="1"/>
  <c r="E36" i="1"/>
  <c r="J36" i="1" s="1"/>
  <c r="E35" i="1"/>
  <c r="J35" i="1" s="1"/>
  <c r="E34" i="1"/>
  <c r="J34" i="1" s="1"/>
  <c r="E33" i="1"/>
  <c r="K33" i="1" s="1"/>
  <c r="L47" i="1"/>
  <c r="K47" i="1"/>
  <c r="L46" i="1"/>
  <c r="L45" i="1"/>
  <c r="L44" i="1"/>
  <c r="L43" i="1"/>
  <c r="K43" i="1"/>
  <c r="L42" i="1"/>
  <c r="L41" i="1"/>
  <c r="L40" i="1"/>
  <c r="L39" i="1"/>
  <c r="L38" i="1"/>
  <c r="L37" i="1"/>
  <c r="L36" i="1"/>
  <c r="L35" i="1"/>
  <c r="L34" i="1"/>
  <c r="L33" i="1"/>
  <c r="K34" i="1" l="1"/>
  <c r="J41" i="1"/>
  <c r="K35" i="1"/>
  <c r="J42" i="1"/>
  <c r="J39" i="1"/>
  <c r="K36" i="1"/>
  <c r="K44" i="1"/>
  <c r="J37" i="1"/>
  <c r="K45" i="1"/>
  <c r="J33" i="1"/>
  <c r="J40" i="1"/>
  <c r="J46" i="1"/>
  <c r="J38" i="1"/>
  <c r="E52" i="10" l="1"/>
  <c r="E49" i="10"/>
  <c r="E48" i="10"/>
  <c r="E47" i="10"/>
  <c r="E46" i="10"/>
  <c r="E45" i="10"/>
  <c r="E44" i="10"/>
  <c r="E43" i="10"/>
  <c r="E42" i="10"/>
  <c r="E37" i="10"/>
  <c r="E36" i="10"/>
  <c r="E35" i="10"/>
  <c r="E34" i="10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9"/>
  <c r="E54" i="8"/>
  <c r="E53" i="8"/>
  <c r="E51" i="8"/>
  <c r="E50" i="8"/>
  <c r="E49" i="8"/>
  <c r="E48" i="8"/>
  <c r="E47" i="8"/>
  <c r="E46" i="8"/>
  <c r="E45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55" i="1"/>
  <c r="E54" i="1"/>
  <c r="E53" i="1"/>
  <c r="E52" i="1"/>
  <c r="E51" i="1"/>
  <c r="E50" i="1"/>
  <c r="E49" i="1"/>
  <c r="E48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L47" i="10" l="1"/>
  <c r="K47" i="10"/>
  <c r="J47" i="10"/>
  <c r="L46" i="10"/>
  <c r="K46" i="10"/>
  <c r="J46" i="10"/>
  <c r="E14" i="10"/>
  <c r="E14" i="8"/>
  <c r="H53" i="10" l="1"/>
  <c r="G60" i="10"/>
  <c r="F60" i="10"/>
  <c r="D60" i="10"/>
  <c r="C60" i="10"/>
  <c r="L52" i="10"/>
  <c r="J52" i="10"/>
  <c r="L49" i="10"/>
  <c r="K49" i="10"/>
  <c r="L48" i="10"/>
  <c r="J48" i="10"/>
  <c r="L45" i="10"/>
  <c r="K45" i="10"/>
  <c r="L44" i="10"/>
  <c r="J44" i="10"/>
  <c r="L43" i="10"/>
  <c r="K43" i="10"/>
  <c r="L42" i="10"/>
  <c r="J42" i="10"/>
  <c r="L41" i="10"/>
  <c r="K41" i="10"/>
  <c r="L37" i="10"/>
  <c r="J37" i="10"/>
  <c r="L36" i="10"/>
  <c r="K36" i="10"/>
  <c r="L35" i="10"/>
  <c r="J35" i="10"/>
  <c r="L34" i="10"/>
  <c r="K34" i="10"/>
  <c r="L33" i="10"/>
  <c r="J33" i="10"/>
  <c r="L32" i="10"/>
  <c r="K32" i="10"/>
  <c r="L31" i="10"/>
  <c r="J31" i="10"/>
  <c r="L30" i="10"/>
  <c r="K30" i="10"/>
  <c r="L29" i="10"/>
  <c r="K29" i="10"/>
  <c r="J29" i="10"/>
  <c r="L28" i="10"/>
  <c r="K28" i="10"/>
  <c r="L27" i="10"/>
  <c r="J27" i="10"/>
  <c r="L26" i="10"/>
  <c r="K26" i="10"/>
  <c r="L25" i="10"/>
  <c r="J25" i="10"/>
  <c r="L24" i="10"/>
  <c r="K24" i="10"/>
  <c r="L23" i="10"/>
  <c r="J23" i="10"/>
  <c r="L22" i="10"/>
  <c r="K22" i="10"/>
  <c r="L21" i="10"/>
  <c r="J21" i="10"/>
  <c r="L20" i="10"/>
  <c r="J20" i="10"/>
  <c r="K20" i="10"/>
  <c r="L19" i="10"/>
  <c r="J19" i="10"/>
  <c r="L18" i="10"/>
  <c r="K18" i="10"/>
  <c r="L17" i="10"/>
  <c r="J17" i="10"/>
  <c r="L16" i="10"/>
  <c r="K16" i="10"/>
  <c r="L15" i="10"/>
  <c r="J15" i="10"/>
  <c r="L14" i="10"/>
  <c r="K14" i="10"/>
  <c r="H33" i="9"/>
  <c r="L32" i="9"/>
  <c r="E32" i="9"/>
  <c r="K32" i="9" s="1"/>
  <c r="L31" i="9"/>
  <c r="E31" i="9"/>
  <c r="I31" i="9" s="1"/>
  <c r="L30" i="9"/>
  <c r="E30" i="9"/>
  <c r="K30" i="9" s="1"/>
  <c r="L29" i="9"/>
  <c r="E29" i="9"/>
  <c r="J29" i="9" s="1"/>
  <c r="L28" i="9"/>
  <c r="E28" i="9"/>
  <c r="K28" i="9" s="1"/>
  <c r="L27" i="9"/>
  <c r="E27" i="9"/>
  <c r="J27" i="9" s="1"/>
  <c r="L26" i="9"/>
  <c r="E26" i="9"/>
  <c r="K26" i="9" s="1"/>
  <c r="L25" i="9"/>
  <c r="E25" i="9"/>
  <c r="J25" i="9" s="1"/>
  <c r="L24" i="9"/>
  <c r="E24" i="9"/>
  <c r="K24" i="9" s="1"/>
  <c r="L23" i="9"/>
  <c r="E23" i="9"/>
  <c r="J23" i="9" s="1"/>
  <c r="L22" i="9"/>
  <c r="E22" i="9"/>
  <c r="K22" i="9" s="1"/>
  <c r="L21" i="9"/>
  <c r="E21" i="9"/>
  <c r="J21" i="9" s="1"/>
  <c r="L20" i="9"/>
  <c r="E20" i="9"/>
  <c r="K20" i="9" s="1"/>
  <c r="L19" i="9"/>
  <c r="E19" i="9"/>
  <c r="J19" i="9" s="1"/>
  <c r="L18" i="9"/>
  <c r="E18" i="9"/>
  <c r="J18" i="9" s="1"/>
  <c r="L17" i="9"/>
  <c r="E17" i="9"/>
  <c r="K17" i="9" s="1"/>
  <c r="L15" i="9"/>
  <c r="E15" i="9"/>
  <c r="J15" i="9" s="1"/>
  <c r="L14" i="9"/>
  <c r="K14" i="9"/>
  <c r="H55" i="8"/>
  <c r="G62" i="8"/>
  <c r="F62" i="8"/>
  <c r="D62" i="8"/>
  <c r="C62" i="8"/>
  <c r="L54" i="8"/>
  <c r="K54" i="8"/>
  <c r="L53" i="8"/>
  <c r="J53" i="8"/>
  <c r="L51" i="8"/>
  <c r="K51" i="8"/>
  <c r="L50" i="8"/>
  <c r="J50" i="8"/>
  <c r="L49" i="8"/>
  <c r="K49" i="8"/>
  <c r="L48" i="8"/>
  <c r="J48" i="8"/>
  <c r="L47" i="8"/>
  <c r="K47" i="8"/>
  <c r="L46" i="8"/>
  <c r="J46" i="8"/>
  <c r="L45" i="8"/>
  <c r="K45" i="8"/>
  <c r="L44" i="8"/>
  <c r="K44" i="8"/>
  <c r="L40" i="8"/>
  <c r="K40" i="8"/>
  <c r="L39" i="8"/>
  <c r="K39" i="8"/>
  <c r="L38" i="8"/>
  <c r="K38" i="8"/>
  <c r="L37" i="8"/>
  <c r="K37" i="8"/>
  <c r="L36" i="8"/>
  <c r="J36" i="8"/>
  <c r="K36" i="8"/>
  <c r="L35" i="8"/>
  <c r="K35" i="8"/>
  <c r="L34" i="8"/>
  <c r="K34" i="8"/>
  <c r="L33" i="8"/>
  <c r="K33" i="8"/>
  <c r="L32" i="8"/>
  <c r="K32" i="8"/>
  <c r="L31" i="8"/>
  <c r="J31" i="8"/>
  <c r="L30" i="8"/>
  <c r="K30" i="8"/>
  <c r="L29" i="8"/>
  <c r="J29" i="8"/>
  <c r="L28" i="8"/>
  <c r="K28" i="8"/>
  <c r="L27" i="8"/>
  <c r="K27" i="8"/>
  <c r="J27" i="8"/>
  <c r="L26" i="8"/>
  <c r="K26" i="8"/>
  <c r="L25" i="8"/>
  <c r="J25" i="8"/>
  <c r="L24" i="8"/>
  <c r="K24" i="8"/>
  <c r="L23" i="8"/>
  <c r="K23" i="8"/>
  <c r="L22" i="8"/>
  <c r="J22" i="8"/>
  <c r="K22" i="8"/>
  <c r="L21" i="8"/>
  <c r="K21" i="8"/>
  <c r="L20" i="8"/>
  <c r="K20" i="8"/>
  <c r="L19" i="8"/>
  <c r="K19" i="8"/>
  <c r="L18" i="8"/>
  <c r="K18" i="8"/>
  <c r="L17" i="8"/>
  <c r="K17" i="8"/>
  <c r="L16" i="8"/>
  <c r="K16" i="8"/>
  <c r="L15" i="8"/>
  <c r="K15" i="8"/>
  <c r="J15" i="8"/>
  <c r="L14" i="8"/>
  <c r="I14" i="8"/>
  <c r="J36" i="10" l="1"/>
  <c r="K48" i="8"/>
  <c r="J20" i="8"/>
  <c r="J22" i="10"/>
  <c r="J49" i="10"/>
  <c r="J30" i="10"/>
  <c r="K37" i="10"/>
  <c r="J14" i="10"/>
  <c r="K21" i="10"/>
  <c r="J28" i="10"/>
  <c r="J41" i="10"/>
  <c r="K52" i="10"/>
  <c r="J18" i="10"/>
  <c r="J26" i="10"/>
  <c r="J34" i="10"/>
  <c r="J45" i="10"/>
  <c r="J16" i="10"/>
  <c r="J24" i="10"/>
  <c r="J32" i="10"/>
  <c r="J43" i="10"/>
  <c r="K19" i="10"/>
  <c r="K27" i="10"/>
  <c r="K35" i="10"/>
  <c r="K48" i="10"/>
  <c r="L53" i="10"/>
  <c r="K17" i="10"/>
  <c r="K25" i="10"/>
  <c r="K33" i="10"/>
  <c r="K44" i="10"/>
  <c r="K15" i="10"/>
  <c r="K23" i="10"/>
  <c r="K31" i="10"/>
  <c r="K42" i="10"/>
  <c r="I14" i="10"/>
  <c r="E53" i="10"/>
  <c r="E60" i="10" s="1"/>
  <c r="J20" i="9"/>
  <c r="J24" i="9"/>
  <c r="J26" i="9"/>
  <c r="J17" i="9"/>
  <c r="J22" i="9"/>
  <c r="J30" i="9"/>
  <c r="K18" i="9"/>
  <c r="K25" i="9"/>
  <c r="J14" i="9"/>
  <c r="J28" i="9"/>
  <c r="K19" i="9"/>
  <c r="L33" i="9"/>
  <c r="K15" i="9"/>
  <c r="K23" i="9"/>
  <c r="J31" i="9"/>
  <c r="K27" i="9"/>
  <c r="K31" i="9"/>
  <c r="K21" i="9"/>
  <c r="K29" i="9"/>
  <c r="E33" i="9"/>
  <c r="J33" i="9" s="1"/>
  <c r="I32" i="9"/>
  <c r="J32" i="9"/>
  <c r="J14" i="8"/>
  <c r="K31" i="8"/>
  <c r="K29" i="8"/>
  <c r="J21" i="8"/>
  <c r="J30" i="8"/>
  <c r="K46" i="8"/>
  <c r="J37" i="8"/>
  <c r="J49" i="8"/>
  <c r="K53" i="8"/>
  <c r="J38" i="8"/>
  <c r="K50" i="8"/>
  <c r="J18" i="8"/>
  <c r="J34" i="8"/>
  <c r="J44" i="8"/>
  <c r="J16" i="8"/>
  <c r="J23" i="8"/>
  <c r="K25" i="8"/>
  <c r="J32" i="8"/>
  <c r="J39" i="8"/>
  <c r="J51" i="8"/>
  <c r="L55" i="8"/>
  <c r="J19" i="8"/>
  <c r="J28" i="8"/>
  <c r="J35" i="8"/>
  <c r="J47" i="8"/>
  <c r="J17" i="8"/>
  <c r="J26" i="8"/>
  <c r="J33" i="8"/>
  <c r="J45" i="8"/>
  <c r="I53" i="8"/>
  <c r="J24" i="8"/>
  <c r="J40" i="8"/>
  <c r="K14" i="8"/>
  <c r="I54" i="8"/>
  <c r="J54" i="8"/>
  <c r="E55" i="8"/>
  <c r="J55" i="8" s="1"/>
  <c r="J53" i="1"/>
  <c r="K52" i="1"/>
  <c r="J32" i="1"/>
  <c r="K29" i="1"/>
  <c r="K27" i="1"/>
  <c r="K25" i="1"/>
  <c r="K21" i="1"/>
  <c r="J16" i="1"/>
  <c r="L55" i="1"/>
  <c r="K55" i="1"/>
  <c r="J55" i="1"/>
  <c r="L54" i="1"/>
  <c r="K54" i="1"/>
  <c r="J54" i="1"/>
  <c r="L53" i="1"/>
  <c r="K53" i="1"/>
  <c r="L52" i="1"/>
  <c r="L51" i="1"/>
  <c r="L50" i="1"/>
  <c r="K50" i="1"/>
  <c r="J50" i="1"/>
  <c r="L49" i="1"/>
  <c r="K49" i="1"/>
  <c r="J49" i="1"/>
  <c r="L48" i="1"/>
  <c r="K48" i="1"/>
  <c r="J48" i="1"/>
  <c r="L32" i="1"/>
  <c r="K32" i="1"/>
  <c r="L31" i="1"/>
  <c r="K31" i="1"/>
  <c r="J31" i="1"/>
  <c r="L30" i="1"/>
  <c r="K30" i="1"/>
  <c r="J30" i="1"/>
  <c r="L29" i="1"/>
  <c r="L28" i="1"/>
  <c r="L27" i="1"/>
  <c r="J27" i="1"/>
  <c r="L26" i="1"/>
  <c r="K26" i="1"/>
  <c r="J26" i="1"/>
  <c r="L25" i="1"/>
  <c r="J25" i="1"/>
  <c r="L24" i="1"/>
  <c r="K24" i="1"/>
  <c r="J24" i="1"/>
  <c r="L23" i="1"/>
  <c r="K23" i="1"/>
  <c r="J23" i="1"/>
  <c r="L22" i="1"/>
  <c r="K22" i="1"/>
  <c r="J22" i="1"/>
  <c r="L21" i="1"/>
  <c r="L20" i="1"/>
  <c r="L19" i="1"/>
  <c r="K19" i="1"/>
  <c r="J19" i="1"/>
  <c r="L18" i="1"/>
  <c r="K18" i="1"/>
  <c r="J18" i="1"/>
  <c r="L17" i="1"/>
  <c r="K17" i="1"/>
  <c r="J17" i="1"/>
  <c r="L16" i="1"/>
  <c r="K16" i="1"/>
  <c r="L15" i="1"/>
  <c r="K15" i="1"/>
  <c r="J15" i="1"/>
  <c r="F56" i="1"/>
  <c r="F63" i="1" s="1"/>
  <c r="I53" i="10" l="1"/>
  <c r="K53" i="10"/>
  <c r="J53" i="10"/>
  <c r="I33" i="9"/>
  <c r="E40" i="9"/>
  <c r="K33" i="9"/>
  <c r="K55" i="8"/>
  <c r="E62" i="8"/>
  <c r="I55" i="8"/>
  <c r="K20" i="1"/>
  <c r="K28" i="1"/>
  <c r="K51" i="1"/>
  <c r="J28" i="1"/>
  <c r="J51" i="1"/>
  <c r="J21" i="1"/>
  <c r="J29" i="1"/>
  <c r="J52" i="1"/>
  <c r="J20" i="1"/>
  <c r="C56" i="1" l="1"/>
  <c r="C63" i="1" s="1"/>
  <c r="D56" i="1"/>
  <c r="D63" i="1" s="1"/>
  <c r="G56" i="1" l="1"/>
  <c r="G63" i="1" s="1"/>
  <c r="L14" i="1" l="1"/>
  <c r="E56" i="1" l="1"/>
  <c r="E63" i="1" s="1"/>
  <c r="H56" i="1" l="1"/>
  <c r="I14" i="1"/>
  <c r="K14" i="1"/>
  <c r="J14" i="1"/>
  <c r="L56" i="1" l="1"/>
  <c r="K56" i="1"/>
  <c r="I56" i="1" l="1"/>
  <c r="J56" i="1"/>
</calcChain>
</file>

<file path=xl/sharedStrings.xml><?xml version="1.0" encoding="utf-8"?>
<sst xmlns="http://schemas.openxmlformats.org/spreadsheetml/2006/main" count="241" uniqueCount="82">
  <si>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</si>
  <si>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</si>
  <si>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</si>
  <si>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</si>
  <si>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</si>
  <si>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</si>
  <si>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</si>
  <si>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</si>
  <si>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COMPROMISO
ANUALIZADO
(2)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</si>
  <si>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</si>
  <si>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</si>
  <si>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</si>
  <si>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</si>
  <si>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</si>
  <si>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</si>
  <si>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</si>
  <si>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</si>
  <si>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</si>
  <si>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</si>
  <si>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</si>
  <si>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</si>
  <si>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DEVENG
AL MES DE DIC</t>
  </si>
  <si>
    <t>045 RED DE SALUD TUPAC AMARU</t>
  </si>
  <si>
    <t>046 RED DE SERVICIOS DE SALUD  " BARRANCO-CHORRILLOS-SURCO"</t>
  </si>
  <si>
    <t>047 RED DE SERVICIOS DE SALUD "SAN JUAN DE MIRAFLORES-VILLA MARIA DEL TRIUNFO"</t>
  </si>
  <si>
    <t>048 RED DE SERVICIOS DE SALUD "VILLA EL SALVADOR - LURIN -PACHACAMAC-PUCUSANA"</t>
  </si>
  <si>
    <t>049 HOSPITAL SAN JUAN DE LURIGANCHO</t>
  </si>
  <si>
    <t>050 HOSPITAL VITARTE</t>
  </si>
  <si>
    <t>053 RED DE SALUD LIMA CIUDAD</t>
  </si>
  <si>
    <t>124 CENTRO NACIONAL DE ABASTECIMIENTOS DE RECURSOS ESTRATEGICOS DE SALUD</t>
  </si>
  <si>
    <t>125 PROGRAMA NACIONAL DE INVERSIONES EN SALUD</t>
  </si>
  <si>
    <t>139 INSTITUTO NACIONAL DE SALUD DEL NIÑO - SAN BORJA</t>
  </si>
  <si>
    <t>140 HOSPITAL DE HUAYCAN</t>
  </si>
  <si>
    <t>141 RED DE SALUD LIMA NORTE IV</t>
  </si>
  <si>
    <t>147 RED DE SALUD LIMA ESTE METROPOLITANA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</si>
  <si>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</si>
  <si>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</si>
  <si>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</si>
  <si>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</si>
  <si>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</si>
  <si>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</si>
  <si>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</si>
  <si>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</si>
  <si>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</si>
  <si>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</si>
  <si>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</si>
  <si>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022  DIRECCION DE SALUD DE LIMA METROPOLITANA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</si>
  <si>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</si>
  <si>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</si>
  <si>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</si>
  <si>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</si>
  <si>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</si>
  <si>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</si>
  <si>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</si>
  <si>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</si>
  <si>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</si>
  <si>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</si>
  <si>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043  RED DE SALUD SAN JUAN DE LURIGANCHO</t>
  </si>
  <si>
    <t>044  RED DE SALUD RIMAC - SAN MARTIN DE PORRES - LOS OLIVOS</t>
  </si>
  <si>
    <t>045  RED DE SALUD TUPAC AMARU</t>
  </si>
  <si>
    <t>046  RED DE SERVICIOS DE SALUD  " BARRANCO-CHORRILLOS-SURCO"</t>
  </si>
  <si>
    <t>047  RED DE SERVICIOS DE SALUD "SAN JUAN DE MIRAFLORES-VILLA MARIA DEL TRIUNFO"</t>
  </si>
  <si>
    <t>048  RED DE SERVICIOS DE SALUD "VILLA EL SALVADOR - LURIN -PACHACAMAC-PUCUSANA"</t>
  </si>
  <si>
    <t>049  HOSPITAL SAN JUAN DE LURIGANCHO</t>
  </si>
  <si>
    <t>050  HOSPITAL VITARTE</t>
  </si>
  <si>
    <t>053  RED DE SALUD LIMA CIUDAD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</si>
  <si>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</si>
  <si>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</si>
  <si>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</si>
  <si>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</si>
  <si>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141  RED DE SALUD LIMA NORTE IV</t>
  </si>
  <si>
    <t>147  RED DE SALUD LIMA ESTE METROPOLITANA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</si>
  <si>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</si>
  <si>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</si>
  <si>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</si>
  <si>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</si>
  <si>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</si>
  <si>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COMP-ANUAL</t>
  </si>
  <si>
    <t>DEVEN-DIC</t>
  </si>
  <si>
    <t>EJECUCION PRESUPUESTAL MENSUALIZADA DE GASTOS 
MINISTERIO DE SALUD 2017
MES DE DICIEMBRE</t>
  </si>
  <si>
    <t>DEVENGADO
MES DE DIC
(4)</t>
  </si>
  <si>
    <t>Fuente: Base de Datos MEF al cierre del mes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</si>
</sst>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64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35" borderId="2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/>
    </xf>
    <xf numFmtId="41" fontId="22" fillId="0" borderId="0" xfId="0" applyNumberFormat="1" applyFont="1" applyFill="1" applyBorder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4" fontId="23" fillId="0" borderId="0" xfId="1" applyNumberFormat="1" applyFont="1" applyAlignment="1">
      <alignment vertical="center"/>
    </xf>
    <xf numFmtId="41" fontId="22" fillId="0" borderId="21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vertical="center"/>
    </xf>
    <xf numFmtId="3" fontId="19" fillId="0" borderId="0" xfId="1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34" borderId="23" xfId="0" applyNumberFormat="1" applyFill="1" applyBorder="1" applyAlignment="1">
      <alignment vertical="center"/>
    </xf>
    <xf numFmtId="164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3" fillId="0" borderId="0" xfId="0" applyNumberFormat="1" applyFont="1" applyFill="1" applyBorder="1" applyAlignment="1">
      <alignment vertical="center"/>
    </xf>
    <xf numFmtId="41" fontId="23" fillId="0" borderId="0" xfId="0" applyNumberFormat="1" applyFont="1" applyFill="1" applyBorder="1" applyAlignment="1">
      <alignment vertical="center"/>
    </xf>
    <xf numFmtId="164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41" fontId="23" fillId="0" borderId="22" xfId="0" applyNumberFormat="1" applyFont="1" applyBorder="1" applyAlignment="1">
      <alignment vertical="center"/>
    </xf>
    <xf numFmtId="41" fontId="23" fillId="0" borderId="24" xfId="0" applyNumberFormat="1" applyFont="1" applyBorder="1" applyAlignment="1">
      <alignment vertical="center"/>
    </xf>
    <xf numFmtId="41" fontId="22" fillId="0" borderId="24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5" borderId="20" xfId="0" applyNumberFormat="1" applyFont="1" applyFill="1" applyBorder="1" applyAlignment="1">
      <alignment horizontal="center" vertical="center" wrapText="1"/>
    </xf>
    <xf numFmtId="41" fontId="23" fillId="0" borderId="21" xfId="0" applyNumberFormat="1" applyFont="1" applyBorder="1" applyAlignment="1">
      <alignment vertical="center"/>
    </xf>
    <xf numFmtId="164" fontId="19" fillId="0" borderId="0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  <xf numFmtId="164" fontId="24" fillId="0" borderId="0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RO!$C$62:$G$62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RO!$C$63:$G$63</c:f>
              <c:numCache>
                <c:formatCode>_(* #,##0_);_(* \(#,##0\);_(* "-"_);_(@_)</c:formatCode>
                <c:ptCount val="5"/>
                <c:pt idx="0">
                  <c:v>3462.3909469999999</c:v>
                </c:pt>
                <c:pt idx="1">
                  <c:v>4723.0800099999997</c:v>
                </c:pt>
                <c:pt idx="2">
                  <c:v>4723.0800099999997</c:v>
                </c:pt>
                <c:pt idx="3">
                  <c:v>3955.0735353800005</c:v>
                </c:pt>
                <c:pt idx="4">
                  <c:v>3569.2668468800007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-1159679088"/>
        <c:axId val="-1159669296"/>
      </c:lineChart>
      <c:catAx>
        <c:axId val="-1159679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159669296"/>
        <c:crosses val="autoZero"/>
        <c:auto val="1"/>
        <c:lblAlgn val="ctr"/>
        <c:lblOffset val="100"/>
        <c:noMultiLvlLbl val="0"/>
      </c:catAx>
      <c:valAx>
        <c:axId val="-115966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15967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RDR!$C$61:$G$61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RDR!$C$62:$G$62</c:f>
              <c:numCache>
                <c:formatCode>_(* #,##0_);_(* \(#,##0\);_(* "-"_);_(@_)</c:formatCode>
                <c:ptCount val="5"/>
                <c:pt idx="0">
                  <c:v>67.768169</c:v>
                </c:pt>
                <c:pt idx="1">
                  <c:v>288.869552</c:v>
                </c:pt>
                <c:pt idx="2">
                  <c:v>288.869552</c:v>
                </c:pt>
                <c:pt idx="3">
                  <c:v>184.14495276999995</c:v>
                </c:pt>
                <c:pt idx="4">
                  <c:v>163.63229785999999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-1159674736"/>
        <c:axId val="-1159673648"/>
      </c:lineChart>
      <c:catAx>
        <c:axId val="-1159674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159673648"/>
        <c:crosses val="autoZero"/>
        <c:auto val="1"/>
        <c:lblAlgn val="ctr"/>
        <c:lblOffset val="100"/>
        <c:noMultiLvlLbl val="0"/>
      </c:catAx>
      <c:valAx>
        <c:axId val="-115967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15967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ROOC!$C$39:$G$39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COMP-ANUAL</c:v>
                </c:pt>
                <c:pt idx="4">
                  <c:v>DEVEN-DIC</c:v>
                </c:pt>
              </c:strCache>
            </c:strRef>
          </c:cat>
          <c:val>
            <c:numRef>
              <c:f>ROOC!$C$40:$G$40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3.2635290000000001</c:v>
                </c:pt>
                <c:pt idx="2">
                  <c:v>2.6666624000000003</c:v>
                </c:pt>
                <c:pt idx="3">
                  <c:v>2.3354740199999999</c:v>
                </c:pt>
                <c:pt idx="4">
                  <c:v>2.3314740199999999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-1159670928"/>
        <c:axId val="-1159670384"/>
      </c:lineChart>
      <c:catAx>
        <c:axId val="-1159670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159670384"/>
        <c:crosses val="autoZero"/>
        <c:auto val="1"/>
        <c:lblAlgn val="ctr"/>
        <c:lblOffset val="100"/>
        <c:noMultiLvlLbl val="0"/>
      </c:catAx>
      <c:valAx>
        <c:axId val="-115967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15967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EJECUCION PRESUPUESTAL DEL PLIEGO 011 MINSA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2">
                  <a:alpha val="85000"/>
                </a:schemeClr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>
                  <a:alpha val="8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DYT!$C$59:$G$59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</c:v>
                </c:pt>
              </c:strCache>
            </c:strRef>
          </c:cat>
          <c:val>
            <c:numRef>
              <c:f>DYT!$C$60:$G$60</c:f>
              <c:numCache>
                <c:formatCode>_(* #,##0_);_(* \(#,##0\);_(* "-"_);_(@_)</c:formatCode>
                <c:ptCount val="5"/>
                <c:pt idx="0">
                  <c:v>0</c:v>
                </c:pt>
                <c:pt idx="1">
                  <c:v>436.05900700000001</c:v>
                </c:pt>
                <c:pt idx="2">
                  <c:v>436.05900700000001</c:v>
                </c:pt>
                <c:pt idx="3">
                  <c:v>325.87459191000016</c:v>
                </c:pt>
                <c:pt idx="4">
                  <c:v>272.07512721999996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dk1">
                  <a:lumMod val="35000"/>
                  <a:lumOff val="65000"/>
                </a:schemeClr>
              </a:solidFill>
              <a:prstDash val="dash"/>
            </a:ln>
            <a:effectLst/>
          </c:spPr>
        </c:dropLines>
        <c:marker val="1"/>
        <c:smooth val="0"/>
        <c:axId val="-1159681264"/>
        <c:axId val="-1159668752"/>
      </c:lineChart>
      <c:catAx>
        <c:axId val="-1159681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159668752"/>
        <c:crosses val="autoZero"/>
        <c:auto val="1"/>
        <c:lblAlgn val="ctr"/>
        <c:lblOffset val="100"/>
        <c:noMultiLvlLbl val="0"/>
      </c:catAx>
      <c:valAx>
        <c:axId val="-115966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15968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58</xdr:row>
      <xdr:rowOff>69273</xdr:rowOff>
    </xdr:from>
    <xdr:to>
      <xdr:col>12</xdr:col>
      <xdr:colOff>57226</xdr:colOff>
      <xdr:row>87</xdr:row>
      <xdr:rowOff>24654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360633</xdr:colOff>
      <xdr:row>57</xdr:row>
      <xdr:rowOff>69273</xdr:rowOff>
    </xdr:from>
    <xdr:to>
      <xdr:col>12</xdr:col>
      <xdr:colOff>57226</xdr:colOff>
      <xdr:row>86</xdr:row>
      <xdr:rowOff>24654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353041</xdr:colOff>
      <xdr:row>34</xdr:row>
      <xdr:rowOff>62371</xdr:rowOff>
    </xdr:from>
    <xdr:to>
      <xdr:col>12</xdr:col>
      <xdr:colOff>49634</xdr:colOff>
      <xdr:row>63</xdr:row>
      <xdr:rowOff>17752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122507</xdr:colOff>
      <xdr:row>55</xdr:row>
      <xdr:rowOff>109996</xdr:rowOff>
    </xdr:from>
    <xdr:to>
      <xdr:col>11</xdr:col>
      <xdr:colOff>968375</xdr:colOff>
      <xdr:row>83</xdr:row>
      <xdr:rowOff>15875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6"/>
  <sheetViews>
    <sheetView showGridLines="0" tabSelected="1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79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5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80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35</v>
      </c>
      <c r="C14" s="8">
        <v>2476362601</v>
      </c>
      <c r="D14" s="8">
        <v>1377286123</v>
      </c>
      <c r="E14" s="19">
        <f>+D14*100/100</f>
        <v>1377286123</v>
      </c>
      <c r="F14" s="19">
        <v>1103093928.6100001</v>
      </c>
      <c r="G14" s="8">
        <v>977793105.30000079</v>
      </c>
      <c r="H14" s="8"/>
      <c r="I14" s="13">
        <f>IF(ISERROR(+#REF!/E14)=TRUE,0,++#REF!/E14)</f>
        <v>0</v>
      </c>
      <c r="J14" s="13">
        <f>IF(ISERROR(+G14/E14)=TRUE,0,++G14/E14)</f>
        <v>0.70994188423983762</v>
      </c>
      <c r="K14" s="13">
        <f>IF(ISERROR(+H14/E14)=TRUE,0,++H14/E14)</f>
        <v>0</v>
      </c>
      <c r="L14" s="16">
        <f>+D14-G14</f>
        <v>399493017.69999921</v>
      </c>
    </row>
    <row r="15" spans="1:12" ht="20.100000000000001" customHeight="1" x14ac:dyDescent="0.25">
      <c r="B15" s="36" t="s">
        <v>36</v>
      </c>
      <c r="C15" s="37">
        <v>0</v>
      </c>
      <c r="D15" s="37">
        <v>36152353</v>
      </c>
      <c r="E15" s="38">
        <f t="shared" ref="E15:E55" si="0">+D15*100/100</f>
        <v>36152353</v>
      </c>
      <c r="F15" s="38">
        <v>29794197.070000008</v>
      </c>
      <c r="G15" s="37">
        <v>24795133.080000006</v>
      </c>
      <c r="H15" s="37"/>
      <c r="I15" s="39"/>
      <c r="J15" s="39">
        <f t="shared" ref="J15:J55" si="1">IF(ISERROR(+G15/E15)=TRUE,0,++G15/E15)</f>
        <v>0.68585115552506382</v>
      </c>
      <c r="K15" s="39">
        <f t="shared" ref="K15:K55" si="2">IF(ISERROR(+H15/E15)=TRUE,0,++H15/E15)</f>
        <v>0</v>
      </c>
      <c r="L15" s="40">
        <f t="shared" ref="L15:L55" si="3">+D15-G15</f>
        <v>11357219.919999994</v>
      </c>
    </row>
    <row r="16" spans="1:12" ht="20.100000000000001" customHeight="1" x14ac:dyDescent="0.25">
      <c r="B16" s="36" t="s">
        <v>37</v>
      </c>
      <c r="C16" s="37">
        <v>0</v>
      </c>
      <c r="D16" s="37">
        <v>38558194</v>
      </c>
      <c r="E16" s="38">
        <f t="shared" si="0"/>
        <v>38558194</v>
      </c>
      <c r="F16" s="38">
        <v>35313878.859999999</v>
      </c>
      <c r="G16" s="37">
        <v>30912679.530000009</v>
      </c>
      <c r="H16" s="37"/>
      <c r="I16" s="39"/>
      <c r="J16" s="39">
        <f t="shared" si="1"/>
        <v>0.80171492290328761</v>
      </c>
      <c r="K16" s="39">
        <f t="shared" si="2"/>
        <v>0</v>
      </c>
      <c r="L16" s="40">
        <f t="shared" si="3"/>
        <v>7645514.4699999914</v>
      </c>
    </row>
    <row r="17" spans="2:12" ht="20.100000000000001" customHeight="1" x14ac:dyDescent="0.25">
      <c r="B17" s="36" t="s">
        <v>38</v>
      </c>
      <c r="C17" s="37">
        <v>0</v>
      </c>
      <c r="D17" s="37">
        <v>27490724</v>
      </c>
      <c r="E17" s="38">
        <f t="shared" si="0"/>
        <v>27490724</v>
      </c>
      <c r="F17" s="38">
        <v>21461103.370000005</v>
      </c>
      <c r="G17" s="37">
        <v>20108046.760000002</v>
      </c>
      <c r="H17" s="37"/>
      <c r="I17" s="39"/>
      <c r="J17" s="39">
        <f t="shared" si="1"/>
        <v>0.73144842456677395</v>
      </c>
      <c r="K17" s="39">
        <f t="shared" si="2"/>
        <v>0</v>
      </c>
      <c r="L17" s="40">
        <f t="shared" si="3"/>
        <v>7382677.2399999984</v>
      </c>
    </row>
    <row r="18" spans="2:12" ht="20.100000000000001" customHeight="1" x14ac:dyDescent="0.25">
      <c r="B18" s="36" t="s">
        <v>39</v>
      </c>
      <c r="C18" s="37">
        <v>0</v>
      </c>
      <c r="D18" s="37">
        <v>49590144</v>
      </c>
      <c r="E18" s="38">
        <f t="shared" si="0"/>
        <v>49590144</v>
      </c>
      <c r="F18" s="38">
        <v>47419678.289999999</v>
      </c>
      <c r="G18" s="37">
        <v>37441093.95000001</v>
      </c>
      <c r="H18" s="37"/>
      <c r="I18" s="39"/>
      <c r="J18" s="39">
        <f t="shared" si="1"/>
        <v>0.75501079307210739</v>
      </c>
      <c r="K18" s="39">
        <f t="shared" si="2"/>
        <v>0</v>
      </c>
      <c r="L18" s="40">
        <f t="shared" si="3"/>
        <v>12149050.04999999</v>
      </c>
    </row>
    <row r="19" spans="2:12" ht="20.100000000000001" customHeight="1" x14ac:dyDescent="0.25">
      <c r="B19" s="36" t="s">
        <v>40</v>
      </c>
      <c r="C19" s="37">
        <v>0</v>
      </c>
      <c r="D19" s="37">
        <v>141007616</v>
      </c>
      <c r="E19" s="38">
        <f t="shared" si="0"/>
        <v>141007616</v>
      </c>
      <c r="F19" s="38">
        <v>135063577.56000003</v>
      </c>
      <c r="G19" s="37">
        <v>115979703.73999998</v>
      </c>
      <c r="H19" s="37"/>
      <c r="I19" s="39"/>
      <c r="J19" s="39">
        <f t="shared" si="1"/>
        <v>0.82250666332802891</v>
      </c>
      <c r="K19" s="39">
        <f t="shared" si="2"/>
        <v>0</v>
      </c>
      <c r="L19" s="40">
        <f t="shared" si="3"/>
        <v>25027912.26000002</v>
      </c>
    </row>
    <row r="20" spans="2:12" ht="20.100000000000001" customHeight="1" x14ac:dyDescent="0.25">
      <c r="B20" s="36" t="s">
        <v>41</v>
      </c>
      <c r="C20" s="37">
        <v>0</v>
      </c>
      <c r="D20" s="37">
        <v>99088207</v>
      </c>
      <c r="E20" s="38">
        <f t="shared" si="0"/>
        <v>99088207</v>
      </c>
      <c r="F20" s="38">
        <v>86792356.790000051</v>
      </c>
      <c r="G20" s="37">
        <v>79396518.400000006</v>
      </c>
      <c r="H20" s="37"/>
      <c r="I20" s="39"/>
      <c r="J20" s="39">
        <f t="shared" si="1"/>
        <v>0.80127111796462325</v>
      </c>
      <c r="K20" s="39">
        <f t="shared" si="2"/>
        <v>0</v>
      </c>
      <c r="L20" s="40">
        <f t="shared" si="3"/>
        <v>19691688.599999994</v>
      </c>
    </row>
    <row r="21" spans="2:12" ht="20.100000000000001" customHeight="1" x14ac:dyDescent="0.25">
      <c r="B21" s="36" t="s">
        <v>42</v>
      </c>
      <c r="C21" s="37">
        <v>0</v>
      </c>
      <c r="D21" s="37">
        <v>113997984</v>
      </c>
      <c r="E21" s="38">
        <f t="shared" si="0"/>
        <v>113997984</v>
      </c>
      <c r="F21" s="38">
        <v>106531872.85000004</v>
      </c>
      <c r="G21" s="37">
        <v>93978654.219999984</v>
      </c>
      <c r="H21" s="37"/>
      <c r="I21" s="39"/>
      <c r="J21" s="39">
        <f t="shared" si="1"/>
        <v>0.8243887384885682</v>
      </c>
      <c r="K21" s="39">
        <f t="shared" si="2"/>
        <v>0</v>
      </c>
      <c r="L21" s="40">
        <f t="shared" si="3"/>
        <v>20019329.780000016</v>
      </c>
    </row>
    <row r="22" spans="2:12" ht="20.100000000000001" customHeight="1" x14ac:dyDescent="0.25">
      <c r="B22" s="36" t="s">
        <v>43</v>
      </c>
      <c r="C22" s="37">
        <v>0</v>
      </c>
      <c r="D22" s="37">
        <v>33823309</v>
      </c>
      <c r="E22" s="38">
        <f t="shared" si="0"/>
        <v>33823309</v>
      </c>
      <c r="F22" s="38">
        <v>30548850.249999981</v>
      </c>
      <c r="G22" s="37">
        <v>28650457.559999991</v>
      </c>
      <c r="H22" s="37"/>
      <c r="I22" s="39"/>
      <c r="J22" s="39">
        <f t="shared" si="1"/>
        <v>0.84706252602310406</v>
      </c>
      <c r="K22" s="39">
        <f t="shared" si="2"/>
        <v>0</v>
      </c>
      <c r="L22" s="40">
        <f t="shared" si="3"/>
        <v>5172851.4400000088</v>
      </c>
    </row>
    <row r="23" spans="2:12" ht="20.100000000000001" customHeight="1" x14ac:dyDescent="0.25">
      <c r="B23" s="36" t="s">
        <v>44</v>
      </c>
      <c r="C23" s="37">
        <v>0</v>
      </c>
      <c r="D23" s="37">
        <v>68351763</v>
      </c>
      <c r="E23" s="38">
        <f t="shared" si="0"/>
        <v>68351763</v>
      </c>
      <c r="F23" s="38">
        <v>57638093.260000028</v>
      </c>
      <c r="G23" s="37">
        <v>54026033.229999997</v>
      </c>
      <c r="H23" s="37"/>
      <c r="I23" s="39"/>
      <c r="J23" s="39">
        <f t="shared" si="1"/>
        <v>0.79041170057310739</v>
      </c>
      <c r="K23" s="39">
        <f t="shared" si="2"/>
        <v>0</v>
      </c>
      <c r="L23" s="40">
        <f t="shared" si="3"/>
        <v>14325729.770000003</v>
      </c>
    </row>
    <row r="24" spans="2:12" ht="20.100000000000001" customHeight="1" x14ac:dyDescent="0.25">
      <c r="B24" s="36" t="s">
        <v>45</v>
      </c>
      <c r="C24" s="37">
        <v>0</v>
      </c>
      <c r="D24" s="37">
        <v>141155317</v>
      </c>
      <c r="E24" s="38">
        <f t="shared" si="0"/>
        <v>141155317</v>
      </c>
      <c r="F24" s="38">
        <v>124810465.03</v>
      </c>
      <c r="G24" s="37">
        <v>113863166.27</v>
      </c>
      <c r="H24" s="37"/>
      <c r="I24" s="39"/>
      <c r="J24" s="39">
        <f t="shared" si="1"/>
        <v>0.8066516280785937</v>
      </c>
      <c r="K24" s="39">
        <f t="shared" si="2"/>
        <v>0</v>
      </c>
      <c r="L24" s="40">
        <f t="shared" si="3"/>
        <v>27292150.730000004</v>
      </c>
    </row>
    <row r="25" spans="2:12" ht="20.100000000000001" customHeight="1" x14ac:dyDescent="0.25">
      <c r="B25" s="36" t="s">
        <v>46</v>
      </c>
      <c r="C25" s="37">
        <v>217840448</v>
      </c>
      <c r="D25" s="37">
        <v>45806732</v>
      </c>
      <c r="E25" s="38">
        <f t="shared" si="0"/>
        <v>45806732</v>
      </c>
      <c r="F25" s="38">
        <v>39335737.220000021</v>
      </c>
      <c r="G25" s="37">
        <v>39032904.69000002</v>
      </c>
      <c r="H25" s="37"/>
      <c r="I25" s="39"/>
      <c r="J25" s="39">
        <f t="shared" si="1"/>
        <v>0.8521215765839838</v>
      </c>
      <c r="K25" s="39">
        <f t="shared" si="2"/>
        <v>0</v>
      </c>
      <c r="L25" s="40">
        <f t="shared" si="3"/>
        <v>6773827.30999998</v>
      </c>
    </row>
    <row r="26" spans="2:12" ht="20.100000000000001" customHeight="1" x14ac:dyDescent="0.25">
      <c r="B26" s="36" t="s">
        <v>47</v>
      </c>
      <c r="C26" s="37">
        <v>0</v>
      </c>
      <c r="D26" s="37">
        <v>115100378</v>
      </c>
      <c r="E26" s="38">
        <f t="shared" si="0"/>
        <v>115100378</v>
      </c>
      <c r="F26" s="38">
        <v>96632425.739999995</v>
      </c>
      <c r="G26" s="37">
        <v>84515228.36999999</v>
      </c>
      <c r="H26" s="37"/>
      <c r="I26" s="39"/>
      <c r="J26" s="39">
        <f t="shared" si="1"/>
        <v>0.73427411654547292</v>
      </c>
      <c r="K26" s="39">
        <f t="shared" si="2"/>
        <v>0</v>
      </c>
      <c r="L26" s="40">
        <f t="shared" si="3"/>
        <v>30585149.63000001</v>
      </c>
    </row>
    <row r="27" spans="2:12" ht="20.100000000000001" customHeight="1" x14ac:dyDescent="0.25">
      <c r="B27" s="36" t="s">
        <v>48</v>
      </c>
      <c r="C27" s="37">
        <v>0</v>
      </c>
      <c r="D27" s="37">
        <v>161133605</v>
      </c>
      <c r="E27" s="38">
        <f t="shared" si="0"/>
        <v>161133605</v>
      </c>
      <c r="F27" s="38">
        <v>142438407.11999997</v>
      </c>
      <c r="G27" s="37">
        <v>126196783.66000012</v>
      </c>
      <c r="H27" s="37"/>
      <c r="I27" s="39"/>
      <c r="J27" s="39">
        <f t="shared" si="1"/>
        <v>0.78318103576221809</v>
      </c>
      <c r="K27" s="39">
        <f t="shared" si="2"/>
        <v>0</v>
      </c>
      <c r="L27" s="40">
        <f t="shared" si="3"/>
        <v>34936821.339999884</v>
      </c>
    </row>
    <row r="28" spans="2:12" ht="20.100000000000001" customHeight="1" x14ac:dyDescent="0.25">
      <c r="B28" s="36" t="s">
        <v>49</v>
      </c>
      <c r="C28" s="37">
        <v>0</v>
      </c>
      <c r="D28" s="37">
        <v>150807819</v>
      </c>
      <c r="E28" s="38">
        <f t="shared" si="0"/>
        <v>150807819</v>
      </c>
      <c r="F28" s="38">
        <v>138510359.74999991</v>
      </c>
      <c r="G28" s="37">
        <v>113695135.41000004</v>
      </c>
      <c r="H28" s="37"/>
      <c r="I28" s="39"/>
      <c r="J28" s="39">
        <f t="shared" si="1"/>
        <v>0.75390743108618286</v>
      </c>
      <c r="K28" s="39">
        <f t="shared" si="2"/>
        <v>0</v>
      </c>
      <c r="L28" s="40">
        <f t="shared" si="3"/>
        <v>37112683.589999959</v>
      </c>
    </row>
    <row r="29" spans="2:12" ht="20.100000000000001" customHeight="1" x14ac:dyDescent="0.25">
      <c r="B29" s="36" t="s">
        <v>50</v>
      </c>
      <c r="C29" s="37">
        <v>0</v>
      </c>
      <c r="D29" s="37">
        <v>72932128</v>
      </c>
      <c r="E29" s="38">
        <f t="shared" si="0"/>
        <v>72932128</v>
      </c>
      <c r="F29" s="38">
        <v>60312095.399999976</v>
      </c>
      <c r="G29" s="37">
        <v>58499049.199999981</v>
      </c>
      <c r="H29" s="37"/>
      <c r="I29" s="39"/>
      <c r="J29" s="39">
        <f t="shared" si="1"/>
        <v>0.80210259599171407</v>
      </c>
      <c r="K29" s="39">
        <f t="shared" si="2"/>
        <v>0</v>
      </c>
      <c r="L29" s="40">
        <f t="shared" si="3"/>
        <v>14433078.800000019</v>
      </c>
    </row>
    <row r="30" spans="2:12" ht="20.100000000000001" customHeight="1" x14ac:dyDescent="0.25">
      <c r="B30" s="36" t="s">
        <v>51</v>
      </c>
      <c r="C30" s="37">
        <v>0</v>
      </c>
      <c r="D30" s="37">
        <v>53747823</v>
      </c>
      <c r="E30" s="38">
        <f t="shared" si="0"/>
        <v>53747823</v>
      </c>
      <c r="F30" s="38">
        <v>37579178.430000015</v>
      </c>
      <c r="G30" s="37">
        <v>35781854.920000009</v>
      </c>
      <c r="H30" s="37"/>
      <c r="I30" s="39"/>
      <c r="J30" s="39">
        <f t="shared" si="1"/>
        <v>0.66573589259605936</v>
      </c>
      <c r="K30" s="39">
        <f t="shared" si="2"/>
        <v>0</v>
      </c>
      <c r="L30" s="40">
        <f t="shared" si="3"/>
        <v>17965968.079999991</v>
      </c>
    </row>
    <row r="31" spans="2:12" ht="20.100000000000001" customHeight="1" x14ac:dyDescent="0.25">
      <c r="B31" s="36" t="s">
        <v>52</v>
      </c>
      <c r="C31" s="37">
        <v>0</v>
      </c>
      <c r="D31" s="37">
        <v>37260525</v>
      </c>
      <c r="E31" s="38">
        <f t="shared" si="0"/>
        <v>37260525</v>
      </c>
      <c r="F31" s="38">
        <v>33557897.43</v>
      </c>
      <c r="G31" s="37">
        <v>29665148.18999999</v>
      </c>
      <c r="H31" s="37"/>
      <c r="I31" s="39"/>
      <c r="J31" s="39">
        <f t="shared" si="1"/>
        <v>0.79615486335740004</v>
      </c>
      <c r="K31" s="39">
        <f t="shared" si="2"/>
        <v>0</v>
      </c>
      <c r="L31" s="40">
        <f t="shared" si="3"/>
        <v>7595376.8100000098</v>
      </c>
    </row>
    <row r="32" spans="2:12" ht="20.100000000000001" customHeight="1" x14ac:dyDescent="0.25">
      <c r="B32" s="36" t="s">
        <v>53</v>
      </c>
      <c r="C32" s="37">
        <v>0</v>
      </c>
      <c r="D32" s="37">
        <v>46063041</v>
      </c>
      <c r="E32" s="38">
        <f t="shared" si="0"/>
        <v>46063041</v>
      </c>
      <c r="F32" s="38">
        <v>43015958.900000006</v>
      </c>
      <c r="G32" s="37">
        <v>37154927.479999997</v>
      </c>
      <c r="H32" s="37"/>
      <c r="I32" s="39"/>
      <c r="J32" s="39">
        <f t="shared" si="1"/>
        <v>0.80661039031270199</v>
      </c>
      <c r="K32" s="39">
        <f t="shared" si="2"/>
        <v>0</v>
      </c>
      <c r="L32" s="40">
        <f t="shared" si="3"/>
        <v>8908113.5200000033</v>
      </c>
    </row>
    <row r="33" spans="2:12" ht="20.100000000000001" customHeight="1" x14ac:dyDescent="0.25">
      <c r="B33" s="36" t="s">
        <v>54</v>
      </c>
      <c r="C33" s="37">
        <v>0</v>
      </c>
      <c r="D33" s="37">
        <v>78230828</v>
      </c>
      <c r="E33" s="38">
        <f t="shared" si="0"/>
        <v>78230828</v>
      </c>
      <c r="F33" s="38">
        <v>73466209.129999995</v>
      </c>
      <c r="G33" s="37">
        <v>63122186.590000026</v>
      </c>
      <c r="H33" s="37"/>
      <c r="I33" s="39"/>
      <c r="J33" s="39">
        <f t="shared" ref="J33:J47" si="4">IF(ISERROR(+G33/E33)=TRUE,0,++G33/E33)</f>
        <v>0.80687100218343621</v>
      </c>
      <c r="K33" s="39">
        <f t="shared" ref="K33:K47" si="5">IF(ISERROR(+H33/E33)=TRUE,0,++H33/E33)</f>
        <v>0</v>
      </c>
      <c r="L33" s="40">
        <f t="shared" ref="L33:L47" si="6">+D33-G33</f>
        <v>15108641.409999974</v>
      </c>
    </row>
    <row r="34" spans="2:12" ht="20.100000000000001" customHeight="1" x14ac:dyDescent="0.25">
      <c r="B34" s="36" t="s">
        <v>55</v>
      </c>
      <c r="C34" s="37">
        <v>0</v>
      </c>
      <c r="D34" s="37">
        <v>38879346</v>
      </c>
      <c r="E34" s="38">
        <f t="shared" si="0"/>
        <v>38879346</v>
      </c>
      <c r="F34" s="38">
        <v>36050968.439999998</v>
      </c>
      <c r="G34" s="37">
        <v>29567616.739999983</v>
      </c>
      <c r="H34" s="37"/>
      <c r="I34" s="39"/>
      <c r="J34" s="39">
        <f t="shared" si="4"/>
        <v>0.76049676195684934</v>
      </c>
      <c r="K34" s="39">
        <f t="shared" si="5"/>
        <v>0</v>
      </c>
      <c r="L34" s="40">
        <f t="shared" si="6"/>
        <v>9311729.2600000165</v>
      </c>
    </row>
    <row r="35" spans="2:12" ht="20.100000000000001" customHeight="1" x14ac:dyDescent="0.25">
      <c r="B35" s="36" t="s">
        <v>56</v>
      </c>
      <c r="C35" s="37">
        <v>0</v>
      </c>
      <c r="D35" s="37">
        <v>25687757</v>
      </c>
      <c r="E35" s="38">
        <f t="shared" si="0"/>
        <v>25687757</v>
      </c>
      <c r="F35" s="38">
        <v>21215102.670000002</v>
      </c>
      <c r="G35" s="37">
        <v>19446009.390000008</v>
      </c>
      <c r="H35" s="37"/>
      <c r="I35" s="39"/>
      <c r="J35" s="39">
        <f t="shared" si="4"/>
        <v>0.75701468952699946</v>
      </c>
      <c r="K35" s="39">
        <f t="shared" si="5"/>
        <v>0</v>
      </c>
      <c r="L35" s="40">
        <f t="shared" si="6"/>
        <v>6241747.609999992</v>
      </c>
    </row>
    <row r="36" spans="2:12" ht="20.100000000000001" customHeight="1" x14ac:dyDescent="0.25">
      <c r="B36" s="36" t="s">
        <v>57</v>
      </c>
      <c r="C36" s="37">
        <v>0</v>
      </c>
      <c r="D36" s="37">
        <v>42007710</v>
      </c>
      <c r="E36" s="38">
        <f t="shared" si="0"/>
        <v>42007710</v>
      </c>
      <c r="F36" s="38">
        <v>42004337.500000007</v>
      </c>
      <c r="G36" s="37">
        <v>42004337.500000007</v>
      </c>
      <c r="H36" s="37"/>
      <c r="I36" s="39"/>
      <c r="J36" s="39">
        <f t="shared" si="4"/>
        <v>0.99991971711859584</v>
      </c>
      <c r="K36" s="39">
        <f t="shared" si="5"/>
        <v>0</v>
      </c>
      <c r="L36" s="40">
        <f t="shared" si="6"/>
        <v>3372.4999999925494</v>
      </c>
    </row>
    <row r="37" spans="2:12" ht="20.100000000000001" customHeight="1" x14ac:dyDescent="0.25">
      <c r="B37" s="36" t="s">
        <v>58</v>
      </c>
      <c r="C37" s="37">
        <v>0</v>
      </c>
      <c r="D37" s="37">
        <v>53105227</v>
      </c>
      <c r="E37" s="38">
        <f t="shared" si="0"/>
        <v>53105227</v>
      </c>
      <c r="F37" s="38">
        <v>40617264.609999985</v>
      </c>
      <c r="G37" s="37">
        <v>40617264.609999985</v>
      </c>
      <c r="H37" s="37"/>
      <c r="I37" s="39"/>
      <c r="J37" s="39">
        <f t="shared" si="4"/>
        <v>0.76484494850196172</v>
      </c>
      <c r="K37" s="39">
        <f t="shared" si="5"/>
        <v>0</v>
      </c>
      <c r="L37" s="40">
        <f t="shared" si="6"/>
        <v>12487962.390000015</v>
      </c>
    </row>
    <row r="38" spans="2:12" ht="20.100000000000001" customHeight="1" x14ac:dyDescent="0.25">
      <c r="B38" s="36" t="s">
        <v>59</v>
      </c>
      <c r="C38" s="37">
        <v>0</v>
      </c>
      <c r="D38" s="37">
        <v>64147870</v>
      </c>
      <c r="E38" s="38">
        <f t="shared" si="0"/>
        <v>64147870</v>
      </c>
      <c r="F38" s="38">
        <v>63671259.399999961</v>
      </c>
      <c r="G38" s="37">
        <v>63671152.399999961</v>
      </c>
      <c r="H38" s="37"/>
      <c r="I38" s="39"/>
      <c r="J38" s="39">
        <f t="shared" si="4"/>
        <v>0.99256845784591075</v>
      </c>
      <c r="K38" s="39">
        <f t="shared" si="5"/>
        <v>0</v>
      </c>
      <c r="L38" s="40">
        <f t="shared" si="6"/>
        <v>476717.60000003874</v>
      </c>
    </row>
    <row r="39" spans="2:12" ht="20.100000000000001" customHeight="1" x14ac:dyDescent="0.25">
      <c r="B39" s="36" t="s">
        <v>60</v>
      </c>
      <c r="C39" s="37">
        <v>0</v>
      </c>
      <c r="D39" s="37">
        <v>29731595</v>
      </c>
      <c r="E39" s="38">
        <f t="shared" si="0"/>
        <v>29731595</v>
      </c>
      <c r="F39" s="38">
        <v>29408250.979999963</v>
      </c>
      <c r="G39" s="37">
        <v>29276503.979999959</v>
      </c>
      <c r="H39" s="37"/>
      <c r="I39" s="39"/>
      <c r="J39" s="39">
        <f t="shared" si="4"/>
        <v>0.98469335331656305</v>
      </c>
      <c r="K39" s="39">
        <f t="shared" si="5"/>
        <v>0</v>
      </c>
      <c r="L39" s="40">
        <f t="shared" si="6"/>
        <v>455091.02000004053</v>
      </c>
    </row>
    <row r="40" spans="2:12" ht="20.100000000000001" customHeight="1" x14ac:dyDescent="0.25">
      <c r="B40" s="36" t="s">
        <v>61</v>
      </c>
      <c r="C40" s="37">
        <v>0</v>
      </c>
      <c r="D40" s="37">
        <v>45119877</v>
      </c>
      <c r="E40" s="38">
        <f t="shared" si="0"/>
        <v>45119877</v>
      </c>
      <c r="F40" s="38">
        <v>44905015.190000027</v>
      </c>
      <c r="G40" s="37">
        <v>44533026.230000027</v>
      </c>
      <c r="H40" s="37"/>
      <c r="I40" s="39"/>
      <c r="J40" s="39">
        <f t="shared" si="4"/>
        <v>0.98699352017293895</v>
      </c>
      <c r="K40" s="39">
        <f t="shared" si="5"/>
        <v>0</v>
      </c>
      <c r="L40" s="40">
        <f t="shared" si="6"/>
        <v>586850.76999997348</v>
      </c>
    </row>
    <row r="41" spans="2:12" ht="20.100000000000001" customHeight="1" x14ac:dyDescent="0.25">
      <c r="B41" s="36" t="s">
        <v>62</v>
      </c>
      <c r="C41" s="37">
        <v>0</v>
      </c>
      <c r="D41" s="37">
        <v>38482337</v>
      </c>
      <c r="E41" s="38">
        <f t="shared" si="0"/>
        <v>38482337</v>
      </c>
      <c r="F41" s="38">
        <v>37687986.630000018</v>
      </c>
      <c r="G41" s="37">
        <v>37503987.920000017</v>
      </c>
      <c r="H41" s="37"/>
      <c r="I41" s="39"/>
      <c r="J41" s="39">
        <f t="shared" si="4"/>
        <v>0.97457667188975594</v>
      </c>
      <c r="K41" s="39">
        <f t="shared" si="5"/>
        <v>0</v>
      </c>
      <c r="L41" s="40">
        <f t="shared" si="6"/>
        <v>978349.07999998331</v>
      </c>
    </row>
    <row r="42" spans="2:12" ht="20.100000000000001" customHeight="1" x14ac:dyDescent="0.25">
      <c r="B42" s="36" t="s">
        <v>63</v>
      </c>
      <c r="C42" s="37">
        <v>0</v>
      </c>
      <c r="D42" s="37">
        <v>48663541</v>
      </c>
      <c r="E42" s="38">
        <f t="shared" si="0"/>
        <v>48663541</v>
      </c>
      <c r="F42" s="38">
        <v>39732949.649999976</v>
      </c>
      <c r="G42" s="37">
        <v>38347079.359999977</v>
      </c>
      <c r="H42" s="37"/>
      <c r="I42" s="39"/>
      <c r="J42" s="39">
        <f t="shared" si="4"/>
        <v>0.78800429586494691</v>
      </c>
      <c r="K42" s="39">
        <f t="shared" si="5"/>
        <v>0</v>
      </c>
      <c r="L42" s="40">
        <f t="shared" si="6"/>
        <v>10316461.640000023</v>
      </c>
    </row>
    <row r="43" spans="2:12" ht="20.100000000000001" customHeight="1" x14ac:dyDescent="0.25">
      <c r="B43" s="36" t="s">
        <v>64</v>
      </c>
      <c r="C43" s="37">
        <v>0</v>
      </c>
      <c r="D43" s="37">
        <v>47412767</v>
      </c>
      <c r="E43" s="38">
        <f t="shared" si="0"/>
        <v>47412767</v>
      </c>
      <c r="F43" s="38">
        <v>39338038.589999989</v>
      </c>
      <c r="G43" s="37">
        <v>35128559.659999996</v>
      </c>
      <c r="H43" s="37"/>
      <c r="I43" s="39"/>
      <c r="J43" s="39">
        <f t="shared" si="4"/>
        <v>0.74090929263841521</v>
      </c>
      <c r="K43" s="39">
        <f t="shared" si="5"/>
        <v>0</v>
      </c>
      <c r="L43" s="40">
        <f t="shared" si="6"/>
        <v>12284207.340000004</v>
      </c>
    </row>
    <row r="44" spans="2:12" ht="20.100000000000001" customHeight="1" x14ac:dyDescent="0.25">
      <c r="B44" s="36" t="s">
        <v>65</v>
      </c>
      <c r="C44" s="37">
        <v>0</v>
      </c>
      <c r="D44" s="37">
        <v>53329767</v>
      </c>
      <c r="E44" s="38">
        <f t="shared" si="0"/>
        <v>53329767</v>
      </c>
      <c r="F44" s="38">
        <v>53325061.579999983</v>
      </c>
      <c r="G44" s="37">
        <v>53324146.139999978</v>
      </c>
      <c r="H44" s="37"/>
      <c r="I44" s="39"/>
      <c r="J44" s="39">
        <f t="shared" si="4"/>
        <v>0.9998946018271555</v>
      </c>
      <c r="K44" s="39">
        <f t="shared" si="5"/>
        <v>0</v>
      </c>
      <c r="L44" s="40">
        <f t="shared" si="6"/>
        <v>5620.8600000217557</v>
      </c>
    </row>
    <row r="45" spans="2:12" ht="20.100000000000001" customHeight="1" x14ac:dyDescent="0.25">
      <c r="B45" s="36" t="s">
        <v>66</v>
      </c>
      <c r="C45" s="37">
        <v>726350000</v>
      </c>
      <c r="D45" s="37">
        <v>702116573</v>
      </c>
      <c r="E45" s="38">
        <f t="shared" si="0"/>
        <v>702116573</v>
      </c>
      <c r="F45" s="38">
        <v>626544326.21000028</v>
      </c>
      <c r="G45" s="37">
        <v>601931172.88999999</v>
      </c>
      <c r="H45" s="37"/>
      <c r="I45" s="39"/>
      <c r="J45" s="39">
        <f t="shared" si="4"/>
        <v>0.85730944979417256</v>
      </c>
      <c r="K45" s="39">
        <f t="shared" si="5"/>
        <v>0</v>
      </c>
      <c r="L45" s="40">
        <f t="shared" si="6"/>
        <v>100185400.11000001</v>
      </c>
    </row>
    <row r="46" spans="2:12" ht="20.100000000000001" customHeight="1" x14ac:dyDescent="0.25">
      <c r="B46" s="36" t="s">
        <v>67</v>
      </c>
      <c r="C46" s="37">
        <v>41837898</v>
      </c>
      <c r="D46" s="37">
        <v>101076227</v>
      </c>
      <c r="E46" s="38">
        <f t="shared" si="0"/>
        <v>101076227</v>
      </c>
      <c r="F46" s="38">
        <v>42864194.969999999</v>
      </c>
      <c r="G46" s="37">
        <v>35350760.159999989</v>
      </c>
      <c r="H46" s="37"/>
      <c r="I46" s="39"/>
      <c r="J46" s="39">
        <f t="shared" si="4"/>
        <v>0.34974356690223496</v>
      </c>
      <c r="K46" s="39">
        <f t="shared" si="5"/>
        <v>0</v>
      </c>
      <c r="L46" s="40">
        <f t="shared" si="6"/>
        <v>65725466.840000011</v>
      </c>
    </row>
    <row r="47" spans="2:12" ht="20.100000000000001" customHeight="1" x14ac:dyDescent="0.25">
      <c r="B47" s="36" t="s">
        <v>68</v>
      </c>
      <c r="C47" s="37">
        <v>0</v>
      </c>
      <c r="D47" s="37">
        <v>130820500</v>
      </c>
      <c r="E47" s="38">
        <f t="shared" si="0"/>
        <v>130820500</v>
      </c>
      <c r="F47" s="38">
        <v>113777353.28</v>
      </c>
      <c r="G47" s="37">
        <v>99977482.840000033</v>
      </c>
      <c r="H47" s="37"/>
      <c r="I47" s="39"/>
      <c r="J47" s="39">
        <f t="shared" si="4"/>
        <v>0.76423406759643964</v>
      </c>
      <c r="K47" s="39">
        <f t="shared" si="5"/>
        <v>0</v>
      </c>
      <c r="L47" s="40">
        <f t="shared" si="6"/>
        <v>30843017.159999967</v>
      </c>
    </row>
    <row r="48" spans="2:12" ht="20.100000000000001" customHeight="1" x14ac:dyDescent="0.25">
      <c r="B48" s="36" t="s">
        <v>69</v>
      </c>
      <c r="C48" s="37">
        <v>0</v>
      </c>
      <c r="D48" s="37">
        <v>22283908</v>
      </c>
      <c r="E48" s="38">
        <f t="shared" si="0"/>
        <v>22283908</v>
      </c>
      <c r="F48" s="38">
        <v>16922589.669999998</v>
      </c>
      <c r="G48" s="37">
        <v>16141265.550000001</v>
      </c>
      <c r="H48" s="37"/>
      <c r="I48" s="39"/>
      <c r="J48" s="39">
        <f t="shared" si="1"/>
        <v>0.72434626592427154</v>
      </c>
      <c r="K48" s="39">
        <f t="shared" si="2"/>
        <v>0</v>
      </c>
      <c r="L48" s="40">
        <f t="shared" si="3"/>
        <v>6142642.4499999993</v>
      </c>
    </row>
    <row r="49" spans="2:12" ht="20.100000000000001" customHeight="1" x14ac:dyDescent="0.25">
      <c r="B49" s="36" t="s">
        <v>70</v>
      </c>
      <c r="C49" s="37">
        <v>0</v>
      </c>
      <c r="D49" s="37">
        <v>18892638</v>
      </c>
      <c r="E49" s="38">
        <f t="shared" si="0"/>
        <v>18892638</v>
      </c>
      <c r="F49" s="38">
        <v>18883337.609999996</v>
      </c>
      <c r="G49" s="37">
        <v>18883337.609999996</v>
      </c>
      <c r="H49" s="37"/>
      <c r="I49" s="39"/>
      <c r="J49" s="39">
        <f t="shared" si="1"/>
        <v>0.99950772411983946</v>
      </c>
      <c r="K49" s="39">
        <f t="shared" si="2"/>
        <v>0</v>
      </c>
      <c r="L49" s="40">
        <f t="shared" si="3"/>
        <v>9300.3900000043213</v>
      </c>
    </row>
    <row r="50" spans="2:12" ht="20.100000000000001" customHeight="1" x14ac:dyDescent="0.25">
      <c r="B50" s="36" t="s">
        <v>72</v>
      </c>
      <c r="C50" s="37">
        <v>0</v>
      </c>
      <c r="D50" s="37">
        <v>59147359</v>
      </c>
      <c r="E50" s="38">
        <f t="shared" si="0"/>
        <v>59147359</v>
      </c>
      <c r="F50" s="38">
        <v>46283126.75999999</v>
      </c>
      <c r="G50" s="37">
        <v>41768706.850000024</v>
      </c>
      <c r="H50" s="37"/>
      <c r="I50" s="39"/>
      <c r="J50" s="39">
        <f t="shared" si="1"/>
        <v>0.70618042049857244</v>
      </c>
      <c r="K50" s="39">
        <f t="shared" si="2"/>
        <v>0</v>
      </c>
      <c r="L50" s="40">
        <f t="shared" si="3"/>
        <v>17378652.149999976</v>
      </c>
    </row>
    <row r="51" spans="2:12" ht="20.100000000000001" customHeight="1" x14ac:dyDescent="0.25">
      <c r="B51" s="36" t="s">
        <v>73</v>
      </c>
      <c r="C51" s="37">
        <v>0</v>
      </c>
      <c r="D51" s="37">
        <v>68422458</v>
      </c>
      <c r="E51" s="38">
        <f t="shared" si="0"/>
        <v>68422458</v>
      </c>
      <c r="F51" s="38">
        <v>42479081.090000004</v>
      </c>
      <c r="G51" s="37">
        <v>26193771.759999987</v>
      </c>
      <c r="H51" s="37"/>
      <c r="I51" s="39"/>
      <c r="J51" s="39">
        <f t="shared" si="1"/>
        <v>0.38282418559122777</v>
      </c>
      <c r="K51" s="39">
        <f t="shared" si="2"/>
        <v>0</v>
      </c>
      <c r="L51" s="40">
        <f t="shared" si="3"/>
        <v>42228686.24000001</v>
      </c>
    </row>
    <row r="52" spans="2:12" ht="20.100000000000001" customHeight="1" x14ac:dyDescent="0.25">
      <c r="B52" s="36" t="s">
        <v>74</v>
      </c>
      <c r="C52" s="37">
        <v>0</v>
      </c>
      <c r="D52" s="37">
        <v>65898544</v>
      </c>
      <c r="E52" s="38">
        <f t="shared" si="0"/>
        <v>65898544</v>
      </c>
      <c r="F52" s="38">
        <v>42551643.250000052</v>
      </c>
      <c r="G52" s="37">
        <v>30407020.489999983</v>
      </c>
      <c r="H52" s="37"/>
      <c r="I52" s="39"/>
      <c r="J52" s="39">
        <f t="shared" si="1"/>
        <v>0.46142173475031534</v>
      </c>
      <c r="K52" s="39">
        <f t="shared" si="2"/>
        <v>0</v>
      </c>
      <c r="L52" s="40">
        <f t="shared" si="3"/>
        <v>35491523.51000002</v>
      </c>
    </row>
    <row r="53" spans="2:12" ht="20.100000000000001" customHeight="1" x14ac:dyDescent="0.25">
      <c r="B53" s="36" t="s">
        <v>75</v>
      </c>
      <c r="C53" s="37">
        <v>0</v>
      </c>
      <c r="D53" s="37">
        <v>84339671</v>
      </c>
      <c r="E53" s="38">
        <f t="shared" si="0"/>
        <v>84339671</v>
      </c>
      <c r="F53" s="38">
        <v>42642369.530000001</v>
      </c>
      <c r="G53" s="37">
        <v>32340994.620000016</v>
      </c>
      <c r="H53" s="37"/>
      <c r="I53" s="39"/>
      <c r="J53" s="39">
        <f t="shared" si="1"/>
        <v>0.38346123759482076</v>
      </c>
      <c r="K53" s="39">
        <f t="shared" si="2"/>
        <v>0</v>
      </c>
      <c r="L53" s="40">
        <f t="shared" si="3"/>
        <v>51998676.37999998</v>
      </c>
    </row>
    <row r="54" spans="2:12" ht="20.100000000000001" customHeight="1" x14ac:dyDescent="0.25">
      <c r="B54" s="36" t="s">
        <v>76</v>
      </c>
      <c r="C54" s="37">
        <v>0</v>
      </c>
      <c r="D54" s="37">
        <v>39245059</v>
      </c>
      <c r="E54" s="38">
        <f t="shared" si="0"/>
        <v>39245059</v>
      </c>
      <c r="F54" s="38">
        <v>18651798.620000005</v>
      </c>
      <c r="G54" s="37">
        <v>16778562.529999994</v>
      </c>
      <c r="H54" s="37"/>
      <c r="I54" s="39"/>
      <c r="J54" s="39">
        <f t="shared" si="1"/>
        <v>0.42753312028400808</v>
      </c>
      <c r="K54" s="39">
        <f t="shared" si="2"/>
        <v>0</v>
      </c>
      <c r="L54" s="40">
        <f t="shared" si="3"/>
        <v>22466496.470000006</v>
      </c>
    </row>
    <row r="55" spans="2:12" ht="20.100000000000001" customHeight="1" x14ac:dyDescent="0.25">
      <c r="B55" s="36" t="s">
        <v>71</v>
      </c>
      <c r="C55" s="37">
        <v>0</v>
      </c>
      <c r="D55" s="37">
        <v>56684666</v>
      </c>
      <c r="E55" s="38">
        <f t="shared" si="0"/>
        <v>56684666</v>
      </c>
      <c r="F55" s="38">
        <v>52201208.090000011</v>
      </c>
      <c r="G55" s="37">
        <v>51466277.100000016</v>
      </c>
      <c r="H55" s="37"/>
      <c r="I55" s="39"/>
      <c r="J55" s="39">
        <f t="shared" si="1"/>
        <v>0.90794002561468767</v>
      </c>
      <c r="K55" s="39">
        <f t="shared" si="2"/>
        <v>0</v>
      </c>
      <c r="L55" s="40">
        <f t="shared" si="3"/>
        <v>5218388.8999999836</v>
      </c>
    </row>
    <row r="56" spans="2:12" ht="23.25" customHeight="1" x14ac:dyDescent="0.25">
      <c r="B56" s="24" t="s">
        <v>4</v>
      </c>
      <c r="C56" s="11">
        <f t="shared" ref="C56:H56" si="7">SUM(C14:C55)</f>
        <v>3462390947</v>
      </c>
      <c r="D56" s="11">
        <f t="shared" si="7"/>
        <v>4723080010</v>
      </c>
      <c r="E56" s="11">
        <f t="shared" si="7"/>
        <v>4723080010</v>
      </c>
      <c r="F56" s="11">
        <f t="shared" si="7"/>
        <v>3955073535.3800006</v>
      </c>
      <c r="G56" s="11">
        <f t="shared" si="7"/>
        <v>3569266846.8800006</v>
      </c>
      <c r="H56" s="11">
        <f t="shared" si="7"/>
        <v>0</v>
      </c>
      <c r="I56" s="15">
        <f>IF(ISERROR(+#REF!/E56)=TRUE,0,++#REF!/E56)</f>
        <v>0</v>
      </c>
      <c r="J56" s="15">
        <f>IF(ISERROR(+G56/E56)=TRUE,0,++G56/E56)</f>
        <v>0.75570747040552477</v>
      </c>
      <c r="K56" s="15">
        <f>IF(ISERROR(+H56/E56)=TRUE,0,++H56/E56)</f>
        <v>0</v>
      </c>
      <c r="L56" s="18">
        <f>SUM(L14:L55)</f>
        <v>1153813163.1199992</v>
      </c>
    </row>
    <row r="57" spans="2:12" x14ac:dyDescent="0.2">
      <c r="B57" s="12" t="s">
        <v>81</v>
      </c>
    </row>
    <row r="58" spans="2:12" s="31" customFormat="1" x14ac:dyDescent="0.2">
      <c r="B58" s="12"/>
    </row>
    <row r="59" spans="2:12" s="31" customFormat="1" x14ac:dyDescent="0.25">
      <c r="K59" s="32"/>
    </row>
    <row r="60" spans="2:12" s="31" customFormat="1" x14ac:dyDescent="0.25">
      <c r="K60" s="32"/>
    </row>
    <row r="61" spans="2:12" s="31" customFormat="1" x14ac:dyDescent="0.25">
      <c r="K61" s="32"/>
    </row>
    <row r="62" spans="2:12" s="31" customFormat="1" ht="44.25" customHeight="1" x14ac:dyDescent="0.25">
      <c r="B62" s="41"/>
      <c r="C62" s="28" t="s">
        <v>3</v>
      </c>
      <c r="D62" s="28" t="s">
        <v>2</v>
      </c>
      <c r="E62" s="26" t="s">
        <v>17</v>
      </c>
      <c r="F62" s="26" t="s">
        <v>18</v>
      </c>
      <c r="G62" s="26" t="s">
        <v>21</v>
      </c>
      <c r="H62" s="27" t="s">
        <v>14</v>
      </c>
      <c r="I62" s="52"/>
      <c r="J62" s="52"/>
      <c r="K62" s="52"/>
      <c r="L62" s="26"/>
    </row>
    <row r="63" spans="2:12" s="31" customFormat="1" x14ac:dyDescent="0.25">
      <c r="B63" s="42"/>
      <c r="C63" s="29">
        <f>C56/$A$10</f>
        <v>3462.3909469999999</v>
      </c>
      <c r="D63" s="29">
        <f>D56/$A$10</f>
        <v>4723.0800099999997</v>
      </c>
      <c r="E63" s="29">
        <f>E56/$A$10</f>
        <v>4723.0800099999997</v>
      </c>
      <c r="F63" s="29">
        <f>F56/$A$10</f>
        <v>3955.0735353800005</v>
      </c>
      <c r="G63" s="29">
        <f>G56/$A$10</f>
        <v>3569.2668468800007</v>
      </c>
      <c r="H63" s="33"/>
      <c r="I63" s="34"/>
      <c r="J63" s="34"/>
      <c r="K63" s="34"/>
      <c r="L63" s="35"/>
    </row>
    <row r="64" spans="2:12" s="31" customFormat="1" x14ac:dyDescent="0.25">
      <c r="B64" s="42"/>
      <c r="C64" s="29"/>
      <c r="D64" s="29"/>
      <c r="E64" s="29"/>
      <c r="F64" s="29"/>
      <c r="G64" s="29"/>
      <c r="H64" s="48"/>
      <c r="I64" s="34"/>
      <c r="J64" s="34"/>
      <c r="K64" s="34"/>
      <c r="L64" s="35"/>
    </row>
    <row r="65" spans="2:12" s="31" customFormat="1" x14ac:dyDescent="0.25">
      <c r="B65" s="42"/>
      <c r="C65" s="29"/>
      <c r="D65" s="29"/>
      <c r="E65" s="29"/>
      <c r="F65" s="29"/>
      <c r="G65" s="29"/>
      <c r="H65" s="48"/>
      <c r="I65" s="34"/>
      <c r="J65" s="34"/>
      <c r="K65" s="34"/>
      <c r="L65" s="3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7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7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7"/>
      <c r="I95" s="44"/>
      <c r="J95" s="44"/>
      <c r="K95" s="44"/>
      <c r="L95" s="45"/>
    </row>
    <row r="96" spans="2:12" s="31" customFormat="1" x14ac:dyDescent="0.25">
      <c r="B96" s="42"/>
      <c r="C96" s="43"/>
      <c r="D96" s="43"/>
      <c r="E96" s="43"/>
      <c r="F96" s="43"/>
      <c r="G96" s="43"/>
      <c r="H96" s="47"/>
      <c r="I96" s="44"/>
      <c r="J96" s="44"/>
      <c r="K96" s="44"/>
      <c r="L96" s="45"/>
    </row>
    <row r="97" spans="2:12" s="31" customFormat="1" x14ac:dyDescent="0.25">
      <c r="B97" s="42"/>
      <c r="C97" s="43"/>
      <c r="D97" s="43"/>
      <c r="E97" s="43"/>
      <c r="F97" s="43"/>
      <c r="G97" s="43"/>
      <c r="H97" s="47"/>
      <c r="I97" s="44"/>
      <c r="J97" s="44"/>
      <c r="K97" s="44"/>
      <c r="L97" s="45"/>
    </row>
    <row r="98" spans="2:12" s="31" customFormat="1" x14ac:dyDescent="0.25">
      <c r="B98" s="42"/>
      <c r="C98" s="43"/>
      <c r="D98" s="43"/>
      <c r="E98" s="43"/>
      <c r="F98" s="43"/>
      <c r="G98" s="43"/>
      <c r="H98" s="46"/>
      <c r="I98" s="44"/>
      <c r="J98" s="44"/>
      <c r="K98" s="44"/>
      <c r="L98" s="45"/>
    </row>
    <row r="99" spans="2:12" s="31" customFormat="1" x14ac:dyDescent="0.25">
      <c r="B99" s="42"/>
      <c r="C99" s="43"/>
      <c r="D99" s="43"/>
      <c r="E99" s="43"/>
      <c r="F99" s="43"/>
      <c r="G99" s="43"/>
      <c r="H99" s="46"/>
      <c r="I99" s="44"/>
      <c r="J99" s="44"/>
      <c r="K99" s="44"/>
      <c r="L99" s="45"/>
    </row>
    <row r="100" spans="2:12" s="31" customFormat="1" x14ac:dyDescent="0.25">
      <c r="B100" s="42"/>
      <c r="C100" s="43"/>
      <c r="D100" s="43"/>
      <c r="E100" s="43"/>
      <c r="F100" s="43"/>
      <c r="G100" s="43"/>
      <c r="H100" s="46"/>
      <c r="I100" s="44"/>
      <c r="J100" s="44"/>
      <c r="K100" s="44"/>
      <c r="L100" s="45"/>
    </row>
    <row r="101" spans="2:12" s="31" customFormat="1" x14ac:dyDescent="0.25">
      <c r="K101" s="32"/>
    </row>
    <row r="102" spans="2:12" s="31" customFormat="1" x14ac:dyDescent="0.25">
      <c r="K102" s="32"/>
    </row>
    <row r="103" spans="2:12" s="31" customFormat="1" x14ac:dyDescent="0.25">
      <c r="K103" s="32"/>
    </row>
    <row r="104" spans="2:12" s="31" customFormat="1" x14ac:dyDescent="0.25">
      <c r="K104" s="32"/>
    </row>
    <row r="105" spans="2:12" s="31" customFormat="1" x14ac:dyDescent="0.25">
      <c r="K105" s="32"/>
    </row>
    <row r="106" spans="2:12" s="31" customFormat="1" x14ac:dyDescent="0.25">
      <c r="K106" s="32"/>
    </row>
    <row r="107" spans="2:12" s="31" customFormat="1" x14ac:dyDescent="0.25">
      <c r="K107" s="32"/>
    </row>
    <row r="108" spans="2:12" s="31" customFormat="1" x14ac:dyDescent="0.25">
      <c r="K108" s="32"/>
    </row>
    <row r="109" spans="2:12" s="31" customFormat="1" x14ac:dyDescent="0.25">
      <c r="K109" s="32"/>
    </row>
    <row r="110" spans="2:12" s="31" customFormat="1" x14ac:dyDescent="0.25">
      <c r="K110" s="32"/>
    </row>
    <row r="111" spans="2:12" s="31" customFormat="1" x14ac:dyDescent="0.25">
      <c r="K111" s="32"/>
    </row>
    <row r="112" spans="2:12" s="31" customFormat="1" x14ac:dyDescent="0.25">
      <c r="K112" s="32"/>
    </row>
    <row r="113" spans="11:11" s="31" customFormat="1" x14ac:dyDescent="0.25">
      <c r="K113" s="32"/>
    </row>
    <row r="114" spans="11:11" s="31" customFormat="1" x14ac:dyDescent="0.25">
      <c r="K114" s="32"/>
    </row>
    <row r="115" spans="11:11" s="31" customFormat="1" x14ac:dyDescent="0.25">
      <c r="K115" s="32"/>
    </row>
    <row r="116" spans="11:11" s="31" customFormat="1" x14ac:dyDescent="0.25">
      <c r="K116" s="32"/>
    </row>
  </sheetData>
  <mergeCells count="11">
    <mergeCell ref="I62:K62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49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5"/>
  <sheetViews>
    <sheetView showGridLines="0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79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6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80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35</v>
      </c>
      <c r="C14" s="8">
        <v>62040827</v>
      </c>
      <c r="D14" s="8">
        <v>61165827</v>
      </c>
      <c r="E14" s="19">
        <f>+D14*100/100</f>
        <v>61165827</v>
      </c>
      <c r="F14" s="19">
        <v>48032911.530000001</v>
      </c>
      <c r="G14" s="8">
        <v>39798322.069999993</v>
      </c>
      <c r="H14" s="8"/>
      <c r="I14" s="13">
        <f>IF(ISERROR(+#REF!/E14)=TRUE,0,++#REF!/E14)</f>
        <v>0</v>
      </c>
      <c r="J14" s="13">
        <f>IF(ISERROR(+G14/E14)=TRUE,0,++G14/E14)</f>
        <v>0.65066269879748362</v>
      </c>
      <c r="K14" s="13">
        <f>IF(ISERROR(+H14/E14)=TRUE,0,++H14/E14)</f>
        <v>0</v>
      </c>
      <c r="L14" s="16">
        <f>+D14-G14</f>
        <v>21367504.930000007</v>
      </c>
    </row>
    <row r="15" spans="1:12" ht="20.100000000000001" customHeight="1" x14ac:dyDescent="0.25">
      <c r="B15" s="36" t="s">
        <v>36</v>
      </c>
      <c r="C15" s="37">
        <v>0</v>
      </c>
      <c r="D15" s="37">
        <v>4391036</v>
      </c>
      <c r="E15" s="38">
        <f t="shared" ref="E15:E54" si="0">+D15*100/100</f>
        <v>4391036</v>
      </c>
      <c r="F15" s="38">
        <v>1863904.32</v>
      </c>
      <c r="G15" s="37">
        <v>1818969.95</v>
      </c>
      <c r="H15" s="37"/>
      <c r="I15" s="39"/>
      <c r="J15" s="39">
        <f t="shared" ref="J15:J51" si="1">IF(ISERROR(+G15/E15)=TRUE,0,++G15/E15)</f>
        <v>0.4142461938367164</v>
      </c>
      <c r="K15" s="39">
        <f t="shared" ref="K15:K51" si="2">IF(ISERROR(+H15/E15)=TRUE,0,++H15/E15)</f>
        <v>0</v>
      </c>
      <c r="L15" s="40">
        <f t="shared" ref="L15:L51" si="3">+D15-G15</f>
        <v>2572066.0499999998</v>
      </c>
    </row>
    <row r="16" spans="1:12" ht="20.100000000000001" customHeight="1" x14ac:dyDescent="0.25">
      <c r="B16" s="36" t="s">
        <v>37</v>
      </c>
      <c r="C16" s="37">
        <v>0</v>
      </c>
      <c r="D16" s="37">
        <v>5889403</v>
      </c>
      <c r="E16" s="38">
        <f t="shared" si="0"/>
        <v>5889403</v>
      </c>
      <c r="F16" s="38">
        <v>4690407.6400000006</v>
      </c>
      <c r="G16" s="37">
        <v>4007063.8200000003</v>
      </c>
      <c r="H16" s="37"/>
      <c r="I16" s="39"/>
      <c r="J16" s="39">
        <f t="shared" si="1"/>
        <v>0.68038540069341502</v>
      </c>
      <c r="K16" s="39">
        <f t="shared" si="2"/>
        <v>0</v>
      </c>
      <c r="L16" s="40">
        <f t="shared" si="3"/>
        <v>1882339.1799999997</v>
      </c>
    </row>
    <row r="17" spans="2:12" ht="20.100000000000001" customHeight="1" x14ac:dyDescent="0.25">
      <c r="B17" s="36" t="s">
        <v>38</v>
      </c>
      <c r="C17" s="37">
        <v>0</v>
      </c>
      <c r="D17" s="37">
        <v>18224177</v>
      </c>
      <c r="E17" s="38">
        <f t="shared" si="0"/>
        <v>18224177</v>
      </c>
      <c r="F17" s="38">
        <v>15453110.490000002</v>
      </c>
      <c r="G17" s="37">
        <v>14198351.600000001</v>
      </c>
      <c r="H17" s="37"/>
      <c r="I17" s="39"/>
      <c r="J17" s="39">
        <f t="shared" si="1"/>
        <v>0.779094254846186</v>
      </c>
      <c r="K17" s="39">
        <f t="shared" si="2"/>
        <v>0</v>
      </c>
      <c r="L17" s="40">
        <f t="shared" si="3"/>
        <v>4025825.3999999985</v>
      </c>
    </row>
    <row r="18" spans="2:12" ht="20.100000000000001" customHeight="1" x14ac:dyDescent="0.25">
      <c r="B18" s="36" t="s">
        <v>39</v>
      </c>
      <c r="C18" s="37">
        <v>0</v>
      </c>
      <c r="D18" s="37">
        <v>4648040</v>
      </c>
      <c r="E18" s="38">
        <f t="shared" si="0"/>
        <v>4648040</v>
      </c>
      <c r="F18" s="38">
        <v>3488115.19</v>
      </c>
      <c r="G18" s="37">
        <v>3323159.24</v>
      </c>
      <c r="H18" s="37"/>
      <c r="I18" s="39"/>
      <c r="J18" s="39">
        <f t="shared" si="1"/>
        <v>0.71495926024733014</v>
      </c>
      <c r="K18" s="39">
        <f t="shared" si="2"/>
        <v>0</v>
      </c>
      <c r="L18" s="40">
        <f t="shared" si="3"/>
        <v>1324880.7599999998</v>
      </c>
    </row>
    <row r="19" spans="2:12" ht="20.100000000000001" customHeight="1" x14ac:dyDescent="0.25">
      <c r="B19" s="36" t="s">
        <v>40</v>
      </c>
      <c r="C19" s="37">
        <v>0</v>
      </c>
      <c r="D19" s="37">
        <v>21797382</v>
      </c>
      <c r="E19" s="38">
        <f t="shared" si="0"/>
        <v>21797382</v>
      </c>
      <c r="F19" s="38">
        <v>11749686.720000001</v>
      </c>
      <c r="G19" s="37">
        <v>11065274.630000005</v>
      </c>
      <c r="H19" s="37"/>
      <c r="I19" s="39"/>
      <c r="J19" s="39">
        <f t="shared" si="1"/>
        <v>0.50764236870281043</v>
      </c>
      <c r="K19" s="39">
        <f t="shared" si="2"/>
        <v>0</v>
      </c>
      <c r="L19" s="40">
        <f t="shared" si="3"/>
        <v>10732107.369999995</v>
      </c>
    </row>
    <row r="20" spans="2:12" ht="20.100000000000001" customHeight="1" x14ac:dyDescent="0.25">
      <c r="B20" s="36" t="s">
        <v>41</v>
      </c>
      <c r="C20" s="37">
        <v>0</v>
      </c>
      <c r="D20" s="37">
        <v>18756876</v>
      </c>
      <c r="E20" s="38">
        <f t="shared" si="0"/>
        <v>18756876</v>
      </c>
      <c r="F20" s="38">
        <v>7153839.5899999999</v>
      </c>
      <c r="G20" s="37">
        <v>5869483.9999999991</v>
      </c>
      <c r="H20" s="37"/>
      <c r="I20" s="39"/>
      <c r="J20" s="39">
        <f t="shared" si="1"/>
        <v>0.31292439103398662</v>
      </c>
      <c r="K20" s="39">
        <f t="shared" si="2"/>
        <v>0</v>
      </c>
      <c r="L20" s="40">
        <f t="shared" si="3"/>
        <v>12887392</v>
      </c>
    </row>
    <row r="21" spans="2:12" ht="20.100000000000001" customHeight="1" x14ac:dyDescent="0.25">
      <c r="B21" s="36" t="s">
        <v>42</v>
      </c>
      <c r="C21" s="37">
        <v>0</v>
      </c>
      <c r="D21" s="37">
        <v>10485659</v>
      </c>
      <c r="E21" s="38">
        <f t="shared" si="0"/>
        <v>10485659</v>
      </c>
      <c r="F21" s="38">
        <v>9418839.4799999986</v>
      </c>
      <c r="G21" s="37">
        <v>9337168.8999999985</v>
      </c>
      <c r="H21" s="37"/>
      <c r="I21" s="39"/>
      <c r="J21" s="39">
        <f t="shared" si="1"/>
        <v>0.89047039389703575</v>
      </c>
      <c r="K21" s="39">
        <f t="shared" si="2"/>
        <v>0</v>
      </c>
      <c r="L21" s="40">
        <f t="shared" si="3"/>
        <v>1148490.1000000015</v>
      </c>
    </row>
    <row r="22" spans="2:12" ht="20.100000000000001" customHeight="1" x14ac:dyDescent="0.25">
      <c r="B22" s="36" t="s">
        <v>43</v>
      </c>
      <c r="C22" s="37">
        <v>0</v>
      </c>
      <c r="D22" s="37">
        <v>6808900</v>
      </c>
      <c r="E22" s="38">
        <f t="shared" si="0"/>
        <v>6808900</v>
      </c>
      <c r="F22" s="38">
        <v>4149509.2600000002</v>
      </c>
      <c r="G22" s="37">
        <v>3747307.9400000004</v>
      </c>
      <c r="H22" s="37"/>
      <c r="I22" s="39"/>
      <c r="J22" s="39">
        <f t="shared" si="1"/>
        <v>0.55035438029637684</v>
      </c>
      <c r="K22" s="39">
        <f t="shared" si="2"/>
        <v>0</v>
      </c>
      <c r="L22" s="40">
        <f t="shared" si="3"/>
        <v>3061592.0599999996</v>
      </c>
    </row>
    <row r="23" spans="2:12" ht="20.100000000000001" customHeight="1" x14ac:dyDescent="0.25">
      <c r="B23" s="36" t="s">
        <v>44</v>
      </c>
      <c r="C23" s="37">
        <v>0</v>
      </c>
      <c r="D23" s="37">
        <v>4821218</v>
      </c>
      <c r="E23" s="38">
        <f t="shared" si="0"/>
        <v>4821218</v>
      </c>
      <c r="F23" s="38">
        <v>2567310.6699999995</v>
      </c>
      <c r="G23" s="37">
        <v>2157674.4500000002</v>
      </c>
      <c r="H23" s="37"/>
      <c r="I23" s="39"/>
      <c r="J23" s="39">
        <f t="shared" si="1"/>
        <v>0.44753720947694137</v>
      </c>
      <c r="K23" s="39">
        <f t="shared" si="2"/>
        <v>0</v>
      </c>
      <c r="L23" s="40">
        <f t="shared" si="3"/>
        <v>2663543.5499999998</v>
      </c>
    </row>
    <row r="24" spans="2:12" ht="20.100000000000001" customHeight="1" x14ac:dyDescent="0.25">
      <c r="B24" s="36" t="s">
        <v>45</v>
      </c>
      <c r="C24" s="37">
        <v>0</v>
      </c>
      <c r="D24" s="37">
        <v>8631801</v>
      </c>
      <c r="E24" s="38">
        <f t="shared" si="0"/>
        <v>8631801</v>
      </c>
      <c r="F24" s="38">
        <v>6624641.2400000012</v>
      </c>
      <c r="G24" s="37">
        <v>6157628.5600000005</v>
      </c>
      <c r="H24" s="37"/>
      <c r="I24" s="39"/>
      <c r="J24" s="39">
        <f t="shared" si="1"/>
        <v>0.71336544482431885</v>
      </c>
      <c r="K24" s="39">
        <f t="shared" si="2"/>
        <v>0</v>
      </c>
      <c r="L24" s="40">
        <f t="shared" si="3"/>
        <v>2474172.4399999995</v>
      </c>
    </row>
    <row r="25" spans="2:12" ht="20.100000000000001" customHeight="1" x14ac:dyDescent="0.25">
      <c r="B25" s="36" t="s">
        <v>46</v>
      </c>
      <c r="C25" s="37">
        <v>5464014</v>
      </c>
      <c r="D25" s="37">
        <v>5026798</v>
      </c>
      <c r="E25" s="38">
        <f t="shared" si="0"/>
        <v>5026798</v>
      </c>
      <c r="F25" s="38">
        <v>4705647.3100000005</v>
      </c>
      <c r="G25" s="37">
        <v>4422585.63</v>
      </c>
      <c r="H25" s="37"/>
      <c r="I25" s="39"/>
      <c r="J25" s="39">
        <f t="shared" si="1"/>
        <v>0.87980174059112781</v>
      </c>
      <c r="K25" s="39">
        <f t="shared" si="2"/>
        <v>0</v>
      </c>
      <c r="L25" s="40">
        <f t="shared" si="3"/>
        <v>604212.37000000011</v>
      </c>
    </row>
    <row r="26" spans="2:12" ht="20.100000000000001" customHeight="1" x14ac:dyDescent="0.25">
      <c r="B26" s="36" t="s">
        <v>47</v>
      </c>
      <c r="C26" s="37">
        <v>0</v>
      </c>
      <c r="D26" s="37">
        <v>5370443</v>
      </c>
      <c r="E26" s="38">
        <f t="shared" si="0"/>
        <v>5370443</v>
      </c>
      <c r="F26" s="38">
        <v>3854112.14</v>
      </c>
      <c r="G26" s="37">
        <v>3255049.8</v>
      </c>
      <c r="H26" s="37"/>
      <c r="I26" s="39"/>
      <c r="J26" s="39">
        <f t="shared" si="1"/>
        <v>0.60610452433812256</v>
      </c>
      <c r="K26" s="39">
        <f t="shared" si="2"/>
        <v>0</v>
      </c>
      <c r="L26" s="40">
        <f t="shared" si="3"/>
        <v>2115393.2000000002</v>
      </c>
    </row>
    <row r="27" spans="2:12" ht="20.100000000000001" customHeight="1" x14ac:dyDescent="0.25">
      <c r="B27" s="36" t="s">
        <v>48</v>
      </c>
      <c r="C27" s="37">
        <v>0</v>
      </c>
      <c r="D27" s="37">
        <v>13549464</v>
      </c>
      <c r="E27" s="38">
        <f t="shared" si="0"/>
        <v>13549464</v>
      </c>
      <c r="F27" s="38">
        <v>6714706.0100000007</v>
      </c>
      <c r="G27" s="37">
        <v>6000736.9400000013</v>
      </c>
      <c r="H27" s="37"/>
      <c r="I27" s="39"/>
      <c r="J27" s="39">
        <f t="shared" si="1"/>
        <v>0.4428763337058943</v>
      </c>
      <c r="K27" s="39">
        <f t="shared" si="2"/>
        <v>0</v>
      </c>
      <c r="L27" s="40">
        <f t="shared" si="3"/>
        <v>7548727.0599999987</v>
      </c>
    </row>
    <row r="28" spans="2:12" ht="20.100000000000001" customHeight="1" x14ac:dyDescent="0.25">
      <c r="B28" s="36" t="s">
        <v>49</v>
      </c>
      <c r="C28" s="37">
        <v>0</v>
      </c>
      <c r="D28" s="37">
        <v>12494103</v>
      </c>
      <c r="E28" s="38">
        <f t="shared" si="0"/>
        <v>12494103</v>
      </c>
      <c r="F28" s="38">
        <v>8799077.7599999979</v>
      </c>
      <c r="G28" s="37">
        <v>6801495.8199999975</v>
      </c>
      <c r="H28" s="37"/>
      <c r="I28" s="39"/>
      <c r="J28" s="39">
        <f t="shared" si="1"/>
        <v>0.54437648064851052</v>
      </c>
      <c r="K28" s="39">
        <f t="shared" si="2"/>
        <v>0</v>
      </c>
      <c r="L28" s="40">
        <f t="shared" si="3"/>
        <v>5692607.1800000025</v>
      </c>
    </row>
    <row r="29" spans="2:12" ht="20.100000000000001" customHeight="1" x14ac:dyDescent="0.25">
      <c r="B29" s="36" t="s">
        <v>50</v>
      </c>
      <c r="C29" s="37">
        <v>0</v>
      </c>
      <c r="D29" s="37">
        <v>7846509</v>
      </c>
      <c r="E29" s="38">
        <f t="shared" si="0"/>
        <v>7846509</v>
      </c>
      <c r="F29" s="38">
        <v>6033763.8899999997</v>
      </c>
      <c r="G29" s="37">
        <v>5766460.8200000003</v>
      </c>
      <c r="H29" s="37"/>
      <c r="I29" s="39"/>
      <c r="J29" s="39">
        <f t="shared" si="1"/>
        <v>0.73490781951565975</v>
      </c>
      <c r="K29" s="39">
        <f t="shared" si="2"/>
        <v>0</v>
      </c>
      <c r="L29" s="40">
        <f t="shared" si="3"/>
        <v>2080048.1799999997</v>
      </c>
    </row>
    <row r="30" spans="2:12" ht="20.100000000000001" customHeight="1" x14ac:dyDescent="0.25">
      <c r="B30" s="36" t="s">
        <v>51</v>
      </c>
      <c r="C30" s="37">
        <v>0</v>
      </c>
      <c r="D30" s="37">
        <v>7547095</v>
      </c>
      <c r="E30" s="38">
        <f t="shared" si="0"/>
        <v>7547095</v>
      </c>
      <c r="F30" s="38">
        <v>5163684.4700000007</v>
      </c>
      <c r="G30" s="37">
        <v>4801315.29</v>
      </c>
      <c r="H30" s="37"/>
      <c r="I30" s="39"/>
      <c r="J30" s="39">
        <f t="shared" si="1"/>
        <v>0.63618058206501971</v>
      </c>
      <c r="K30" s="39">
        <f t="shared" si="2"/>
        <v>0</v>
      </c>
      <c r="L30" s="40">
        <f t="shared" si="3"/>
        <v>2745779.71</v>
      </c>
    </row>
    <row r="31" spans="2:12" ht="20.100000000000001" customHeight="1" x14ac:dyDescent="0.25">
      <c r="B31" s="36" t="s">
        <v>52</v>
      </c>
      <c r="C31" s="37">
        <v>0</v>
      </c>
      <c r="D31" s="37">
        <v>1889565</v>
      </c>
      <c r="E31" s="38">
        <f t="shared" si="0"/>
        <v>1889565</v>
      </c>
      <c r="F31" s="38">
        <v>1084456.68</v>
      </c>
      <c r="G31" s="37">
        <v>708776.60000000009</v>
      </c>
      <c r="H31" s="37"/>
      <c r="I31" s="39"/>
      <c r="J31" s="39">
        <f t="shared" si="1"/>
        <v>0.37510040670736389</v>
      </c>
      <c r="K31" s="39">
        <f t="shared" si="2"/>
        <v>0</v>
      </c>
      <c r="L31" s="40">
        <f t="shared" si="3"/>
        <v>1180788.3999999999</v>
      </c>
    </row>
    <row r="32" spans="2:12" ht="20.100000000000001" customHeight="1" x14ac:dyDescent="0.25">
      <c r="B32" s="36" t="s">
        <v>53</v>
      </c>
      <c r="C32" s="37">
        <v>0</v>
      </c>
      <c r="D32" s="37">
        <v>3862706</v>
      </c>
      <c r="E32" s="38">
        <f t="shared" si="0"/>
        <v>3862706</v>
      </c>
      <c r="F32" s="38">
        <v>1757728.9</v>
      </c>
      <c r="G32" s="37">
        <v>1692448.5800000005</v>
      </c>
      <c r="H32" s="37"/>
      <c r="I32" s="39"/>
      <c r="J32" s="39">
        <f t="shared" si="1"/>
        <v>0.43815102158952829</v>
      </c>
      <c r="K32" s="39">
        <f t="shared" si="2"/>
        <v>0</v>
      </c>
      <c r="L32" s="40">
        <f t="shared" si="3"/>
        <v>2170257.4199999995</v>
      </c>
    </row>
    <row r="33" spans="2:12" ht="20.100000000000001" customHeight="1" x14ac:dyDescent="0.25">
      <c r="B33" s="36" t="s">
        <v>54</v>
      </c>
      <c r="C33" s="37">
        <v>0</v>
      </c>
      <c r="D33" s="37">
        <v>6623537</v>
      </c>
      <c r="E33" s="38">
        <f t="shared" si="0"/>
        <v>6623537</v>
      </c>
      <c r="F33" s="38">
        <v>3212012.209999999</v>
      </c>
      <c r="G33" s="37">
        <v>2293786.84</v>
      </c>
      <c r="H33" s="37"/>
      <c r="I33" s="39"/>
      <c r="J33" s="39">
        <f t="shared" si="1"/>
        <v>0.34630845120967846</v>
      </c>
      <c r="K33" s="39">
        <f t="shared" si="2"/>
        <v>0</v>
      </c>
      <c r="L33" s="40">
        <f t="shared" si="3"/>
        <v>4329750.16</v>
      </c>
    </row>
    <row r="34" spans="2:12" ht="20.100000000000001" customHeight="1" x14ac:dyDescent="0.25">
      <c r="B34" s="36" t="s">
        <v>55</v>
      </c>
      <c r="C34" s="37">
        <v>0</v>
      </c>
      <c r="D34" s="37">
        <v>3682637</v>
      </c>
      <c r="E34" s="38">
        <f t="shared" si="0"/>
        <v>3682637</v>
      </c>
      <c r="F34" s="38">
        <v>1500020.8899999997</v>
      </c>
      <c r="G34" s="37">
        <v>1062651.94</v>
      </c>
      <c r="H34" s="37"/>
      <c r="I34" s="39"/>
      <c r="J34" s="39">
        <f t="shared" si="1"/>
        <v>0.28855734084027285</v>
      </c>
      <c r="K34" s="39">
        <f t="shared" si="2"/>
        <v>0</v>
      </c>
      <c r="L34" s="40">
        <f t="shared" si="3"/>
        <v>2619985.06</v>
      </c>
    </row>
    <row r="35" spans="2:12" ht="20.100000000000001" customHeight="1" x14ac:dyDescent="0.25">
      <c r="B35" s="36" t="s">
        <v>56</v>
      </c>
      <c r="C35" s="37">
        <v>0</v>
      </c>
      <c r="D35" s="37">
        <v>2187244</v>
      </c>
      <c r="E35" s="38">
        <f t="shared" si="0"/>
        <v>2187244</v>
      </c>
      <c r="F35" s="38">
        <v>1528242.2900000003</v>
      </c>
      <c r="G35" s="37">
        <v>1487987.1099999999</v>
      </c>
      <c r="H35" s="37"/>
      <c r="I35" s="39"/>
      <c r="J35" s="39">
        <f t="shared" si="1"/>
        <v>0.68030229366270978</v>
      </c>
      <c r="K35" s="39">
        <f t="shared" si="2"/>
        <v>0</v>
      </c>
      <c r="L35" s="40">
        <f t="shared" si="3"/>
        <v>699256.89000000013</v>
      </c>
    </row>
    <row r="36" spans="2:12" ht="20.100000000000001" customHeight="1" x14ac:dyDescent="0.25">
      <c r="B36" s="36" t="s">
        <v>57</v>
      </c>
      <c r="C36" s="37">
        <v>0</v>
      </c>
      <c r="D36" s="37">
        <v>1203824</v>
      </c>
      <c r="E36" s="38">
        <f t="shared" si="0"/>
        <v>1203824</v>
      </c>
      <c r="F36" s="38">
        <v>1200196.96</v>
      </c>
      <c r="G36" s="37">
        <v>1200196.96</v>
      </c>
      <c r="H36" s="37"/>
      <c r="I36" s="39"/>
      <c r="J36" s="39">
        <f t="shared" si="1"/>
        <v>0.99698706787703184</v>
      </c>
      <c r="K36" s="39">
        <f t="shared" si="2"/>
        <v>0</v>
      </c>
      <c r="L36" s="40">
        <f t="shared" si="3"/>
        <v>3627.0400000000373</v>
      </c>
    </row>
    <row r="37" spans="2:12" ht="20.100000000000001" customHeight="1" x14ac:dyDescent="0.25">
      <c r="B37" s="36" t="s">
        <v>58</v>
      </c>
      <c r="C37" s="37">
        <v>0</v>
      </c>
      <c r="D37" s="37">
        <v>1748386</v>
      </c>
      <c r="E37" s="38">
        <f t="shared" si="0"/>
        <v>1748386</v>
      </c>
      <c r="F37" s="38">
        <v>1720220.2899999996</v>
      </c>
      <c r="G37" s="37">
        <v>1720220.2899999996</v>
      </c>
      <c r="H37" s="37"/>
      <c r="I37" s="39"/>
      <c r="J37" s="39">
        <f t="shared" si="1"/>
        <v>0.98389045096448924</v>
      </c>
      <c r="K37" s="39">
        <f t="shared" si="2"/>
        <v>0</v>
      </c>
      <c r="L37" s="40">
        <f t="shared" si="3"/>
        <v>28165.710000000428</v>
      </c>
    </row>
    <row r="38" spans="2:12" ht="20.100000000000001" customHeight="1" x14ac:dyDescent="0.25">
      <c r="B38" s="36" t="s">
        <v>59</v>
      </c>
      <c r="C38" s="37">
        <v>0</v>
      </c>
      <c r="D38" s="37">
        <v>1576712</v>
      </c>
      <c r="E38" s="38">
        <f t="shared" si="0"/>
        <v>1576712</v>
      </c>
      <c r="F38" s="38">
        <v>1227366.1299999999</v>
      </c>
      <c r="G38" s="37">
        <v>1227366.1299999999</v>
      </c>
      <c r="H38" s="37"/>
      <c r="I38" s="39"/>
      <c r="J38" s="39">
        <f t="shared" si="1"/>
        <v>0.77843393720603371</v>
      </c>
      <c r="K38" s="39">
        <f t="shared" si="2"/>
        <v>0</v>
      </c>
      <c r="L38" s="40">
        <f t="shared" si="3"/>
        <v>349345.87000000011</v>
      </c>
    </row>
    <row r="39" spans="2:12" ht="20.100000000000001" customHeight="1" x14ac:dyDescent="0.25">
      <c r="B39" s="36" t="s">
        <v>60</v>
      </c>
      <c r="C39" s="37">
        <v>0</v>
      </c>
      <c r="D39" s="37">
        <v>1813579</v>
      </c>
      <c r="E39" s="38">
        <f t="shared" si="0"/>
        <v>1813579</v>
      </c>
      <c r="F39" s="38">
        <v>1806659.4399999997</v>
      </c>
      <c r="G39" s="37">
        <v>1805558.4399999997</v>
      </c>
      <c r="H39" s="37"/>
      <c r="I39" s="39"/>
      <c r="J39" s="39">
        <f t="shared" si="1"/>
        <v>0.9955774962105316</v>
      </c>
      <c r="K39" s="39">
        <f t="shared" si="2"/>
        <v>0</v>
      </c>
      <c r="L39" s="40">
        <f t="shared" si="3"/>
        <v>8020.5600000002887</v>
      </c>
    </row>
    <row r="40" spans="2:12" ht="20.100000000000001" customHeight="1" x14ac:dyDescent="0.25">
      <c r="B40" s="36" t="s">
        <v>61</v>
      </c>
      <c r="C40" s="37">
        <v>0</v>
      </c>
      <c r="D40" s="37">
        <v>1459078</v>
      </c>
      <c r="E40" s="38">
        <f t="shared" si="0"/>
        <v>1459078</v>
      </c>
      <c r="F40" s="38">
        <v>1459071.19</v>
      </c>
      <c r="G40" s="37">
        <v>1459071.19</v>
      </c>
      <c r="H40" s="37"/>
      <c r="I40" s="39"/>
      <c r="J40" s="39">
        <f t="shared" si="1"/>
        <v>0.99999533266898677</v>
      </c>
      <c r="K40" s="39">
        <f t="shared" si="2"/>
        <v>0</v>
      </c>
      <c r="L40" s="40">
        <f t="shared" si="3"/>
        <v>6.8100000000558794</v>
      </c>
    </row>
    <row r="41" spans="2:12" ht="20.100000000000001" customHeight="1" x14ac:dyDescent="0.25">
      <c r="B41" s="36" t="s">
        <v>62</v>
      </c>
      <c r="C41" s="37">
        <v>0</v>
      </c>
      <c r="D41" s="37">
        <v>1440359</v>
      </c>
      <c r="E41" s="38">
        <f t="shared" si="0"/>
        <v>1440359</v>
      </c>
      <c r="F41" s="38">
        <v>1371207.45</v>
      </c>
      <c r="G41" s="37">
        <v>1371207.45</v>
      </c>
      <c r="H41" s="37"/>
      <c r="I41" s="39"/>
      <c r="J41" s="39">
        <f t="shared" ref="J41:J43" si="4">IF(ISERROR(+G41/E41)=TRUE,0,++G41/E41)</f>
        <v>0.95199005942268555</v>
      </c>
      <c r="K41" s="39">
        <f t="shared" ref="K41:K43" si="5">IF(ISERROR(+H41/E41)=TRUE,0,++H41/E41)</f>
        <v>0</v>
      </c>
      <c r="L41" s="40">
        <f t="shared" ref="L41:L43" si="6">+D41-G41</f>
        <v>69151.550000000047</v>
      </c>
    </row>
    <row r="42" spans="2:12" ht="20.100000000000001" customHeight="1" x14ac:dyDescent="0.25">
      <c r="B42" s="36" t="s">
        <v>63</v>
      </c>
      <c r="C42" s="37">
        <v>0</v>
      </c>
      <c r="D42" s="37">
        <v>3544924</v>
      </c>
      <c r="E42" s="38">
        <f t="shared" si="0"/>
        <v>3544924</v>
      </c>
      <c r="F42" s="38">
        <v>1727691.48</v>
      </c>
      <c r="G42" s="37">
        <v>1703166.8800000001</v>
      </c>
      <c r="H42" s="37"/>
      <c r="I42" s="39"/>
      <c r="J42" s="39">
        <f t="shared" si="4"/>
        <v>0.4804522974258405</v>
      </c>
      <c r="K42" s="39">
        <f t="shared" si="5"/>
        <v>0</v>
      </c>
      <c r="L42" s="40">
        <f t="shared" si="6"/>
        <v>1841757.1199999999</v>
      </c>
    </row>
    <row r="43" spans="2:12" ht="20.100000000000001" customHeight="1" x14ac:dyDescent="0.25">
      <c r="B43" s="36" t="s">
        <v>64</v>
      </c>
      <c r="C43" s="37">
        <v>0</v>
      </c>
      <c r="D43" s="37">
        <v>7426876</v>
      </c>
      <c r="E43" s="38">
        <f t="shared" si="0"/>
        <v>7426876</v>
      </c>
      <c r="F43" s="38">
        <v>1462528.19</v>
      </c>
      <c r="G43" s="37">
        <v>1845378.19</v>
      </c>
      <c r="H43" s="37"/>
      <c r="I43" s="39"/>
      <c r="J43" s="39">
        <f t="shared" si="4"/>
        <v>0.24847300399252659</v>
      </c>
      <c r="K43" s="39">
        <f t="shared" si="5"/>
        <v>0</v>
      </c>
      <c r="L43" s="40">
        <f t="shared" si="6"/>
        <v>5581497.8100000005</v>
      </c>
    </row>
    <row r="44" spans="2:12" ht="19.5" customHeight="1" x14ac:dyDescent="0.25">
      <c r="B44" s="36" t="s">
        <v>65</v>
      </c>
      <c r="C44" s="37">
        <v>0</v>
      </c>
      <c r="D44" s="37">
        <v>1396023</v>
      </c>
      <c r="E44" s="38">
        <f t="shared" si="0"/>
        <v>1396023</v>
      </c>
      <c r="F44" s="38">
        <v>1396012.65</v>
      </c>
      <c r="G44" s="37">
        <v>1396012.65</v>
      </c>
      <c r="H44" s="37"/>
      <c r="I44" s="39"/>
      <c r="J44" s="39">
        <f t="shared" si="1"/>
        <v>0.99999258608203445</v>
      </c>
      <c r="K44" s="39">
        <f t="shared" si="2"/>
        <v>0</v>
      </c>
      <c r="L44" s="40">
        <f t="shared" si="3"/>
        <v>10.350000000093132</v>
      </c>
    </row>
    <row r="45" spans="2:12" ht="20.100000000000001" customHeight="1" x14ac:dyDescent="0.25">
      <c r="B45" s="36" t="s">
        <v>66</v>
      </c>
      <c r="C45" s="37">
        <v>100000</v>
      </c>
      <c r="D45" s="37">
        <v>4678829</v>
      </c>
      <c r="E45" s="38">
        <f t="shared" si="0"/>
        <v>4678829</v>
      </c>
      <c r="F45" s="38">
        <v>3025789.8800000004</v>
      </c>
      <c r="G45" s="37">
        <v>2644720.31</v>
      </c>
      <c r="H45" s="37"/>
      <c r="I45" s="39"/>
      <c r="J45" s="39">
        <f t="shared" si="1"/>
        <v>0.56525261128372084</v>
      </c>
      <c r="K45" s="39">
        <f t="shared" si="2"/>
        <v>0</v>
      </c>
      <c r="L45" s="40">
        <f t="shared" si="3"/>
        <v>2034108.69</v>
      </c>
    </row>
    <row r="46" spans="2:12" ht="20.100000000000001" customHeight="1" x14ac:dyDescent="0.25">
      <c r="B46" s="36" t="s">
        <v>67</v>
      </c>
      <c r="C46" s="37">
        <v>163328</v>
      </c>
      <c r="D46" s="37">
        <v>879715</v>
      </c>
      <c r="E46" s="38">
        <f t="shared" si="0"/>
        <v>879715</v>
      </c>
      <c r="F46" s="38">
        <v>220570.59</v>
      </c>
      <c r="G46" s="37">
        <v>155243.59</v>
      </c>
      <c r="H46" s="37"/>
      <c r="I46" s="39"/>
      <c r="J46" s="39">
        <f t="shared" si="1"/>
        <v>0.17647032277498961</v>
      </c>
      <c r="K46" s="39">
        <f t="shared" si="2"/>
        <v>0</v>
      </c>
      <c r="L46" s="40">
        <f t="shared" si="3"/>
        <v>724471.41</v>
      </c>
    </row>
    <row r="47" spans="2:12" ht="20.100000000000001" customHeight="1" x14ac:dyDescent="0.25">
      <c r="B47" s="36" t="s">
        <v>68</v>
      </c>
      <c r="C47" s="37">
        <v>0</v>
      </c>
      <c r="D47" s="37">
        <v>5902068</v>
      </c>
      <c r="E47" s="38">
        <f t="shared" si="0"/>
        <v>5902068</v>
      </c>
      <c r="F47" s="38">
        <v>4919898.17</v>
      </c>
      <c r="G47" s="37">
        <v>4618456.8000000007</v>
      </c>
      <c r="H47" s="37"/>
      <c r="I47" s="39"/>
      <c r="J47" s="39">
        <f t="shared" si="1"/>
        <v>0.78251500999310764</v>
      </c>
      <c r="K47" s="39">
        <f t="shared" si="2"/>
        <v>0</v>
      </c>
      <c r="L47" s="40">
        <f t="shared" si="3"/>
        <v>1283611.1999999993</v>
      </c>
    </row>
    <row r="48" spans="2:12" ht="20.100000000000001" customHeight="1" x14ac:dyDescent="0.25">
      <c r="B48" s="36" t="s">
        <v>69</v>
      </c>
      <c r="C48" s="37">
        <v>0</v>
      </c>
      <c r="D48" s="37">
        <v>1122051</v>
      </c>
      <c r="E48" s="38">
        <f t="shared" si="0"/>
        <v>1122051</v>
      </c>
      <c r="F48" s="38">
        <v>587861.38</v>
      </c>
      <c r="G48" s="37">
        <v>528044.16</v>
      </c>
      <c r="H48" s="37"/>
      <c r="I48" s="39"/>
      <c r="J48" s="39">
        <f t="shared" si="1"/>
        <v>0.4706062023918699</v>
      </c>
      <c r="K48" s="39">
        <f t="shared" si="2"/>
        <v>0</v>
      </c>
      <c r="L48" s="40">
        <f t="shared" si="3"/>
        <v>594006.84</v>
      </c>
    </row>
    <row r="49" spans="2:12" ht="20.100000000000001" customHeight="1" x14ac:dyDescent="0.25">
      <c r="B49" s="36" t="s">
        <v>70</v>
      </c>
      <c r="C49" s="37">
        <v>0</v>
      </c>
      <c r="D49" s="37">
        <v>325043</v>
      </c>
      <c r="E49" s="38">
        <f t="shared" si="0"/>
        <v>325043</v>
      </c>
      <c r="F49" s="38">
        <v>325040</v>
      </c>
      <c r="G49" s="37">
        <v>325040</v>
      </c>
      <c r="H49" s="37"/>
      <c r="I49" s="39"/>
      <c r="J49" s="39">
        <f t="shared" si="1"/>
        <v>0.99999077045190943</v>
      </c>
      <c r="K49" s="39">
        <f t="shared" si="2"/>
        <v>0</v>
      </c>
      <c r="L49" s="40">
        <f t="shared" si="3"/>
        <v>3</v>
      </c>
    </row>
    <row r="50" spans="2:12" ht="20.100000000000001" customHeight="1" x14ac:dyDescent="0.25">
      <c r="B50" s="36" t="s">
        <v>73</v>
      </c>
      <c r="C50" s="37">
        <v>0</v>
      </c>
      <c r="D50" s="37">
        <v>4664499</v>
      </c>
      <c r="E50" s="38">
        <f t="shared" si="0"/>
        <v>4664499</v>
      </c>
      <c r="F50" s="38">
        <v>629237.09999999986</v>
      </c>
      <c r="G50" s="37">
        <v>467612.10000000003</v>
      </c>
      <c r="H50" s="37"/>
      <c r="I50" s="39"/>
      <c r="J50" s="39">
        <f t="shared" si="1"/>
        <v>0.10024915859130852</v>
      </c>
      <c r="K50" s="39">
        <f t="shared" si="2"/>
        <v>0</v>
      </c>
      <c r="L50" s="40">
        <f t="shared" si="3"/>
        <v>4196886.9000000004</v>
      </c>
    </row>
    <row r="51" spans="2:12" ht="20.100000000000001" customHeight="1" x14ac:dyDescent="0.25">
      <c r="B51" s="36" t="s">
        <v>74</v>
      </c>
      <c r="C51" s="37">
        <v>0</v>
      </c>
      <c r="D51" s="37">
        <v>3895580</v>
      </c>
      <c r="E51" s="38">
        <f t="shared" si="0"/>
        <v>3895580</v>
      </c>
      <c r="F51" s="38">
        <v>316751.3</v>
      </c>
      <c r="G51" s="37">
        <v>188180.3</v>
      </c>
      <c r="H51" s="37"/>
      <c r="I51" s="39"/>
      <c r="J51" s="39">
        <f t="shared" si="1"/>
        <v>4.8306105894372592E-2</v>
      </c>
      <c r="K51" s="39">
        <f t="shared" si="2"/>
        <v>0</v>
      </c>
      <c r="L51" s="40">
        <f t="shared" si="3"/>
        <v>3707399.7</v>
      </c>
    </row>
    <row r="52" spans="2:12" ht="20.100000000000001" customHeight="1" x14ac:dyDescent="0.25">
      <c r="B52" s="7" t="s">
        <v>75</v>
      </c>
      <c r="C52" s="9">
        <v>0</v>
      </c>
      <c r="D52" s="9">
        <v>7086483</v>
      </c>
      <c r="E52" s="20">
        <f t="shared" ref="E52" si="7">+D52*100/100</f>
        <v>7086483</v>
      </c>
      <c r="F52" s="20">
        <v>148200</v>
      </c>
      <c r="G52" s="9">
        <v>148200</v>
      </c>
      <c r="H52" s="9"/>
      <c r="I52" s="14">
        <f>IF(ISERROR(+#REF!/E52)=TRUE,0,++#REF!/E52)</f>
        <v>0</v>
      </c>
      <c r="J52" s="14">
        <f>IF(ISERROR(+G52/E52)=TRUE,0,++G52/E52)</f>
        <v>2.0913053767291898E-2</v>
      </c>
      <c r="K52" s="14">
        <f>IF(ISERROR(+H52/E52)=TRUE,0,++H52/E52)</f>
        <v>0</v>
      </c>
      <c r="L52" s="17">
        <f>+D52-G52</f>
        <v>6938283</v>
      </c>
    </row>
    <row r="53" spans="2:12" ht="20.100000000000001" customHeight="1" x14ac:dyDescent="0.25">
      <c r="B53" s="7" t="s">
        <v>76</v>
      </c>
      <c r="C53" s="9">
        <v>0</v>
      </c>
      <c r="D53" s="9">
        <v>1074662</v>
      </c>
      <c r="E53" s="20">
        <f t="shared" si="0"/>
        <v>1074662</v>
      </c>
      <c r="F53" s="20">
        <v>0</v>
      </c>
      <c r="G53" s="9">
        <v>0</v>
      </c>
      <c r="H53" s="9"/>
      <c r="I53" s="14">
        <f>IF(ISERROR(+#REF!/E53)=TRUE,0,++#REF!/E53)</f>
        <v>0</v>
      </c>
      <c r="J53" s="14">
        <f>IF(ISERROR(+G53/E53)=TRUE,0,++G53/E53)</f>
        <v>0</v>
      </c>
      <c r="K53" s="14">
        <f>IF(ISERROR(+H53/E53)=TRUE,0,++H53/E53)</f>
        <v>0</v>
      </c>
      <c r="L53" s="17">
        <f>+D53-G53</f>
        <v>1074662</v>
      </c>
    </row>
    <row r="54" spans="2:12" ht="20.100000000000001" customHeight="1" x14ac:dyDescent="0.25">
      <c r="B54" s="7" t="s">
        <v>71</v>
      </c>
      <c r="C54" s="9">
        <v>0</v>
      </c>
      <c r="D54" s="9">
        <v>1930441</v>
      </c>
      <c r="E54" s="20">
        <f t="shared" si="0"/>
        <v>1930441</v>
      </c>
      <c r="F54" s="23">
        <v>1054921.8900000001</v>
      </c>
      <c r="G54" s="9">
        <v>1054921.8900000001</v>
      </c>
      <c r="H54" s="9"/>
      <c r="I54" s="14">
        <f>IF(ISERROR(+#REF!/E54)=TRUE,0,++#REF!/E54)</f>
        <v>0</v>
      </c>
      <c r="J54" s="14">
        <f>IF(ISERROR(+G54/E54)=TRUE,0,++G54/E54)</f>
        <v>0.54646678660471892</v>
      </c>
      <c r="K54" s="14">
        <f>IF(ISERROR(+H54/E54)=TRUE,0,++H54/E54)</f>
        <v>0</v>
      </c>
      <c r="L54" s="17">
        <f>+D54-G54</f>
        <v>875519.10999999987</v>
      </c>
    </row>
    <row r="55" spans="2:12" ht="23.25" customHeight="1" x14ac:dyDescent="0.25">
      <c r="B55" s="24" t="s">
        <v>4</v>
      </c>
      <c r="C55" s="11">
        <f t="shared" ref="C55:H55" si="8">SUM(C14:C54)</f>
        <v>67768169</v>
      </c>
      <c r="D55" s="11">
        <f t="shared" si="8"/>
        <v>288869552</v>
      </c>
      <c r="E55" s="11">
        <f t="shared" si="8"/>
        <v>288869552</v>
      </c>
      <c r="F55" s="11">
        <f t="shared" si="8"/>
        <v>184144952.76999995</v>
      </c>
      <c r="G55" s="11">
        <f t="shared" si="8"/>
        <v>163632297.85999998</v>
      </c>
      <c r="H55" s="11">
        <f t="shared" si="8"/>
        <v>0</v>
      </c>
      <c r="I55" s="15">
        <f>IF(ISERROR(+#REF!/E55)=TRUE,0,++#REF!/E55)</f>
        <v>0</v>
      </c>
      <c r="J55" s="15">
        <f>IF(ISERROR(+G55/E55)=TRUE,0,++G55/E55)</f>
        <v>0.56645740863682292</v>
      </c>
      <c r="K55" s="15">
        <f>IF(ISERROR(+H55/E55)=TRUE,0,++H55/E55)</f>
        <v>0</v>
      </c>
      <c r="L55" s="18">
        <f>SUM(L14:L54)</f>
        <v>125237254.14000003</v>
      </c>
    </row>
    <row r="56" spans="2:12" x14ac:dyDescent="0.2">
      <c r="B56" s="12" t="s">
        <v>81</v>
      </c>
    </row>
    <row r="57" spans="2:12" s="31" customFormat="1" x14ac:dyDescent="0.2">
      <c r="B57" s="12"/>
    </row>
    <row r="58" spans="2:12" s="31" customFormat="1" x14ac:dyDescent="0.25">
      <c r="K58" s="32"/>
    </row>
    <row r="59" spans="2:12" s="31" customFormat="1" x14ac:dyDescent="0.25">
      <c r="K59" s="32"/>
    </row>
    <row r="60" spans="2:12" s="31" customFormat="1" x14ac:dyDescent="0.25">
      <c r="K60" s="32"/>
    </row>
    <row r="61" spans="2:12" s="31" customFormat="1" ht="44.25" customHeight="1" x14ac:dyDescent="0.25">
      <c r="B61" s="41"/>
      <c r="C61" s="28" t="s">
        <v>3</v>
      </c>
      <c r="D61" s="28" t="s">
        <v>2</v>
      </c>
      <c r="E61" s="26" t="s">
        <v>17</v>
      </c>
      <c r="F61" s="26" t="s">
        <v>18</v>
      </c>
      <c r="G61" s="26" t="s">
        <v>21</v>
      </c>
      <c r="H61" s="27" t="s">
        <v>14</v>
      </c>
      <c r="I61" s="52"/>
      <c r="J61" s="52"/>
      <c r="K61" s="52"/>
      <c r="L61" s="26"/>
    </row>
    <row r="62" spans="2:12" s="31" customFormat="1" x14ac:dyDescent="0.25">
      <c r="B62" s="42"/>
      <c r="C62" s="29">
        <f>C55/$A$10</f>
        <v>67.768169</v>
      </c>
      <c r="D62" s="29">
        <f>D55/$A$10</f>
        <v>288.869552</v>
      </c>
      <c r="E62" s="29">
        <f>E55/$A$10</f>
        <v>288.869552</v>
      </c>
      <c r="F62" s="29">
        <f>F55/$A$10</f>
        <v>184.14495276999995</v>
      </c>
      <c r="G62" s="29">
        <f>G55/$A$10</f>
        <v>163.63229785999999</v>
      </c>
      <c r="H62" s="33"/>
      <c r="I62" s="34"/>
      <c r="J62" s="34"/>
      <c r="K62" s="34"/>
      <c r="L62" s="35"/>
    </row>
    <row r="63" spans="2:12" s="31" customFormat="1" x14ac:dyDescent="0.25">
      <c r="B63" s="42"/>
      <c r="C63" s="29"/>
      <c r="D63" s="29"/>
      <c r="E63" s="29"/>
      <c r="F63" s="29"/>
      <c r="G63" s="29"/>
      <c r="H63" s="48"/>
      <c r="I63" s="34"/>
      <c r="J63" s="34"/>
      <c r="K63" s="34"/>
      <c r="L63" s="35"/>
    </row>
    <row r="64" spans="2:12" s="31" customFormat="1" x14ac:dyDescent="0.25">
      <c r="B64" s="42"/>
      <c r="C64" s="29"/>
      <c r="D64" s="29"/>
      <c r="E64" s="29"/>
      <c r="F64" s="29"/>
      <c r="G64" s="29"/>
      <c r="H64" s="48"/>
      <c r="I64" s="34"/>
      <c r="J64" s="34"/>
      <c r="K64" s="34"/>
      <c r="L64" s="3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7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7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7"/>
      <c r="I95" s="44"/>
      <c r="J95" s="44"/>
      <c r="K95" s="44"/>
      <c r="L95" s="45"/>
    </row>
    <row r="96" spans="2:12" s="31" customFormat="1" x14ac:dyDescent="0.25">
      <c r="B96" s="42"/>
      <c r="C96" s="43"/>
      <c r="D96" s="43"/>
      <c r="E96" s="43"/>
      <c r="F96" s="43"/>
      <c r="G96" s="43"/>
      <c r="H96" s="47"/>
      <c r="I96" s="44"/>
      <c r="J96" s="44"/>
      <c r="K96" s="44"/>
      <c r="L96" s="45"/>
    </row>
    <row r="97" spans="2:12" s="31" customFormat="1" x14ac:dyDescent="0.25">
      <c r="B97" s="42"/>
      <c r="C97" s="43"/>
      <c r="D97" s="43"/>
      <c r="E97" s="43"/>
      <c r="F97" s="43"/>
      <c r="G97" s="43"/>
      <c r="H97" s="46"/>
      <c r="I97" s="44"/>
      <c r="J97" s="44"/>
      <c r="K97" s="44"/>
      <c r="L97" s="45"/>
    </row>
    <row r="98" spans="2:12" s="31" customFormat="1" x14ac:dyDescent="0.25">
      <c r="B98" s="42"/>
      <c r="C98" s="43"/>
      <c r="D98" s="43"/>
      <c r="E98" s="43"/>
      <c r="F98" s="43"/>
      <c r="G98" s="43"/>
      <c r="H98" s="46"/>
      <c r="I98" s="44"/>
      <c r="J98" s="44"/>
      <c r="K98" s="44"/>
      <c r="L98" s="45"/>
    </row>
    <row r="99" spans="2:12" s="31" customFormat="1" x14ac:dyDescent="0.25">
      <c r="B99" s="42"/>
      <c r="C99" s="43"/>
      <c r="D99" s="43"/>
      <c r="E99" s="43"/>
      <c r="F99" s="43"/>
      <c r="G99" s="43"/>
      <c r="H99" s="46"/>
      <c r="I99" s="44"/>
      <c r="J99" s="44"/>
      <c r="K99" s="44"/>
      <c r="L99" s="45"/>
    </row>
    <row r="100" spans="2:12" s="31" customFormat="1" x14ac:dyDescent="0.25">
      <c r="K100" s="32"/>
    </row>
    <row r="101" spans="2:12" s="31" customFormat="1" x14ac:dyDescent="0.25">
      <c r="K101" s="32"/>
    </row>
    <row r="102" spans="2:12" s="31" customFormat="1" x14ac:dyDescent="0.25">
      <c r="K102" s="32"/>
    </row>
    <row r="103" spans="2:12" s="31" customFormat="1" x14ac:dyDescent="0.25">
      <c r="K103" s="32"/>
    </row>
    <row r="104" spans="2:12" s="31" customFormat="1" x14ac:dyDescent="0.25">
      <c r="K104" s="32"/>
    </row>
    <row r="105" spans="2:12" s="31" customFormat="1" x14ac:dyDescent="0.25">
      <c r="K105" s="32"/>
    </row>
    <row r="106" spans="2:12" s="31" customFormat="1" x14ac:dyDescent="0.25">
      <c r="K106" s="32"/>
    </row>
    <row r="107" spans="2:12" s="31" customFormat="1" x14ac:dyDescent="0.25">
      <c r="K107" s="32"/>
    </row>
    <row r="108" spans="2:12" s="31" customFormat="1" x14ac:dyDescent="0.25">
      <c r="K108" s="32"/>
    </row>
    <row r="109" spans="2:12" s="31" customFormat="1" x14ac:dyDescent="0.25">
      <c r="K109" s="32"/>
    </row>
    <row r="110" spans="2:12" s="31" customFormat="1" x14ac:dyDescent="0.25">
      <c r="K110" s="32"/>
    </row>
    <row r="111" spans="2:12" s="31" customFormat="1" x14ac:dyDescent="0.25">
      <c r="K111" s="32"/>
    </row>
    <row r="112" spans="2:12" s="31" customFormat="1" x14ac:dyDescent="0.25">
      <c r="K112" s="32"/>
    </row>
    <row r="113" spans="11:11" s="31" customFormat="1" x14ac:dyDescent="0.25">
      <c r="K113" s="32"/>
    </row>
    <row r="114" spans="11:11" s="31" customFormat="1" x14ac:dyDescent="0.25">
      <c r="K114" s="32"/>
    </row>
    <row r="115" spans="11:11" s="31" customFormat="1" x14ac:dyDescent="0.25">
      <c r="K115" s="32"/>
    </row>
  </sheetData>
  <mergeCells count="11">
    <mergeCell ref="I61:K61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49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93"/>
  <sheetViews>
    <sheetView showGridLines="0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79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12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80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36" t="s">
        <v>37</v>
      </c>
      <c r="C14" s="37">
        <v>0</v>
      </c>
      <c r="D14" s="37">
        <v>279196</v>
      </c>
      <c r="E14" s="38">
        <f>+D14*100/100</f>
        <v>279196</v>
      </c>
      <c r="F14" s="38">
        <v>0</v>
      </c>
      <c r="G14" s="37">
        <v>0</v>
      </c>
      <c r="H14" s="37"/>
      <c r="I14" s="39"/>
      <c r="J14" s="39">
        <f t="shared" ref="J14:J30" si="0">IF(ISERROR(+G14/E14)=TRUE,0,++G14/E14)</f>
        <v>0</v>
      </c>
      <c r="K14" s="39">
        <f t="shared" ref="K14:K30" si="1">IF(ISERROR(+H14/E14)=TRUE,0,++H14/E14)</f>
        <v>0</v>
      </c>
      <c r="L14" s="40">
        <f t="shared" ref="L14:L30" si="2">+D14-G14</f>
        <v>279196</v>
      </c>
    </row>
    <row r="15" spans="1:12" ht="20.100000000000001" customHeight="1" x14ac:dyDescent="0.25">
      <c r="B15" s="36" t="s">
        <v>48</v>
      </c>
      <c r="C15" s="37">
        <v>0</v>
      </c>
      <c r="D15" s="37">
        <v>122861</v>
      </c>
      <c r="E15" s="38">
        <f t="shared" ref="E15:E32" si="3">+D15*80/100</f>
        <v>98288.8</v>
      </c>
      <c r="F15" s="38">
        <v>0</v>
      </c>
      <c r="G15" s="37">
        <v>0</v>
      </c>
      <c r="H15" s="37"/>
      <c r="I15" s="39"/>
      <c r="J15" s="39">
        <f t="shared" si="0"/>
        <v>0</v>
      </c>
      <c r="K15" s="39">
        <f t="shared" si="1"/>
        <v>0</v>
      </c>
      <c r="L15" s="40">
        <f t="shared" si="2"/>
        <v>122861</v>
      </c>
    </row>
    <row r="16" spans="1:12" ht="20.100000000000001" customHeight="1" x14ac:dyDescent="0.25">
      <c r="B16" s="36" t="s">
        <v>51</v>
      </c>
      <c r="C16" s="37">
        <v>0</v>
      </c>
      <c r="D16" s="37">
        <v>689817</v>
      </c>
      <c r="E16" s="38">
        <f t="shared" si="3"/>
        <v>551853.6</v>
      </c>
      <c r="F16" s="38">
        <v>322649.76</v>
      </c>
      <c r="G16" s="37">
        <v>322649.76</v>
      </c>
      <c r="H16" s="37"/>
      <c r="I16" s="39"/>
      <c r="J16" s="39">
        <f t="shared" ref="J16" si="4">IF(ISERROR(+G16/E16)=TRUE,0,++G16/E16)</f>
        <v>0.5846654982408378</v>
      </c>
      <c r="K16" s="39">
        <f t="shared" ref="K16" si="5">IF(ISERROR(+H16/E16)=TRUE,0,++H16/E16)</f>
        <v>0</v>
      </c>
      <c r="L16" s="40">
        <f t="shared" ref="L16" si="6">+D16-G16</f>
        <v>367167.24</v>
      </c>
    </row>
    <row r="17" spans="2:12" ht="20.100000000000001" customHeight="1" x14ac:dyDescent="0.25">
      <c r="B17" s="36" t="s">
        <v>57</v>
      </c>
      <c r="C17" s="37">
        <v>0</v>
      </c>
      <c r="D17" s="37">
        <v>1977047</v>
      </c>
      <c r="E17" s="38">
        <f t="shared" si="3"/>
        <v>1581637.6</v>
      </c>
      <c r="F17" s="38">
        <v>1977044.43</v>
      </c>
      <c r="G17" s="37">
        <v>1977044.43</v>
      </c>
      <c r="H17" s="37"/>
      <c r="I17" s="39"/>
      <c r="J17" s="39">
        <f t="shared" si="0"/>
        <v>1.2499983751018564</v>
      </c>
      <c r="K17" s="39">
        <f t="shared" si="1"/>
        <v>0</v>
      </c>
      <c r="L17" s="40">
        <f t="shared" si="2"/>
        <v>2.5700000000651926</v>
      </c>
    </row>
    <row r="18" spans="2:12" ht="20.100000000000001" customHeight="1" x14ac:dyDescent="0.25">
      <c r="B18" s="36" t="s">
        <v>73</v>
      </c>
      <c r="C18" s="37">
        <v>0</v>
      </c>
      <c r="D18" s="37">
        <v>97304</v>
      </c>
      <c r="E18" s="38">
        <f t="shared" si="3"/>
        <v>77843.199999999997</v>
      </c>
      <c r="F18" s="38">
        <v>35779.83</v>
      </c>
      <c r="G18" s="37">
        <v>31779.83</v>
      </c>
      <c r="H18" s="37"/>
      <c r="I18" s="39"/>
      <c r="J18" s="39">
        <f t="shared" si="0"/>
        <v>0.40825441400147994</v>
      </c>
      <c r="K18" s="39">
        <f t="shared" si="1"/>
        <v>0</v>
      </c>
      <c r="L18" s="40">
        <f t="shared" si="2"/>
        <v>65524.17</v>
      </c>
    </row>
    <row r="19" spans="2:12" ht="20.100000000000001" hidden="1" customHeight="1" x14ac:dyDescent="0.25">
      <c r="B19" s="36" t="s">
        <v>73</v>
      </c>
      <c r="C19" s="37">
        <v>0</v>
      </c>
      <c r="D19" s="37">
        <v>97304</v>
      </c>
      <c r="E19" s="38">
        <f t="shared" si="3"/>
        <v>77843.199999999997</v>
      </c>
      <c r="F19" s="38">
        <v>0</v>
      </c>
      <c r="G19" s="37">
        <v>0</v>
      </c>
      <c r="H19" s="37"/>
      <c r="I19" s="39"/>
      <c r="J19" s="39">
        <f t="shared" si="0"/>
        <v>0</v>
      </c>
      <c r="K19" s="39">
        <f t="shared" si="1"/>
        <v>0</v>
      </c>
      <c r="L19" s="40">
        <f t="shared" si="2"/>
        <v>97304</v>
      </c>
    </row>
    <row r="20" spans="2:12" ht="20.100000000000001" hidden="1" customHeight="1" x14ac:dyDescent="0.25">
      <c r="B20" s="36" t="s">
        <v>22</v>
      </c>
      <c r="C20" s="37"/>
      <c r="D20" s="37"/>
      <c r="E20" s="38">
        <f t="shared" si="3"/>
        <v>0</v>
      </c>
      <c r="F20" s="38"/>
      <c r="G20" s="37"/>
      <c r="H20" s="37"/>
      <c r="I20" s="39"/>
      <c r="J20" s="39">
        <f t="shared" si="0"/>
        <v>0</v>
      </c>
      <c r="K20" s="39">
        <f t="shared" si="1"/>
        <v>0</v>
      </c>
      <c r="L20" s="40">
        <f t="shared" si="2"/>
        <v>0</v>
      </c>
    </row>
    <row r="21" spans="2:12" ht="20.100000000000001" hidden="1" customHeight="1" x14ac:dyDescent="0.25">
      <c r="B21" s="36" t="s">
        <v>23</v>
      </c>
      <c r="C21" s="37"/>
      <c r="D21" s="37"/>
      <c r="E21" s="38">
        <f t="shared" si="3"/>
        <v>0</v>
      </c>
      <c r="F21" s="38"/>
      <c r="G21" s="37"/>
      <c r="H21" s="37"/>
      <c r="I21" s="39"/>
      <c r="J21" s="39">
        <f t="shared" si="0"/>
        <v>0</v>
      </c>
      <c r="K21" s="39">
        <f t="shared" si="1"/>
        <v>0</v>
      </c>
      <c r="L21" s="40">
        <f t="shared" si="2"/>
        <v>0</v>
      </c>
    </row>
    <row r="22" spans="2:12" ht="20.100000000000001" hidden="1" customHeight="1" x14ac:dyDescent="0.25">
      <c r="B22" s="36" t="s">
        <v>24</v>
      </c>
      <c r="C22" s="37"/>
      <c r="D22" s="37"/>
      <c r="E22" s="38">
        <f t="shared" si="3"/>
        <v>0</v>
      </c>
      <c r="F22" s="38"/>
      <c r="G22" s="37"/>
      <c r="H22" s="37"/>
      <c r="I22" s="39"/>
      <c r="J22" s="39">
        <f t="shared" si="0"/>
        <v>0</v>
      </c>
      <c r="K22" s="39">
        <f t="shared" si="1"/>
        <v>0</v>
      </c>
      <c r="L22" s="40">
        <f t="shared" si="2"/>
        <v>0</v>
      </c>
    </row>
    <row r="23" spans="2:12" ht="20.100000000000001" hidden="1" customHeight="1" x14ac:dyDescent="0.25">
      <c r="B23" s="36" t="s">
        <v>25</v>
      </c>
      <c r="C23" s="37"/>
      <c r="D23" s="37"/>
      <c r="E23" s="38">
        <f t="shared" si="3"/>
        <v>0</v>
      </c>
      <c r="F23" s="38"/>
      <c r="G23" s="37"/>
      <c r="H23" s="37"/>
      <c r="I23" s="39"/>
      <c r="J23" s="39">
        <f t="shared" si="0"/>
        <v>0</v>
      </c>
      <c r="K23" s="39">
        <f t="shared" si="1"/>
        <v>0</v>
      </c>
      <c r="L23" s="40">
        <f t="shared" si="2"/>
        <v>0</v>
      </c>
    </row>
    <row r="24" spans="2:12" ht="20.100000000000001" hidden="1" customHeight="1" x14ac:dyDescent="0.25">
      <c r="B24" s="36" t="s">
        <v>26</v>
      </c>
      <c r="C24" s="37"/>
      <c r="D24" s="37"/>
      <c r="E24" s="38">
        <f t="shared" si="3"/>
        <v>0</v>
      </c>
      <c r="F24" s="38"/>
      <c r="G24" s="37"/>
      <c r="H24" s="37"/>
      <c r="I24" s="39"/>
      <c r="J24" s="39">
        <f t="shared" si="0"/>
        <v>0</v>
      </c>
      <c r="K24" s="39">
        <f t="shared" si="1"/>
        <v>0</v>
      </c>
      <c r="L24" s="40">
        <f t="shared" si="2"/>
        <v>0</v>
      </c>
    </row>
    <row r="25" spans="2:12" ht="20.100000000000001" hidden="1" customHeight="1" x14ac:dyDescent="0.25">
      <c r="B25" s="36" t="s">
        <v>27</v>
      </c>
      <c r="C25" s="37"/>
      <c r="D25" s="37"/>
      <c r="E25" s="38">
        <f t="shared" si="3"/>
        <v>0</v>
      </c>
      <c r="F25" s="38"/>
      <c r="G25" s="37"/>
      <c r="H25" s="37"/>
      <c r="I25" s="39"/>
      <c r="J25" s="39">
        <f t="shared" si="0"/>
        <v>0</v>
      </c>
      <c r="K25" s="39">
        <f t="shared" si="1"/>
        <v>0</v>
      </c>
      <c r="L25" s="40">
        <f t="shared" si="2"/>
        <v>0</v>
      </c>
    </row>
    <row r="26" spans="2:12" ht="20.100000000000001" hidden="1" customHeight="1" x14ac:dyDescent="0.25">
      <c r="B26" s="36" t="s">
        <v>28</v>
      </c>
      <c r="C26" s="37"/>
      <c r="D26" s="37"/>
      <c r="E26" s="38">
        <f t="shared" si="3"/>
        <v>0</v>
      </c>
      <c r="F26" s="38"/>
      <c r="G26" s="37"/>
      <c r="H26" s="37"/>
      <c r="I26" s="39"/>
      <c r="J26" s="39">
        <f t="shared" si="0"/>
        <v>0</v>
      </c>
      <c r="K26" s="39">
        <f t="shared" si="1"/>
        <v>0</v>
      </c>
      <c r="L26" s="40">
        <f t="shared" si="2"/>
        <v>0</v>
      </c>
    </row>
    <row r="27" spans="2:12" ht="20.100000000000001" hidden="1" customHeight="1" x14ac:dyDescent="0.25">
      <c r="B27" s="36" t="s">
        <v>29</v>
      </c>
      <c r="C27" s="37"/>
      <c r="D27" s="37"/>
      <c r="E27" s="38">
        <f t="shared" si="3"/>
        <v>0</v>
      </c>
      <c r="F27" s="38"/>
      <c r="G27" s="37"/>
      <c r="H27" s="37"/>
      <c r="I27" s="39"/>
      <c r="J27" s="39">
        <f t="shared" si="0"/>
        <v>0</v>
      </c>
      <c r="K27" s="39">
        <f t="shared" si="1"/>
        <v>0</v>
      </c>
      <c r="L27" s="40">
        <f t="shared" si="2"/>
        <v>0</v>
      </c>
    </row>
    <row r="28" spans="2:12" ht="20.100000000000001" hidden="1" customHeight="1" x14ac:dyDescent="0.25">
      <c r="B28" s="36" t="s">
        <v>30</v>
      </c>
      <c r="C28" s="37"/>
      <c r="D28" s="37"/>
      <c r="E28" s="38">
        <f t="shared" si="3"/>
        <v>0</v>
      </c>
      <c r="F28" s="38"/>
      <c r="G28" s="37"/>
      <c r="H28" s="37"/>
      <c r="I28" s="39"/>
      <c r="J28" s="39">
        <f t="shared" si="0"/>
        <v>0</v>
      </c>
      <c r="K28" s="39">
        <f t="shared" si="1"/>
        <v>0</v>
      </c>
      <c r="L28" s="40">
        <f t="shared" si="2"/>
        <v>0</v>
      </c>
    </row>
    <row r="29" spans="2:12" ht="20.100000000000001" hidden="1" customHeight="1" x14ac:dyDescent="0.25">
      <c r="B29" s="36" t="s">
        <v>31</v>
      </c>
      <c r="C29" s="37"/>
      <c r="D29" s="37"/>
      <c r="E29" s="38">
        <f t="shared" si="3"/>
        <v>0</v>
      </c>
      <c r="F29" s="38"/>
      <c r="G29" s="37"/>
      <c r="H29" s="37"/>
      <c r="I29" s="39"/>
      <c r="J29" s="39">
        <f t="shared" si="0"/>
        <v>0</v>
      </c>
      <c r="K29" s="39">
        <f t="shared" si="1"/>
        <v>0</v>
      </c>
      <c r="L29" s="40">
        <f t="shared" si="2"/>
        <v>0</v>
      </c>
    </row>
    <row r="30" spans="2:12" ht="20.100000000000001" hidden="1" customHeight="1" x14ac:dyDescent="0.25">
      <c r="B30" s="36" t="s">
        <v>32</v>
      </c>
      <c r="C30" s="37"/>
      <c r="D30" s="37"/>
      <c r="E30" s="38">
        <f t="shared" si="3"/>
        <v>0</v>
      </c>
      <c r="F30" s="38"/>
      <c r="G30" s="37"/>
      <c r="H30" s="37"/>
      <c r="I30" s="39"/>
      <c r="J30" s="39">
        <f t="shared" si="0"/>
        <v>0</v>
      </c>
      <c r="K30" s="39">
        <f t="shared" si="1"/>
        <v>0</v>
      </c>
      <c r="L30" s="40">
        <f t="shared" si="2"/>
        <v>0</v>
      </c>
    </row>
    <row r="31" spans="2:12" ht="20.100000000000001" hidden="1" customHeight="1" x14ac:dyDescent="0.25">
      <c r="B31" s="7" t="s">
        <v>33</v>
      </c>
      <c r="C31" s="9"/>
      <c r="D31" s="9"/>
      <c r="E31" s="20">
        <f t="shared" si="3"/>
        <v>0</v>
      </c>
      <c r="F31" s="20"/>
      <c r="G31" s="9"/>
      <c r="H31" s="9"/>
      <c r="I31" s="14">
        <f>IF(ISERROR(+#REF!/E31)=TRUE,0,++#REF!/E31)</f>
        <v>0</v>
      </c>
      <c r="J31" s="14">
        <f>IF(ISERROR(+G31/E31)=TRUE,0,++G31/E31)</f>
        <v>0</v>
      </c>
      <c r="K31" s="14">
        <f>IF(ISERROR(+H31/E31)=TRUE,0,++H31/E31)</f>
        <v>0</v>
      </c>
      <c r="L31" s="17">
        <f>+D31-G31</f>
        <v>0</v>
      </c>
    </row>
    <row r="32" spans="2:12" ht="20.100000000000001" hidden="1" customHeight="1" x14ac:dyDescent="0.25">
      <c r="B32" s="7" t="s">
        <v>34</v>
      </c>
      <c r="C32" s="9"/>
      <c r="D32" s="9"/>
      <c r="E32" s="20">
        <f t="shared" si="3"/>
        <v>0</v>
      </c>
      <c r="F32" s="23"/>
      <c r="G32" s="9"/>
      <c r="H32" s="9"/>
      <c r="I32" s="14">
        <f>IF(ISERROR(+#REF!/E32)=TRUE,0,++#REF!/E32)</f>
        <v>0</v>
      </c>
      <c r="J32" s="14">
        <f>IF(ISERROR(+G32/E32)=TRUE,0,++G32/E32)</f>
        <v>0</v>
      </c>
      <c r="K32" s="14">
        <f>IF(ISERROR(+H32/E32)=TRUE,0,++H32/E32)</f>
        <v>0</v>
      </c>
      <c r="L32" s="17">
        <f>+D32-G32</f>
        <v>0</v>
      </c>
    </row>
    <row r="33" spans="2:12" ht="23.25" customHeight="1" x14ac:dyDescent="0.25">
      <c r="B33" s="24" t="s">
        <v>4</v>
      </c>
      <c r="C33" s="11">
        <f t="shared" ref="C33:H33" si="7">SUM(C14:C32)</f>
        <v>0</v>
      </c>
      <c r="D33" s="11">
        <f t="shared" si="7"/>
        <v>3263529</v>
      </c>
      <c r="E33" s="11">
        <f t="shared" si="7"/>
        <v>2666662.4000000004</v>
      </c>
      <c r="F33" s="11">
        <f t="shared" si="7"/>
        <v>2335474.02</v>
      </c>
      <c r="G33" s="11">
        <f t="shared" si="7"/>
        <v>2331474.02</v>
      </c>
      <c r="H33" s="11">
        <f t="shared" si="7"/>
        <v>0</v>
      </c>
      <c r="I33" s="15">
        <f>IF(ISERROR(+#REF!/E33)=TRUE,0,++#REF!/E33)</f>
        <v>0</v>
      </c>
      <c r="J33" s="15">
        <f>IF(ISERROR(+G33/E33)=TRUE,0,++G33/E33)</f>
        <v>0.87430415638665016</v>
      </c>
      <c r="K33" s="15">
        <f>IF(ISERROR(+H33/E33)=TRUE,0,++H33/E33)</f>
        <v>0</v>
      </c>
      <c r="L33" s="18">
        <f>SUM(L14:L32)</f>
        <v>932054.9800000001</v>
      </c>
    </row>
    <row r="34" spans="2:12" x14ac:dyDescent="0.2">
      <c r="B34" s="12" t="s">
        <v>81</v>
      </c>
    </row>
    <row r="35" spans="2:12" s="31" customFormat="1" x14ac:dyDescent="0.2">
      <c r="B35" s="12"/>
    </row>
    <row r="36" spans="2:12" s="31" customFormat="1" x14ac:dyDescent="0.25">
      <c r="K36" s="32"/>
    </row>
    <row r="37" spans="2:12" s="31" customFormat="1" x14ac:dyDescent="0.25">
      <c r="K37" s="32"/>
    </row>
    <row r="38" spans="2:12" s="31" customFormat="1" x14ac:dyDescent="0.25">
      <c r="K38" s="32"/>
    </row>
    <row r="39" spans="2:12" s="31" customFormat="1" ht="44.25" customHeight="1" x14ac:dyDescent="0.25">
      <c r="B39" s="41"/>
      <c r="C39" s="41" t="s">
        <v>3</v>
      </c>
      <c r="D39" s="41" t="s">
        <v>2</v>
      </c>
      <c r="E39" s="49" t="s">
        <v>17</v>
      </c>
      <c r="F39" s="49" t="s">
        <v>77</v>
      </c>
      <c r="G39" s="49" t="s">
        <v>78</v>
      </c>
      <c r="H39" s="50" t="s">
        <v>14</v>
      </c>
      <c r="I39" s="63"/>
      <c r="J39" s="63"/>
      <c r="K39" s="63"/>
      <c r="L39" s="49"/>
    </row>
    <row r="40" spans="2:12" s="31" customFormat="1" x14ac:dyDescent="0.25">
      <c r="B40" s="42"/>
      <c r="C40" s="43">
        <f t="shared" ref="C40:D40" si="8">C33/$A$10</f>
        <v>0</v>
      </c>
      <c r="D40" s="43">
        <f t="shared" si="8"/>
        <v>3.2635290000000001</v>
      </c>
      <c r="E40" s="43">
        <f>E33/$A$10</f>
        <v>2.6666624000000003</v>
      </c>
      <c r="F40" s="43">
        <f t="shared" ref="F40:G40" si="9">F33/$A$10</f>
        <v>2.3354740199999999</v>
      </c>
      <c r="G40" s="43">
        <f t="shared" si="9"/>
        <v>2.3314740199999999</v>
      </c>
      <c r="H40" s="51"/>
      <c r="I40" s="44"/>
      <c r="J40" s="44"/>
      <c r="K40" s="44"/>
      <c r="L40" s="45"/>
    </row>
    <row r="41" spans="2:12" s="31" customFormat="1" x14ac:dyDescent="0.25">
      <c r="B41" s="42"/>
      <c r="C41" s="43"/>
      <c r="D41" s="43"/>
      <c r="E41" s="43"/>
      <c r="F41" s="43"/>
      <c r="G41" s="43"/>
      <c r="H41" s="47"/>
      <c r="I41" s="44"/>
      <c r="J41" s="44"/>
      <c r="K41" s="44"/>
      <c r="L41" s="45"/>
    </row>
    <row r="42" spans="2:12" s="31" customFormat="1" x14ac:dyDescent="0.25">
      <c r="B42" s="42"/>
      <c r="C42" s="43"/>
      <c r="D42" s="43"/>
      <c r="E42" s="43"/>
      <c r="F42" s="43"/>
      <c r="G42" s="43"/>
      <c r="H42" s="47"/>
      <c r="I42" s="44"/>
      <c r="J42" s="44"/>
      <c r="K42" s="44"/>
      <c r="L42" s="45"/>
    </row>
    <row r="43" spans="2:12" s="31" customFormat="1" x14ac:dyDescent="0.25">
      <c r="B43" s="42"/>
      <c r="C43" s="43"/>
      <c r="D43" s="43"/>
      <c r="E43" s="43"/>
      <c r="F43" s="43"/>
      <c r="G43" s="43"/>
      <c r="H43" s="47"/>
      <c r="I43" s="44"/>
      <c r="J43" s="44"/>
      <c r="K43" s="44"/>
      <c r="L43" s="45"/>
    </row>
    <row r="44" spans="2:12" s="31" customFormat="1" x14ac:dyDescent="0.25">
      <c r="B44" s="42"/>
      <c r="C44" s="43"/>
      <c r="D44" s="43"/>
      <c r="E44" s="43"/>
      <c r="F44" s="43"/>
      <c r="G44" s="43"/>
      <c r="H44" s="47"/>
      <c r="I44" s="44"/>
      <c r="J44" s="44"/>
      <c r="K44" s="44"/>
      <c r="L44" s="45"/>
    </row>
    <row r="45" spans="2:12" s="31" customFormat="1" x14ac:dyDescent="0.25">
      <c r="B45" s="42"/>
      <c r="C45" s="43"/>
      <c r="D45" s="43"/>
      <c r="E45" s="43"/>
      <c r="F45" s="43"/>
      <c r="G45" s="43"/>
      <c r="H45" s="47"/>
      <c r="I45" s="44"/>
      <c r="J45" s="44"/>
      <c r="K45" s="44"/>
      <c r="L45" s="45"/>
    </row>
    <row r="46" spans="2:12" s="31" customFormat="1" x14ac:dyDescent="0.25">
      <c r="B46" s="42"/>
      <c r="C46" s="43"/>
      <c r="D46" s="43"/>
      <c r="E46" s="43"/>
      <c r="F46" s="43"/>
      <c r="G46" s="43"/>
      <c r="H46" s="47"/>
      <c r="I46" s="44"/>
      <c r="J46" s="44"/>
      <c r="K46" s="44"/>
      <c r="L46" s="45"/>
    </row>
    <row r="47" spans="2:12" s="31" customFormat="1" x14ac:dyDescent="0.25">
      <c r="B47" s="42"/>
      <c r="C47" s="43"/>
      <c r="D47" s="43"/>
      <c r="E47" s="43"/>
      <c r="F47" s="43"/>
      <c r="G47" s="43"/>
      <c r="H47" s="47"/>
      <c r="I47" s="44"/>
      <c r="J47" s="44"/>
      <c r="K47" s="44"/>
      <c r="L47" s="45"/>
    </row>
    <row r="48" spans="2:12" s="31" customFormat="1" x14ac:dyDescent="0.25">
      <c r="B48" s="42"/>
      <c r="C48" s="43"/>
      <c r="D48" s="43"/>
      <c r="E48" s="43"/>
      <c r="F48" s="43"/>
      <c r="G48" s="43"/>
      <c r="H48" s="47"/>
      <c r="I48" s="44"/>
      <c r="J48" s="44"/>
      <c r="K48" s="44"/>
      <c r="L48" s="45"/>
    </row>
    <row r="49" spans="2:12" s="31" customFormat="1" x14ac:dyDescent="0.25">
      <c r="B49" s="42"/>
      <c r="C49" s="43"/>
      <c r="D49" s="43"/>
      <c r="E49" s="43"/>
      <c r="F49" s="43"/>
      <c r="G49" s="43"/>
      <c r="H49" s="47"/>
      <c r="I49" s="44"/>
      <c r="J49" s="44"/>
      <c r="K49" s="44"/>
      <c r="L49" s="45"/>
    </row>
    <row r="50" spans="2:12" s="31" customFormat="1" x14ac:dyDescent="0.25">
      <c r="B50" s="42"/>
      <c r="C50" s="43"/>
      <c r="D50" s="43"/>
      <c r="E50" s="43"/>
      <c r="F50" s="43"/>
      <c r="G50" s="43"/>
      <c r="H50" s="47"/>
      <c r="I50" s="44"/>
      <c r="J50" s="44"/>
      <c r="K50" s="44"/>
      <c r="L50" s="45"/>
    </row>
    <row r="51" spans="2:12" s="31" customFormat="1" x14ac:dyDescent="0.25">
      <c r="B51" s="42"/>
      <c r="C51" s="43"/>
      <c r="D51" s="43"/>
      <c r="E51" s="43"/>
      <c r="F51" s="43"/>
      <c r="G51" s="43"/>
      <c r="H51" s="47"/>
      <c r="I51" s="44"/>
      <c r="J51" s="44"/>
      <c r="K51" s="44"/>
      <c r="L51" s="45"/>
    </row>
    <row r="52" spans="2:12" s="31" customFormat="1" x14ac:dyDescent="0.25">
      <c r="B52" s="42"/>
      <c r="C52" s="43"/>
      <c r="D52" s="43"/>
      <c r="E52" s="43"/>
      <c r="F52" s="43"/>
      <c r="G52" s="43"/>
      <c r="H52" s="47"/>
      <c r="I52" s="44"/>
      <c r="J52" s="44"/>
      <c r="K52" s="44"/>
      <c r="L52" s="45"/>
    </row>
    <row r="53" spans="2:12" s="31" customFormat="1" x14ac:dyDescent="0.25">
      <c r="B53" s="42"/>
      <c r="C53" s="43"/>
      <c r="D53" s="43"/>
      <c r="E53" s="43"/>
      <c r="F53" s="43"/>
      <c r="G53" s="43"/>
      <c r="H53" s="47"/>
      <c r="I53" s="44"/>
      <c r="J53" s="44"/>
      <c r="K53" s="44"/>
      <c r="L53" s="45"/>
    </row>
    <row r="54" spans="2:12" s="31" customFormat="1" x14ac:dyDescent="0.25">
      <c r="B54" s="42"/>
      <c r="C54" s="43"/>
      <c r="D54" s="43"/>
      <c r="E54" s="43"/>
      <c r="F54" s="43"/>
      <c r="G54" s="43"/>
      <c r="H54" s="47"/>
      <c r="I54" s="44"/>
      <c r="J54" s="44"/>
      <c r="K54" s="44"/>
      <c r="L54" s="45"/>
    </row>
    <row r="55" spans="2:12" s="31" customFormat="1" x14ac:dyDescent="0.25">
      <c r="B55" s="42"/>
      <c r="C55" s="43"/>
      <c r="D55" s="43"/>
      <c r="E55" s="43"/>
      <c r="F55" s="43"/>
      <c r="G55" s="43"/>
      <c r="H55" s="47"/>
      <c r="I55" s="44"/>
      <c r="J55" s="44"/>
      <c r="K55" s="44"/>
      <c r="L55" s="45"/>
    </row>
    <row r="56" spans="2:12" s="31" customFormat="1" x14ac:dyDescent="0.25">
      <c r="B56" s="42"/>
      <c r="C56" s="43"/>
      <c r="D56" s="43"/>
      <c r="E56" s="43"/>
      <c r="F56" s="43"/>
      <c r="G56" s="43"/>
      <c r="H56" s="47"/>
      <c r="I56" s="44"/>
      <c r="J56" s="44"/>
      <c r="K56" s="44"/>
      <c r="L56" s="45"/>
    </row>
    <row r="57" spans="2:12" s="31" customFormat="1" x14ac:dyDescent="0.25">
      <c r="B57" s="42"/>
      <c r="C57" s="43"/>
      <c r="D57" s="43"/>
      <c r="E57" s="43"/>
      <c r="F57" s="43"/>
      <c r="G57" s="43"/>
      <c r="H57" s="47"/>
      <c r="I57" s="44"/>
      <c r="J57" s="44"/>
      <c r="K57" s="44"/>
      <c r="L57" s="45"/>
    </row>
    <row r="58" spans="2:12" s="31" customFormat="1" x14ac:dyDescent="0.25">
      <c r="B58" s="42"/>
      <c r="C58" s="43"/>
      <c r="D58" s="43"/>
      <c r="E58" s="43"/>
      <c r="F58" s="43"/>
      <c r="G58" s="43"/>
      <c r="H58" s="47"/>
      <c r="I58" s="44"/>
      <c r="J58" s="44"/>
      <c r="K58" s="44"/>
      <c r="L58" s="45"/>
    </row>
    <row r="59" spans="2:12" s="31" customFormat="1" x14ac:dyDescent="0.25">
      <c r="B59" s="42"/>
      <c r="C59" s="43"/>
      <c r="D59" s="43"/>
      <c r="E59" s="43"/>
      <c r="F59" s="43"/>
      <c r="G59" s="43"/>
      <c r="H59" s="47"/>
      <c r="I59" s="44"/>
      <c r="J59" s="44"/>
      <c r="K59" s="44"/>
      <c r="L59" s="45"/>
    </row>
    <row r="60" spans="2:12" s="31" customFormat="1" x14ac:dyDescent="0.25">
      <c r="B60" s="42"/>
      <c r="C60" s="43"/>
      <c r="D60" s="43"/>
      <c r="E60" s="43"/>
      <c r="F60" s="43"/>
      <c r="G60" s="43"/>
      <c r="H60" s="47"/>
      <c r="I60" s="44"/>
      <c r="J60" s="44"/>
      <c r="K60" s="44"/>
      <c r="L60" s="4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6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6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6"/>
      <c r="I77" s="44"/>
      <c r="J77" s="44"/>
      <c r="K77" s="44"/>
      <c r="L77" s="45"/>
    </row>
    <row r="78" spans="2:12" s="31" customFormat="1" x14ac:dyDescent="0.25">
      <c r="K78" s="32"/>
    </row>
    <row r="79" spans="2:12" s="31" customFormat="1" x14ac:dyDescent="0.25">
      <c r="K79" s="32"/>
    </row>
    <row r="80" spans="2:12" s="31" customFormat="1" x14ac:dyDescent="0.25">
      <c r="K80" s="32"/>
    </row>
    <row r="81" spans="11:11" s="31" customFormat="1" x14ac:dyDescent="0.25">
      <c r="K81" s="32"/>
    </row>
    <row r="82" spans="11:11" s="31" customFormat="1" x14ac:dyDescent="0.25">
      <c r="K82" s="32"/>
    </row>
    <row r="83" spans="11:11" s="31" customFormat="1" x14ac:dyDescent="0.25">
      <c r="K83" s="32"/>
    </row>
    <row r="84" spans="11:11" s="31" customFormat="1" x14ac:dyDescent="0.25">
      <c r="K84" s="32"/>
    </row>
    <row r="85" spans="11:11" s="31" customFormat="1" x14ac:dyDescent="0.25">
      <c r="K85" s="32"/>
    </row>
    <row r="86" spans="11:11" s="31" customFormat="1" x14ac:dyDescent="0.25">
      <c r="K86" s="32"/>
    </row>
    <row r="87" spans="11:11" s="31" customFormat="1" x14ac:dyDescent="0.25">
      <c r="K87" s="32"/>
    </row>
    <row r="88" spans="11:11" s="31" customFormat="1" x14ac:dyDescent="0.25">
      <c r="K88" s="32"/>
    </row>
    <row r="89" spans="11:11" s="31" customFormat="1" x14ac:dyDescent="0.25">
      <c r="K89" s="32"/>
    </row>
    <row r="90" spans="11:11" s="31" customFormat="1" x14ac:dyDescent="0.25">
      <c r="K90" s="32"/>
    </row>
    <row r="91" spans="11:11" s="31" customFormat="1" x14ac:dyDescent="0.25">
      <c r="K91" s="32"/>
    </row>
    <row r="92" spans="11:11" s="31" customFormat="1" x14ac:dyDescent="0.25">
      <c r="K92" s="32"/>
    </row>
    <row r="93" spans="11:11" s="31" customFormat="1" x14ac:dyDescent="0.25">
      <c r="K93" s="32"/>
    </row>
  </sheetData>
  <mergeCells count="11">
    <mergeCell ref="I39:K39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49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113"/>
  <sheetViews>
    <sheetView showGridLines="0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5" t="s">
        <v>79</v>
      </c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15" customHeigh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5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5" customHeight="1" x14ac:dyDescent="0.2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8" spans="1:12" ht="15.75" x14ac:dyDescent="0.25">
      <c r="B8" s="2" t="s">
        <v>7</v>
      </c>
    </row>
    <row r="9" spans="1:12" x14ac:dyDescent="0.2">
      <c r="B9" s="3" t="s">
        <v>1</v>
      </c>
    </row>
    <row r="10" spans="1:12" x14ac:dyDescent="0.25">
      <c r="A10" s="25">
        <v>1000000</v>
      </c>
    </row>
    <row r="11" spans="1:12" x14ac:dyDescent="0.25">
      <c r="B11" s="4"/>
      <c r="I11" s="61"/>
      <c r="J11" s="61"/>
      <c r="K11" s="61"/>
      <c r="L11" s="30" t="s">
        <v>20</v>
      </c>
    </row>
    <row r="12" spans="1:12" s="5" customFormat="1" ht="15" customHeight="1" x14ac:dyDescent="0.25">
      <c r="B12" s="59" t="s">
        <v>19</v>
      </c>
      <c r="C12" s="58" t="s">
        <v>0</v>
      </c>
      <c r="D12" s="58"/>
      <c r="E12" s="56" t="s">
        <v>13</v>
      </c>
      <c r="F12" s="56" t="s">
        <v>8</v>
      </c>
      <c r="G12" s="56" t="s">
        <v>80</v>
      </c>
      <c r="H12" s="56" t="s">
        <v>14</v>
      </c>
      <c r="I12" s="62" t="s">
        <v>16</v>
      </c>
      <c r="J12" s="62"/>
      <c r="K12" s="62"/>
      <c r="L12" s="53" t="s">
        <v>15</v>
      </c>
    </row>
    <row r="13" spans="1:12" s="5" customFormat="1" ht="40.5" customHeight="1" x14ac:dyDescent="0.25">
      <c r="B13" s="60"/>
      <c r="C13" s="21" t="s">
        <v>3</v>
      </c>
      <c r="D13" s="21" t="s">
        <v>2</v>
      </c>
      <c r="E13" s="57"/>
      <c r="F13" s="57"/>
      <c r="G13" s="57"/>
      <c r="H13" s="57"/>
      <c r="I13" s="21" t="s">
        <v>9</v>
      </c>
      <c r="J13" s="21" t="s">
        <v>10</v>
      </c>
      <c r="K13" s="22" t="s">
        <v>11</v>
      </c>
      <c r="L13" s="54"/>
    </row>
    <row r="14" spans="1:12" ht="20.100000000000001" customHeight="1" x14ac:dyDescent="0.25">
      <c r="B14" s="6" t="s">
        <v>36</v>
      </c>
      <c r="C14" s="8">
        <v>0</v>
      </c>
      <c r="D14" s="8">
        <v>5865794</v>
      </c>
      <c r="E14" s="19">
        <f>+D14*100/100</f>
        <v>5865794</v>
      </c>
      <c r="F14" s="19">
        <v>2592416.62</v>
      </c>
      <c r="G14" s="8">
        <v>2036182.6</v>
      </c>
      <c r="H14" s="8"/>
      <c r="I14" s="13">
        <f>IF(ISERROR(+#REF!/E14)=TRUE,0,++#REF!/E14)</f>
        <v>0</v>
      </c>
      <c r="J14" s="13">
        <f>IF(ISERROR(+G14/E14)=TRUE,0,++G14/E14)</f>
        <v>0.34712821486741607</v>
      </c>
      <c r="K14" s="13">
        <f>IF(ISERROR(+H14/E14)=TRUE,0,++H14/E14)</f>
        <v>0</v>
      </c>
      <c r="L14" s="16">
        <f>+D14-G14</f>
        <v>3829611.4</v>
      </c>
    </row>
    <row r="15" spans="1:12" ht="20.100000000000001" customHeight="1" x14ac:dyDescent="0.25">
      <c r="B15" s="36" t="s">
        <v>37</v>
      </c>
      <c r="C15" s="37">
        <v>0</v>
      </c>
      <c r="D15" s="37">
        <v>8613701</v>
      </c>
      <c r="E15" s="38">
        <f t="shared" ref="E15:E52" si="0">+D15*100/100</f>
        <v>8613701</v>
      </c>
      <c r="F15" s="38">
        <v>8177635.2499999991</v>
      </c>
      <c r="G15" s="37">
        <v>7182681.3599999994</v>
      </c>
      <c r="H15" s="37"/>
      <c r="I15" s="39"/>
      <c r="J15" s="39">
        <f t="shared" ref="J15:J52" si="1">IF(ISERROR(+G15/E15)=TRUE,0,++G15/E15)</f>
        <v>0.83386704042780213</v>
      </c>
      <c r="K15" s="39">
        <f t="shared" ref="K15:K52" si="2">IF(ISERROR(+H15/E15)=TRUE,0,++H15/E15)</f>
        <v>0</v>
      </c>
      <c r="L15" s="40">
        <f t="shared" ref="L15:L52" si="3">+D15-G15</f>
        <v>1431019.6400000006</v>
      </c>
    </row>
    <row r="16" spans="1:12" ht="20.100000000000001" customHeight="1" x14ac:dyDescent="0.25">
      <c r="B16" s="36" t="s">
        <v>38</v>
      </c>
      <c r="C16" s="37">
        <v>0</v>
      </c>
      <c r="D16" s="37">
        <v>11582921</v>
      </c>
      <c r="E16" s="38">
        <f t="shared" si="0"/>
        <v>11582921</v>
      </c>
      <c r="F16" s="38">
        <v>9415998.6999999993</v>
      </c>
      <c r="G16" s="37">
        <v>8836475.1999999993</v>
      </c>
      <c r="H16" s="37"/>
      <c r="I16" s="39"/>
      <c r="J16" s="39">
        <f t="shared" si="1"/>
        <v>0.76288832497433068</v>
      </c>
      <c r="K16" s="39">
        <f t="shared" si="2"/>
        <v>0</v>
      </c>
      <c r="L16" s="40">
        <f t="shared" si="3"/>
        <v>2746445.8000000007</v>
      </c>
    </row>
    <row r="17" spans="2:12" ht="20.100000000000001" customHeight="1" x14ac:dyDescent="0.25">
      <c r="B17" s="36" t="s">
        <v>39</v>
      </c>
      <c r="C17" s="37">
        <v>0</v>
      </c>
      <c r="D17" s="37">
        <v>2126676</v>
      </c>
      <c r="E17" s="38">
        <f t="shared" si="0"/>
        <v>2126676</v>
      </c>
      <c r="F17" s="38">
        <v>1801926.64</v>
      </c>
      <c r="G17" s="37">
        <v>1548745.44</v>
      </c>
      <c r="H17" s="37"/>
      <c r="I17" s="39"/>
      <c r="J17" s="39">
        <f t="shared" si="1"/>
        <v>0.72824701082816556</v>
      </c>
      <c r="K17" s="39">
        <f t="shared" si="2"/>
        <v>0</v>
      </c>
      <c r="L17" s="40">
        <f t="shared" si="3"/>
        <v>577930.56000000006</v>
      </c>
    </row>
    <row r="18" spans="2:12" ht="20.100000000000001" customHeight="1" x14ac:dyDescent="0.25">
      <c r="B18" s="36" t="s">
        <v>40</v>
      </c>
      <c r="C18" s="37">
        <v>0</v>
      </c>
      <c r="D18" s="37">
        <v>26644536</v>
      </c>
      <c r="E18" s="38">
        <f t="shared" si="0"/>
        <v>26644536</v>
      </c>
      <c r="F18" s="38">
        <v>23778698.630000003</v>
      </c>
      <c r="G18" s="37">
        <v>22891049.530000005</v>
      </c>
      <c r="H18" s="37"/>
      <c r="I18" s="39"/>
      <c r="J18" s="39">
        <f t="shared" si="1"/>
        <v>0.85912734716040862</v>
      </c>
      <c r="K18" s="39">
        <f t="shared" si="2"/>
        <v>0</v>
      </c>
      <c r="L18" s="40">
        <f t="shared" si="3"/>
        <v>3753486.4699999951</v>
      </c>
    </row>
    <row r="19" spans="2:12" ht="20.100000000000001" customHeight="1" x14ac:dyDescent="0.25">
      <c r="B19" s="36" t="s">
        <v>41</v>
      </c>
      <c r="C19" s="37">
        <v>0</v>
      </c>
      <c r="D19" s="37">
        <v>27526828</v>
      </c>
      <c r="E19" s="38">
        <f t="shared" si="0"/>
        <v>27526828</v>
      </c>
      <c r="F19" s="38">
        <v>23225703.75</v>
      </c>
      <c r="G19" s="37">
        <v>20869242.259999994</v>
      </c>
      <c r="H19" s="37"/>
      <c r="I19" s="39"/>
      <c r="J19" s="39">
        <f t="shared" si="1"/>
        <v>0.75814192103790512</v>
      </c>
      <c r="K19" s="39">
        <f t="shared" si="2"/>
        <v>0</v>
      </c>
      <c r="L19" s="40">
        <f t="shared" si="3"/>
        <v>6657585.7400000058</v>
      </c>
    </row>
    <row r="20" spans="2:12" ht="20.100000000000001" customHeight="1" x14ac:dyDescent="0.25">
      <c r="B20" s="36" t="s">
        <v>42</v>
      </c>
      <c r="C20" s="37">
        <v>0</v>
      </c>
      <c r="D20" s="37">
        <v>29968403</v>
      </c>
      <c r="E20" s="38">
        <f t="shared" si="0"/>
        <v>29968403</v>
      </c>
      <c r="F20" s="38">
        <v>22287589.570000008</v>
      </c>
      <c r="G20" s="37">
        <v>19482831.889999997</v>
      </c>
      <c r="H20" s="37"/>
      <c r="I20" s="39"/>
      <c r="J20" s="39">
        <f t="shared" si="1"/>
        <v>0.65011244976917848</v>
      </c>
      <c r="K20" s="39">
        <f t="shared" si="2"/>
        <v>0</v>
      </c>
      <c r="L20" s="40">
        <f t="shared" si="3"/>
        <v>10485571.110000003</v>
      </c>
    </row>
    <row r="21" spans="2:12" ht="20.100000000000001" customHeight="1" x14ac:dyDescent="0.25">
      <c r="B21" s="36" t="s">
        <v>43</v>
      </c>
      <c r="C21" s="37">
        <v>0</v>
      </c>
      <c r="D21" s="37">
        <v>5405311</v>
      </c>
      <c r="E21" s="38">
        <f t="shared" si="0"/>
        <v>5405311</v>
      </c>
      <c r="F21" s="38">
        <v>3804388.0599999991</v>
      </c>
      <c r="G21" s="37">
        <v>3626559.1599999997</v>
      </c>
      <c r="H21" s="37"/>
      <c r="I21" s="39"/>
      <c r="J21" s="39">
        <f t="shared" si="1"/>
        <v>0.67092516230795962</v>
      </c>
      <c r="K21" s="39">
        <f t="shared" si="2"/>
        <v>0</v>
      </c>
      <c r="L21" s="40">
        <f t="shared" si="3"/>
        <v>1778751.8400000003</v>
      </c>
    </row>
    <row r="22" spans="2:12" ht="20.100000000000001" customHeight="1" x14ac:dyDescent="0.25">
      <c r="B22" s="36" t="s">
        <v>44</v>
      </c>
      <c r="C22" s="37">
        <v>0</v>
      </c>
      <c r="D22" s="37">
        <v>14707248</v>
      </c>
      <c r="E22" s="38">
        <f t="shared" si="0"/>
        <v>14707248</v>
      </c>
      <c r="F22" s="38">
        <v>13326993.440000001</v>
      </c>
      <c r="G22" s="37">
        <v>10114839.419999996</v>
      </c>
      <c r="H22" s="37"/>
      <c r="I22" s="39"/>
      <c r="J22" s="39">
        <f t="shared" si="1"/>
        <v>0.68774521378846654</v>
      </c>
      <c r="K22" s="39">
        <f t="shared" si="2"/>
        <v>0</v>
      </c>
      <c r="L22" s="40">
        <f t="shared" si="3"/>
        <v>4592408.5800000038</v>
      </c>
    </row>
    <row r="23" spans="2:12" ht="20.100000000000001" customHeight="1" x14ac:dyDescent="0.25">
      <c r="B23" s="36" t="s">
        <v>45</v>
      </c>
      <c r="C23" s="37">
        <v>0</v>
      </c>
      <c r="D23" s="37">
        <v>30362638</v>
      </c>
      <c r="E23" s="38">
        <f t="shared" si="0"/>
        <v>30362638</v>
      </c>
      <c r="F23" s="38">
        <v>28434595.849999994</v>
      </c>
      <c r="G23" s="37">
        <v>23365218.32</v>
      </c>
      <c r="H23" s="37"/>
      <c r="I23" s="39"/>
      <c r="J23" s="39">
        <f t="shared" si="1"/>
        <v>0.76953848081316256</v>
      </c>
      <c r="K23" s="39">
        <f t="shared" si="2"/>
        <v>0</v>
      </c>
      <c r="L23" s="40">
        <f t="shared" si="3"/>
        <v>6997419.6799999997</v>
      </c>
    </row>
    <row r="24" spans="2:12" ht="20.100000000000001" customHeight="1" x14ac:dyDescent="0.25">
      <c r="B24" s="36" t="s">
        <v>46</v>
      </c>
      <c r="C24" s="37">
        <v>0</v>
      </c>
      <c r="D24" s="37">
        <v>5072</v>
      </c>
      <c r="E24" s="38">
        <f t="shared" si="0"/>
        <v>5072</v>
      </c>
      <c r="F24" s="38">
        <v>5070</v>
      </c>
      <c r="G24" s="37">
        <v>5070</v>
      </c>
      <c r="H24" s="37"/>
      <c r="I24" s="39"/>
      <c r="J24" s="39">
        <f t="shared" si="1"/>
        <v>0.99960567823343849</v>
      </c>
      <c r="K24" s="39">
        <f t="shared" si="2"/>
        <v>0</v>
      </c>
      <c r="L24" s="40">
        <f t="shared" si="3"/>
        <v>2</v>
      </c>
    </row>
    <row r="25" spans="2:12" ht="20.100000000000001" customHeight="1" x14ac:dyDescent="0.25">
      <c r="B25" s="36" t="s">
        <v>47</v>
      </c>
      <c r="C25" s="37">
        <v>0</v>
      </c>
      <c r="D25" s="37">
        <v>31843572</v>
      </c>
      <c r="E25" s="38">
        <f t="shared" si="0"/>
        <v>31843572</v>
      </c>
      <c r="F25" s="38">
        <v>28925752.760000009</v>
      </c>
      <c r="G25" s="37">
        <v>20992063.23</v>
      </c>
      <c r="H25" s="37"/>
      <c r="I25" s="39"/>
      <c r="J25" s="39">
        <f t="shared" si="1"/>
        <v>0.65922451256410552</v>
      </c>
      <c r="K25" s="39">
        <f t="shared" si="2"/>
        <v>0</v>
      </c>
      <c r="L25" s="40">
        <f t="shared" si="3"/>
        <v>10851508.77</v>
      </c>
    </row>
    <row r="26" spans="2:12" ht="20.100000000000001" customHeight="1" x14ac:dyDescent="0.25">
      <c r="B26" s="36" t="s">
        <v>48</v>
      </c>
      <c r="C26" s="37">
        <v>0</v>
      </c>
      <c r="D26" s="37">
        <v>64208199</v>
      </c>
      <c r="E26" s="38">
        <f t="shared" si="0"/>
        <v>64208199</v>
      </c>
      <c r="F26" s="38">
        <v>42017728.100000001</v>
      </c>
      <c r="G26" s="37">
        <v>32509272.290000007</v>
      </c>
      <c r="H26" s="37"/>
      <c r="I26" s="39"/>
      <c r="J26" s="39">
        <f t="shared" si="1"/>
        <v>0.50631029675820693</v>
      </c>
      <c r="K26" s="39">
        <f t="shared" si="2"/>
        <v>0</v>
      </c>
      <c r="L26" s="40">
        <f t="shared" si="3"/>
        <v>31698926.709999993</v>
      </c>
    </row>
    <row r="27" spans="2:12" ht="20.100000000000001" customHeight="1" x14ac:dyDescent="0.25">
      <c r="B27" s="36" t="s">
        <v>49</v>
      </c>
      <c r="C27" s="37">
        <v>0</v>
      </c>
      <c r="D27" s="37">
        <v>29369716</v>
      </c>
      <c r="E27" s="38">
        <f t="shared" si="0"/>
        <v>29369716</v>
      </c>
      <c r="F27" s="38">
        <v>27736424.470000006</v>
      </c>
      <c r="G27" s="37">
        <v>23307774.300000008</v>
      </c>
      <c r="H27" s="37"/>
      <c r="I27" s="39"/>
      <c r="J27" s="39">
        <f t="shared" si="1"/>
        <v>0.79359889962844754</v>
      </c>
      <c r="K27" s="39">
        <f t="shared" si="2"/>
        <v>0</v>
      </c>
      <c r="L27" s="40">
        <f t="shared" si="3"/>
        <v>6061941.6999999918</v>
      </c>
    </row>
    <row r="28" spans="2:12" ht="20.100000000000001" customHeight="1" x14ac:dyDescent="0.25">
      <c r="B28" s="36" t="s">
        <v>50</v>
      </c>
      <c r="C28" s="37">
        <v>0</v>
      </c>
      <c r="D28" s="37">
        <v>6843295</v>
      </c>
      <c r="E28" s="38">
        <f t="shared" si="0"/>
        <v>6843295</v>
      </c>
      <c r="F28" s="38">
        <v>6408929.169999999</v>
      </c>
      <c r="G28" s="37">
        <v>5711200.3000000007</v>
      </c>
      <c r="H28" s="37"/>
      <c r="I28" s="39"/>
      <c r="J28" s="39">
        <f t="shared" si="1"/>
        <v>0.83456877133018537</v>
      </c>
      <c r="K28" s="39">
        <f t="shared" si="2"/>
        <v>0</v>
      </c>
      <c r="L28" s="40">
        <f t="shared" si="3"/>
        <v>1132094.6999999993</v>
      </c>
    </row>
    <row r="29" spans="2:12" ht="20.100000000000001" customHeight="1" x14ac:dyDescent="0.25">
      <c r="B29" s="36" t="s">
        <v>51</v>
      </c>
      <c r="C29" s="37">
        <v>0</v>
      </c>
      <c r="D29" s="37">
        <v>3908280</v>
      </c>
      <c r="E29" s="38">
        <f t="shared" si="0"/>
        <v>3908280</v>
      </c>
      <c r="F29" s="38">
        <v>3764417.69</v>
      </c>
      <c r="G29" s="37">
        <v>3624868.67</v>
      </c>
      <c r="H29" s="37"/>
      <c r="I29" s="39"/>
      <c r="J29" s="39">
        <f t="shared" si="1"/>
        <v>0.92748438443509673</v>
      </c>
      <c r="K29" s="39">
        <f t="shared" si="2"/>
        <v>0</v>
      </c>
      <c r="L29" s="40">
        <f t="shared" si="3"/>
        <v>283411.33000000007</v>
      </c>
    </row>
    <row r="30" spans="2:12" ht="20.100000000000001" customHeight="1" x14ac:dyDescent="0.25">
      <c r="B30" s="36" t="s">
        <v>52</v>
      </c>
      <c r="C30" s="37">
        <v>0</v>
      </c>
      <c r="D30" s="37">
        <v>3013901</v>
      </c>
      <c r="E30" s="38">
        <f t="shared" si="0"/>
        <v>3013901</v>
      </c>
      <c r="F30" s="38">
        <v>2828420.04</v>
      </c>
      <c r="G30" s="37">
        <v>2496860.02</v>
      </c>
      <c r="H30" s="37"/>
      <c r="I30" s="39"/>
      <c r="J30" s="39">
        <f t="shared" si="1"/>
        <v>0.82844792181295934</v>
      </c>
      <c r="K30" s="39">
        <f t="shared" si="2"/>
        <v>0</v>
      </c>
      <c r="L30" s="40">
        <f t="shared" si="3"/>
        <v>517040.98</v>
      </c>
    </row>
    <row r="31" spans="2:12" ht="20.100000000000001" customHeight="1" x14ac:dyDescent="0.25">
      <c r="B31" s="36" t="s">
        <v>53</v>
      </c>
      <c r="C31" s="37">
        <v>0</v>
      </c>
      <c r="D31" s="37">
        <v>5692831</v>
      </c>
      <c r="E31" s="38">
        <f t="shared" si="0"/>
        <v>5692831</v>
      </c>
      <c r="F31" s="38">
        <v>3241124.6299999994</v>
      </c>
      <c r="G31" s="37">
        <v>2570662.8199999994</v>
      </c>
      <c r="H31" s="37"/>
      <c r="I31" s="39"/>
      <c r="J31" s="39">
        <f t="shared" si="1"/>
        <v>0.45156141469859185</v>
      </c>
      <c r="K31" s="39">
        <f t="shared" si="2"/>
        <v>0</v>
      </c>
      <c r="L31" s="40">
        <f t="shared" si="3"/>
        <v>3122168.1800000006</v>
      </c>
    </row>
    <row r="32" spans="2:12" ht="20.100000000000001" customHeight="1" x14ac:dyDescent="0.25">
      <c r="B32" s="36" t="s">
        <v>54</v>
      </c>
      <c r="C32" s="37">
        <v>0</v>
      </c>
      <c r="D32" s="37">
        <v>14405560</v>
      </c>
      <c r="E32" s="38">
        <f t="shared" si="0"/>
        <v>14405560</v>
      </c>
      <c r="F32" s="38">
        <v>13010888.279999999</v>
      </c>
      <c r="G32" s="37">
        <v>11774384.729999999</v>
      </c>
      <c r="H32" s="37"/>
      <c r="I32" s="39"/>
      <c r="J32" s="39">
        <f t="shared" si="1"/>
        <v>0.81735001832625731</v>
      </c>
      <c r="K32" s="39">
        <f t="shared" si="2"/>
        <v>0</v>
      </c>
      <c r="L32" s="40">
        <f t="shared" si="3"/>
        <v>2631175.2700000014</v>
      </c>
    </row>
    <row r="33" spans="2:12" ht="20.100000000000001" customHeight="1" x14ac:dyDescent="0.25">
      <c r="B33" s="36" t="s">
        <v>55</v>
      </c>
      <c r="C33" s="37">
        <v>0</v>
      </c>
      <c r="D33" s="37">
        <v>9009156</v>
      </c>
      <c r="E33" s="38">
        <f t="shared" si="0"/>
        <v>9009156</v>
      </c>
      <c r="F33" s="38">
        <v>8047567.4400000013</v>
      </c>
      <c r="G33" s="37">
        <v>8018186.2000000002</v>
      </c>
      <c r="H33" s="37"/>
      <c r="I33" s="39"/>
      <c r="J33" s="39">
        <f t="shared" si="1"/>
        <v>0.89000414689233931</v>
      </c>
      <c r="K33" s="39">
        <f t="shared" si="2"/>
        <v>0</v>
      </c>
      <c r="L33" s="40">
        <f t="shared" si="3"/>
        <v>990969.79999999981</v>
      </c>
    </row>
    <row r="34" spans="2:12" ht="20.100000000000001" customHeight="1" x14ac:dyDescent="0.25">
      <c r="B34" s="36" t="s">
        <v>56</v>
      </c>
      <c r="C34" s="37">
        <v>0</v>
      </c>
      <c r="D34" s="37">
        <v>3029198</v>
      </c>
      <c r="E34" s="38">
        <f t="shared" si="0"/>
        <v>3029198</v>
      </c>
      <c r="F34" s="38">
        <v>2756688.4899999998</v>
      </c>
      <c r="G34" s="37">
        <v>2709127.4899999993</v>
      </c>
      <c r="H34" s="37"/>
      <c r="I34" s="39"/>
      <c r="J34" s="39">
        <f t="shared" si="1"/>
        <v>0.89433820106840134</v>
      </c>
      <c r="K34" s="39">
        <f t="shared" si="2"/>
        <v>0</v>
      </c>
      <c r="L34" s="40">
        <f t="shared" si="3"/>
        <v>320070.51000000071</v>
      </c>
    </row>
    <row r="35" spans="2:12" ht="20.100000000000001" customHeight="1" x14ac:dyDescent="0.25">
      <c r="B35" s="36" t="s">
        <v>57</v>
      </c>
      <c r="C35" s="37">
        <v>0</v>
      </c>
      <c r="D35" s="37">
        <v>1160657</v>
      </c>
      <c r="E35" s="38">
        <f t="shared" si="0"/>
        <v>1160657</v>
      </c>
      <c r="F35" s="38">
        <v>1160653.0999999999</v>
      </c>
      <c r="G35" s="37">
        <v>1160653.0999999999</v>
      </c>
      <c r="H35" s="37"/>
      <c r="I35" s="39"/>
      <c r="J35" s="39">
        <f t="shared" si="1"/>
        <v>0.99999663983416276</v>
      </c>
      <c r="K35" s="39">
        <f t="shared" si="2"/>
        <v>0</v>
      </c>
      <c r="L35" s="40">
        <f t="shared" si="3"/>
        <v>3.9000000001396984</v>
      </c>
    </row>
    <row r="36" spans="2:12" ht="20.100000000000001" customHeight="1" x14ac:dyDescent="0.25">
      <c r="B36" s="36" t="s">
        <v>58</v>
      </c>
      <c r="C36" s="37">
        <v>0</v>
      </c>
      <c r="D36" s="37">
        <v>509854</v>
      </c>
      <c r="E36" s="38">
        <f t="shared" si="0"/>
        <v>509854</v>
      </c>
      <c r="F36" s="38">
        <v>505351.35</v>
      </c>
      <c r="G36" s="37">
        <v>505351.35</v>
      </c>
      <c r="H36" s="37"/>
      <c r="I36" s="39"/>
      <c r="J36" s="39">
        <f t="shared" si="1"/>
        <v>0.99116874634699337</v>
      </c>
      <c r="K36" s="39">
        <f t="shared" si="2"/>
        <v>0</v>
      </c>
      <c r="L36" s="40">
        <f t="shared" si="3"/>
        <v>4502.6500000000233</v>
      </c>
    </row>
    <row r="37" spans="2:12" ht="20.100000000000001" customHeight="1" x14ac:dyDescent="0.25">
      <c r="B37" s="36" t="s">
        <v>59</v>
      </c>
      <c r="C37" s="37">
        <v>0</v>
      </c>
      <c r="D37" s="37">
        <v>1429686</v>
      </c>
      <c r="E37" s="38">
        <f t="shared" si="0"/>
        <v>1429686</v>
      </c>
      <c r="F37" s="38">
        <v>1335500.8900000001</v>
      </c>
      <c r="G37" s="37">
        <v>1335500.8900000001</v>
      </c>
      <c r="H37" s="37"/>
      <c r="I37" s="39"/>
      <c r="J37" s="39">
        <f t="shared" si="1"/>
        <v>0.93412182115513487</v>
      </c>
      <c r="K37" s="39">
        <f t="shared" si="2"/>
        <v>0</v>
      </c>
      <c r="L37" s="40">
        <f t="shared" si="3"/>
        <v>94185.10999999987</v>
      </c>
    </row>
    <row r="38" spans="2:12" ht="20.100000000000001" customHeight="1" x14ac:dyDescent="0.25">
      <c r="B38" s="36" t="s">
        <v>60</v>
      </c>
      <c r="C38" s="37">
        <v>0</v>
      </c>
      <c r="D38" s="37">
        <v>1184676</v>
      </c>
      <c r="E38" s="38">
        <f t="shared" si="0"/>
        <v>1184676</v>
      </c>
      <c r="F38" s="38">
        <v>835389.4800000001</v>
      </c>
      <c r="G38" s="37">
        <v>355582.32999999996</v>
      </c>
      <c r="H38" s="37"/>
      <c r="I38" s="39"/>
      <c r="J38" s="39">
        <f t="shared" ref="J38:J40" si="4">IF(ISERROR(+G38/E38)=TRUE,0,++G38/E38)</f>
        <v>0.30015154354439522</v>
      </c>
      <c r="K38" s="39">
        <f t="shared" ref="K38:K40" si="5">IF(ISERROR(+H38/E38)=TRUE,0,++H38/E38)</f>
        <v>0</v>
      </c>
      <c r="L38" s="40">
        <f t="shared" ref="L38:L40" si="6">+D38-G38</f>
        <v>829093.67</v>
      </c>
    </row>
    <row r="39" spans="2:12" ht="20.100000000000001" customHeight="1" x14ac:dyDescent="0.25">
      <c r="B39" s="36" t="s">
        <v>61</v>
      </c>
      <c r="C39" s="37">
        <v>0</v>
      </c>
      <c r="D39" s="37">
        <v>653040</v>
      </c>
      <c r="E39" s="38">
        <f t="shared" si="0"/>
        <v>653040</v>
      </c>
      <c r="F39" s="38">
        <v>652737.30000000005</v>
      </c>
      <c r="G39" s="37">
        <v>652737.30000000005</v>
      </c>
      <c r="H39" s="37"/>
      <c r="I39" s="39"/>
      <c r="J39" s="39">
        <f t="shared" si="4"/>
        <v>0.99953647556045577</v>
      </c>
      <c r="K39" s="39">
        <f t="shared" si="5"/>
        <v>0</v>
      </c>
      <c r="L39" s="40">
        <f t="shared" si="6"/>
        <v>302.69999999995343</v>
      </c>
    </row>
    <row r="40" spans="2:12" ht="20.100000000000001" customHeight="1" x14ac:dyDescent="0.25">
      <c r="B40" s="36" t="s">
        <v>62</v>
      </c>
      <c r="C40" s="37">
        <v>0</v>
      </c>
      <c r="D40" s="37">
        <v>1106958</v>
      </c>
      <c r="E40" s="38">
        <f t="shared" si="0"/>
        <v>1106958</v>
      </c>
      <c r="F40" s="38">
        <v>1046143.8</v>
      </c>
      <c r="G40" s="37">
        <v>1028073.1600000001</v>
      </c>
      <c r="H40" s="37"/>
      <c r="I40" s="39"/>
      <c r="J40" s="39">
        <f t="shared" si="4"/>
        <v>0.92873727819845031</v>
      </c>
      <c r="K40" s="39">
        <f t="shared" si="5"/>
        <v>0</v>
      </c>
      <c r="L40" s="40">
        <f t="shared" si="6"/>
        <v>78884.839999999851</v>
      </c>
    </row>
    <row r="41" spans="2:12" ht="20.100000000000001" customHeight="1" x14ac:dyDescent="0.25">
      <c r="B41" s="36" t="s">
        <v>63</v>
      </c>
      <c r="C41" s="37">
        <v>0</v>
      </c>
      <c r="D41" s="37">
        <v>19617180</v>
      </c>
      <c r="E41" s="38">
        <f t="shared" si="0"/>
        <v>19617180</v>
      </c>
      <c r="F41" s="38">
        <v>7522343.7200000007</v>
      </c>
      <c r="G41" s="37">
        <v>5234694.6500000013</v>
      </c>
      <c r="H41" s="37"/>
      <c r="I41" s="39"/>
      <c r="J41" s="39">
        <f t="shared" si="1"/>
        <v>0.2668423621539896</v>
      </c>
      <c r="K41" s="39">
        <f t="shared" si="2"/>
        <v>0</v>
      </c>
      <c r="L41" s="40">
        <f t="shared" si="3"/>
        <v>14382485.349999998</v>
      </c>
    </row>
    <row r="42" spans="2:12" ht="20.100000000000001" customHeight="1" x14ac:dyDescent="0.25">
      <c r="B42" s="36" t="s">
        <v>64</v>
      </c>
      <c r="C42" s="37">
        <v>0</v>
      </c>
      <c r="D42" s="37">
        <v>6864838</v>
      </c>
      <c r="E42" s="38">
        <f t="shared" si="0"/>
        <v>6864838</v>
      </c>
      <c r="F42" s="38">
        <v>5229065.4300000016</v>
      </c>
      <c r="G42" s="37">
        <v>4928550.9200000027</v>
      </c>
      <c r="H42" s="37"/>
      <c r="I42" s="39"/>
      <c r="J42" s="39">
        <f t="shared" si="1"/>
        <v>0.71794132942394306</v>
      </c>
      <c r="K42" s="39">
        <f t="shared" si="2"/>
        <v>0</v>
      </c>
      <c r="L42" s="40">
        <f t="shared" si="3"/>
        <v>1936287.0799999973</v>
      </c>
    </row>
    <row r="43" spans="2:12" ht="20.100000000000001" customHeight="1" x14ac:dyDescent="0.25">
      <c r="B43" s="36" t="s">
        <v>65</v>
      </c>
      <c r="C43" s="37">
        <v>0</v>
      </c>
      <c r="D43" s="37">
        <v>506486</v>
      </c>
      <c r="E43" s="38">
        <f t="shared" si="0"/>
        <v>506486</v>
      </c>
      <c r="F43" s="38">
        <v>506481.91</v>
      </c>
      <c r="G43" s="37">
        <v>506481.91</v>
      </c>
      <c r="H43" s="37"/>
      <c r="I43" s="39"/>
      <c r="J43" s="39">
        <f t="shared" si="1"/>
        <v>0.99999192475211551</v>
      </c>
      <c r="K43" s="39">
        <f t="shared" si="2"/>
        <v>0</v>
      </c>
      <c r="L43" s="40">
        <f t="shared" si="3"/>
        <v>4.0900000000256114</v>
      </c>
    </row>
    <row r="44" spans="2:12" ht="20.100000000000001" customHeight="1" x14ac:dyDescent="0.25">
      <c r="B44" s="36" t="s">
        <v>68</v>
      </c>
      <c r="C44" s="37">
        <v>0</v>
      </c>
      <c r="D44" s="37">
        <v>29142564</v>
      </c>
      <c r="E44" s="38">
        <f t="shared" si="0"/>
        <v>29142564</v>
      </c>
      <c r="F44" s="38">
        <v>22468007.539999999</v>
      </c>
      <c r="G44" s="37">
        <v>16157505.810000002</v>
      </c>
      <c r="H44" s="37"/>
      <c r="I44" s="39"/>
      <c r="J44" s="39">
        <f t="shared" si="1"/>
        <v>0.55442979588206454</v>
      </c>
      <c r="K44" s="39">
        <f t="shared" si="2"/>
        <v>0</v>
      </c>
      <c r="L44" s="40">
        <f t="shared" si="3"/>
        <v>12985058.189999998</v>
      </c>
    </row>
    <row r="45" spans="2:12" ht="20.100000000000001" customHeight="1" x14ac:dyDescent="0.25">
      <c r="B45" s="36" t="s">
        <v>69</v>
      </c>
      <c r="C45" s="37">
        <v>0</v>
      </c>
      <c r="D45" s="37">
        <v>3552721</v>
      </c>
      <c r="E45" s="38">
        <f t="shared" si="0"/>
        <v>3552721</v>
      </c>
      <c r="F45" s="38">
        <v>2665972.4400000004</v>
      </c>
      <c r="G45" s="37">
        <v>2250941.9500000002</v>
      </c>
      <c r="H45" s="37"/>
      <c r="I45" s="39"/>
      <c r="J45" s="39">
        <f t="shared" si="1"/>
        <v>0.63358252730794229</v>
      </c>
      <c r="K45" s="39">
        <f t="shared" si="2"/>
        <v>0</v>
      </c>
      <c r="L45" s="40">
        <f t="shared" si="3"/>
        <v>1301779.0499999998</v>
      </c>
    </row>
    <row r="46" spans="2:12" ht="20.100000000000001" customHeight="1" x14ac:dyDescent="0.25">
      <c r="B46" s="36" t="s">
        <v>70</v>
      </c>
      <c r="C46" s="37">
        <v>0</v>
      </c>
      <c r="D46" s="37">
        <v>1159236</v>
      </c>
      <c r="E46" s="38">
        <f t="shared" si="0"/>
        <v>1159236</v>
      </c>
      <c r="F46" s="38">
        <v>1152375.8500000001</v>
      </c>
      <c r="G46" s="37">
        <v>1152375.8500000003</v>
      </c>
      <c r="H46" s="37"/>
      <c r="I46" s="39"/>
      <c r="J46" s="39">
        <f t="shared" ref="J46:J47" si="7">IF(ISERROR(+G46/E46)=TRUE,0,++G46/E46)</f>
        <v>0.99408217998750925</v>
      </c>
      <c r="K46" s="39">
        <f t="shared" ref="K46:K47" si="8">IF(ISERROR(+H46/E46)=TRUE,0,++H46/E46)</f>
        <v>0</v>
      </c>
      <c r="L46" s="40">
        <f t="shared" ref="L46:L47" si="9">+D46-G46</f>
        <v>6860.149999999674</v>
      </c>
    </row>
    <row r="47" spans="2:12" ht="20.100000000000001" customHeight="1" x14ac:dyDescent="0.25">
      <c r="B47" s="36" t="s">
        <v>72</v>
      </c>
      <c r="C47" s="37">
        <v>0</v>
      </c>
      <c r="D47" s="37">
        <v>2617993</v>
      </c>
      <c r="E47" s="38">
        <f t="shared" si="0"/>
        <v>2617993</v>
      </c>
      <c r="F47" s="38">
        <v>2114297.7999999998</v>
      </c>
      <c r="G47" s="37">
        <v>1836855.8899999997</v>
      </c>
      <c r="H47" s="37"/>
      <c r="I47" s="39"/>
      <c r="J47" s="39">
        <f t="shared" si="7"/>
        <v>0.70162750244175587</v>
      </c>
      <c r="K47" s="39">
        <f t="shared" si="8"/>
        <v>0</v>
      </c>
      <c r="L47" s="40">
        <f t="shared" si="9"/>
        <v>781137.11000000034</v>
      </c>
    </row>
    <row r="48" spans="2:12" ht="20.100000000000001" customHeight="1" x14ac:dyDescent="0.25">
      <c r="B48" s="36" t="s">
        <v>73</v>
      </c>
      <c r="C48" s="37">
        <v>0</v>
      </c>
      <c r="D48" s="37">
        <v>7797001</v>
      </c>
      <c r="E48" s="38">
        <f t="shared" si="0"/>
        <v>7797001</v>
      </c>
      <c r="F48" s="38">
        <v>1192898.04</v>
      </c>
      <c r="G48" s="37">
        <v>751570.29</v>
      </c>
      <c r="H48" s="37"/>
      <c r="I48" s="39"/>
      <c r="J48" s="39">
        <f t="shared" si="1"/>
        <v>9.639222696008376E-2</v>
      </c>
      <c r="K48" s="39">
        <f t="shared" si="2"/>
        <v>0</v>
      </c>
      <c r="L48" s="40">
        <f t="shared" si="3"/>
        <v>7045430.71</v>
      </c>
    </row>
    <row r="49" spans="2:12" ht="20.100000000000001" customHeight="1" x14ac:dyDescent="0.25">
      <c r="B49" s="36" t="s">
        <v>74</v>
      </c>
      <c r="C49" s="37">
        <v>0</v>
      </c>
      <c r="D49" s="37">
        <v>10502330</v>
      </c>
      <c r="E49" s="38">
        <f t="shared" si="0"/>
        <v>10502330</v>
      </c>
      <c r="F49" s="38">
        <v>596143.4</v>
      </c>
      <c r="G49" s="37">
        <v>65966</v>
      </c>
      <c r="H49" s="37"/>
      <c r="I49" s="39"/>
      <c r="J49" s="39">
        <f t="shared" si="1"/>
        <v>6.2810823883842921E-3</v>
      </c>
      <c r="K49" s="39">
        <f t="shared" si="2"/>
        <v>0</v>
      </c>
      <c r="L49" s="40">
        <f t="shared" si="3"/>
        <v>10436364</v>
      </c>
    </row>
    <row r="50" spans="2:12" ht="20.100000000000001" customHeight="1" x14ac:dyDescent="0.25">
      <c r="B50" s="36" t="s">
        <v>75</v>
      </c>
      <c r="C50" s="37">
        <v>0</v>
      </c>
      <c r="D50" s="37">
        <v>7338066</v>
      </c>
      <c r="E50" s="38">
        <f t="shared" ref="E50" si="10">+D50*100/100</f>
        <v>7338066</v>
      </c>
      <c r="F50" s="38">
        <v>19880</v>
      </c>
      <c r="G50" s="37">
        <v>0</v>
      </c>
      <c r="H50" s="37"/>
      <c r="I50" s="39"/>
      <c r="J50" s="39">
        <f t="shared" ref="J50" si="11">IF(ISERROR(+G50/E50)=TRUE,0,++G50/E50)</f>
        <v>0</v>
      </c>
      <c r="K50" s="39"/>
      <c r="L50" s="40"/>
    </row>
    <row r="51" spans="2:12" ht="20.100000000000001" customHeight="1" x14ac:dyDescent="0.25">
      <c r="B51" s="36" t="s">
        <v>76</v>
      </c>
      <c r="C51" s="37">
        <v>0</v>
      </c>
      <c r="D51" s="37">
        <v>2738850</v>
      </c>
      <c r="E51" s="38">
        <f t="shared" si="0"/>
        <v>2738850</v>
      </c>
      <c r="F51" s="38">
        <v>32400</v>
      </c>
      <c r="G51" s="37">
        <v>0</v>
      </c>
      <c r="H51" s="37"/>
      <c r="I51" s="39"/>
      <c r="J51" s="39">
        <f t="shared" si="1"/>
        <v>0</v>
      </c>
      <c r="K51" s="39"/>
      <c r="L51" s="40"/>
    </row>
    <row r="52" spans="2:12" ht="20.100000000000001" customHeight="1" x14ac:dyDescent="0.25">
      <c r="B52" s="36" t="s">
        <v>71</v>
      </c>
      <c r="C52" s="37">
        <v>0</v>
      </c>
      <c r="D52" s="37">
        <v>4044035</v>
      </c>
      <c r="E52" s="38">
        <f t="shared" si="0"/>
        <v>4044035</v>
      </c>
      <c r="F52" s="38">
        <v>1249992.28</v>
      </c>
      <c r="G52" s="37">
        <v>478990.59</v>
      </c>
      <c r="H52" s="37"/>
      <c r="I52" s="39"/>
      <c r="J52" s="39">
        <f t="shared" si="1"/>
        <v>0.11844373008641122</v>
      </c>
      <c r="K52" s="39">
        <f t="shared" si="2"/>
        <v>0</v>
      </c>
      <c r="L52" s="40">
        <f t="shared" si="3"/>
        <v>3565044.41</v>
      </c>
    </row>
    <row r="53" spans="2:12" ht="23.25" customHeight="1" x14ac:dyDescent="0.25">
      <c r="B53" s="24" t="s">
        <v>4</v>
      </c>
      <c r="C53" s="11">
        <f t="shared" ref="C53:H53" si="12">SUM(C14:C52)</f>
        <v>0</v>
      </c>
      <c r="D53" s="11">
        <f t="shared" si="12"/>
        <v>436059007</v>
      </c>
      <c r="E53" s="11">
        <f t="shared" si="12"/>
        <v>436059007</v>
      </c>
      <c r="F53" s="11">
        <f t="shared" si="12"/>
        <v>325874591.91000015</v>
      </c>
      <c r="G53" s="11">
        <f t="shared" si="12"/>
        <v>272075127.21999997</v>
      </c>
      <c r="H53" s="11">
        <f t="shared" si="12"/>
        <v>0</v>
      </c>
      <c r="I53" s="15">
        <f>IF(ISERROR(+#REF!/E53)=TRUE,0,++#REF!/E53)</f>
        <v>0</v>
      </c>
      <c r="J53" s="15">
        <f>IF(ISERROR(+G53/E53)=TRUE,0,++G53/E53)</f>
        <v>0.62394107873570415</v>
      </c>
      <c r="K53" s="15">
        <f>IF(ISERROR(+H53/E53)=TRUE,0,++H53/E53)</f>
        <v>0</v>
      </c>
      <c r="L53" s="18">
        <f>SUM(L14:L52)</f>
        <v>153906963.78</v>
      </c>
    </row>
    <row r="54" spans="2:12" s="31" customFormat="1" x14ac:dyDescent="0.2">
      <c r="B54" s="12" t="s">
        <v>81</v>
      </c>
      <c r="K54" s="32"/>
    </row>
    <row r="55" spans="2:12" s="31" customFormat="1" x14ac:dyDescent="0.2">
      <c r="B55" s="12"/>
    </row>
    <row r="56" spans="2:12" s="31" customFormat="1" x14ac:dyDescent="0.25">
      <c r="K56" s="32"/>
    </row>
    <row r="57" spans="2:12" s="31" customFormat="1" x14ac:dyDescent="0.25">
      <c r="K57" s="32"/>
    </row>
    <row r="58" spans="2:12" s="31" customFormat="1" x14ac:dyDescent="0.25">
      <c r="K58" s="32"/>
    </row>
    <row r="59" spans="2:12" s="31" customFormat="1" ht="44.25" customHeight="1" x14ac:dyDescent="0.25">
      <c r="B59" s="41"/>
      <c r="C59" s="41" t="s">
        <v>3</v>
      </c>
      <c r="D59" s="41" t="s">
        <v>2</v>
      </c>
      <c r="E59" s="49" t="s">
        <v>17</v>
      </c>
      <c r="F59" s="49" t="s">
        <v>18</v>
      </c>
      <c r="G59" s="49" t="s">
        <v>21</v>
      </c>
      <c r="H59" s="50" t="s">
        <v>14</v>
      </c>
      <c r="I59" s="63"/>
      <c r="J59" s="63"/>
      <c r="K59" s="63"/>
      <c r="L59" s="49"/>
    </row>
    <row r="60" spans="2:12" s="31" customFormat="1" x14ac:dyDescent="0.25">
      <c r="B60" s="42"/>
      <c r="C60" s="43">
        <f>C53/$A$10</f>
        <v>0</v>
      </c>
      <c r="D60" s="43">
        <f>D53/$A$10</f>
        <v>436.05900700000001</v>
      </c>
      <c r="E60" s="43">
        <f>E53/$A$10</f>
        <v>436.05900700000001</v>
      </c>
      <c r="F60" s="43">
        <f>F53/$A$10</f>
        <v>325.87459191000016</v>
      </c>
      <c r="G60" s="43">
        <f>G53/$A$10</f>
        <v>272.07512721999996</v>
      </c>
      <c r="H60" s="51"/>
      <c r="I60" s="44"/>
      <c r="J60" s="44"/>
      <c r="K60" s="44"/>
      <c r="L60" s="45"/>
    </row>
    <row r="61" spans="2:12" s="31" customFormat="1" x14ac:dyDescent="0.25">
      <c r="B61" s="42"/>
      <c r="C61" s="43"/>
      <c r="D61" s="43"/>
      <c r="E61" s="43"/>
      <c r="F61" s="43"/>
      <c r="G61" s="43"/>
      <c r="H61" s="47"/>
      <c r="I61" s="44"/>
      <c r="J61" s="44"/>
      <c r="K61" s="44"/>
      <c r="L61" s="45"/>
    </row>
    <row r="62" spans="2:12" s="31" customFormat="1" x14ac:dyDescent="0.25">
      <c r="B62" s="42"/>
      <c r="C62" s="43"/>
      <c r="D62" s="43"/>
      <c r="E62" s="43"/>
      <c r="F62" s="43"/>
      <c r="G62" s="43"/>
      <c r="H62" s="47"/>
      <c r="I62" s="44"/>
      <c r="J62" s="44"/>
      <c r="K62" s="44"/>
      <c r="L62" s="45"/>
    </row>
    <row r="63" spans="2:12" s="31" customFormat="1" x14ac:dyDescent="0.25">
      <c r="B63" s="42"/>
      <c r="C63" s="43"/>
      <c r="D63" s="43"/>
      <c r="E63" s="43"/>
      <c r="F63" s="43"/>
      <c r="G63" s="43"/>
      <c r="H63" s="47"/>
      <c r="I63" s="44"/>
      <c r="J63" s="44"/>
      <c r="K63" s="44"/>
      <c r="L63" s="45"/>
    </row>
    <row r="64" spans="2:12" s="31" customFormat="1" x14ac:dyDescent="0.25">
      <c r="B64" s="42"/>
      <c r="C64" s="43"/>
      <c r="D64" s="43"/>
      <c r="E64" s="43"/>
      <c r="F64" s="43"/>
      <c r="G64" s="43"/>
      <c r="H64" s="47"/>
      <c r="I64" s="44"/>
      <c r="J64" s="44"/>
      <c r="K64" s="44"/>
      <c r="L64" s="45"/>
    </row>
    <row r="65" spans="2:12" s="31" customFormat="1" x14ac:dyDescent="0.25">
      <c r="B65" s="42"/>
      <c r="C65" s="43"/>
      <c r="D65" s="43"/>
      <c r="E65" s="43"/>
      <c r="F65" s="43"/>
      <c r="G65" s="43"/>
      <c r="H65" s="47"/>
      <c r="I65" s="44"/>
      <c r="J65" s="44"/>
      <c r="K65" s="44"/>
      <c r="L65" s="45"/>
    </row>
    <row r="66" spans="2:12" s="31" customFormat="1" x14ac:dyDescent="0.25">
      <c r="B66" s="42"/>
      <c r="C66" s="43"/>
      <c r="D66" s="43"/>
      <c r="E66" s="43"/>
      <c r="F66" s="43"/>
      <c r="G66" s="43"/>
      <c r="H66" s="47"/>
      <c r="I66" s="44"/>
      <c r="J66" s="44"/>
      <c r="K66" s="44"/>
      <c r="L66" s="45"/>
    </row>
    <row r="67" spans="2:12" s="31" customFormat="1" x14ac:dyDescent="0.25">
      <c r="B67" s="42"/>
      <c r="C67" s="43"/>
      <c r="D67" s="43"/>
      <c r="E67" s="43"/>
      <c r="F67" s="43"/>
      <c r="G67" s="43"/>
      <c r="H67" s="47"/>
      <c r="I67" s="44"/>
      <c r="J67" s="44"/>
      <c r="K67" s="44"/>
      <c r="L67" s="45"/>
    </row>
    <row r="68" spans="2:12" s="31" customFormat="1" x14ac:dyDescent="0.25">
      <c r="B68" s="42"/>
      <c r="C68" s="43"/>
      <c r="D68" s="43"/>
      <c r="E68" s="43"/>
      <c r="F68" s="43"/>
      <c r="G68" s="43"/>
      <c r="H68" s="47"/>
      <c r="I68" s="44"/>
      <c r="J68" s="44"/>
      <c r="K68" s="44"/>
      <c r="L68" s="45"/>
    </row>
    <row r="69" spans="2:12" s="31" customFormat="1" x14ac:dyDescent="0.25">
      <c r="B69" s="42"/>
      <c r="C69" s="43"/>
      <c r="D69" s="43"/>
      <c r="E69" s="43"/>
      <c r="F69" s="43"/>
      <c r="G69" s="43"/>
      <c r="H69" s="47"/>
      <c r="I69" s="44"/>
      <c r="J69" s="44"/>
      <c r="K69" s="44"/>
      <c r="L69" s="45"/>
    </row>
    <row r="70" spans="2:12" s="31" customFormat="1" x14ac:dyDescent="0.25">
      <c r="B70" s="42"/>
      <c r="C70" s="43"/>
      <c r="D70" s="43"/>
      <c r="E70" s="43"/>
      <c r="F70" s="43"/>
      <c r="G70" s="43"/>
      <c r="H70" s="47"/>
      <c r="I70" s="44"/>
      <c r="J70" s="44"/>
      <c r="K70" s="44"/>
      <c r="L70" s="45"/>
    </row>
    <row r="71" spans="2:12" s="31" customFormat="1" x14ac:dyDescent="0.25">
      <c r="B71" s="42"/>
      <c r="C71" s="43"/>
      <c r="D71" s="43"/>
      <c r="E71" s="43"/>
      <c r="F71" s="43"/>
      <c r="G71" s="43"/>
      <c r="H71" s="47"/>
      <c r="I71" s="44"/>
      <c r="J71" s="44"/>
      <c r="K71" s="44"/>
      <c r="L71" s="45"/>
    </row>
    <row r="72" spans="2:12" s="31" customFormat="1" x14ac:dyDescent="0.25">
      <c r="B72" s="42"/>
      <c r="C72" s="43"/>
      <c r="D72" s="43"/>
      <c r="E72" s="43"/>
      <c r="F72" s="43"/>
      <c r="G72" s="43"/>
      <c r="H72" s="47"/>
      <c r="I72" s="44"/>
      <c r="J72" s="44"/>
      <c r="K72" s="44"/>
      <c r="L72" s="45"/>
    </row>
    <row r="73" spans="2:12" s="31" customFormat="1" x14ac:dyDescent="0.25">
      <c r="B73" s="42"/>
      <c r="C73" s="43"/>
      <c r="D73" s="43"/>
      <c r="E73" s="43"/>
      <c r="F73" s="43"/>
      <c r="G73" s="43"/>
      <c r="H73" s="47"/>
      <c r="I73" s="44"/>
      <c r="J73" s="44"/>
      <c r="K73" s="44"/>
      <c r="L73" s="45"/>
    </row>
    <row r="74" spans="2:12" s="31" customFormat="1" x14ac:dyDescent="0.25">
      <c r="B74" s="42"/>
      <c r="C74" s="43"/>
      <c r="D74" s="43"/>
      <c r="E74" s="43"/>
      <c r="F74" s="43"/>
      <c r="G74" s="43"/>
      <c r="H74" s="47"/>
      <c r="I74" s="44"/>
      <c r="J74" s="44"/>
      <c r="K74" s="44"/>
      <c r="L74" s="45"/>
    </row>
    <row r="75" spans="2:12" s="31" customFormat="1" x14ac:dyDescent="0.25">
      <c r="B75" s="42"/>
      <c r="C75" s="43"/>
      <c r="D75" s="43"/>
      <c r="E75" s="43"/>
      <c r="F75" s="43"/>
      <c r="G75" s="43"/>
      <c r="H75" s="47"/>
      <c r="I75" s="44"/>
      <c r="J75" s="44"/>
      <c r="K75" s="44"/>
      <c r="L75" s="45"/>
    </row>
    <row r="76" spans="2:12" s="31" customFormat="1" x14ac:dyDescent="0.25">
      <c r="B76" s="42"/>
      <c r="C76" s="43"/>
      <c r="D76" s="43"/>
      <c r="E76" s="43"/>
      <c r="F76" s="43"/>
      <c r="G76" s="43"/>
      <c r="H76" s="47"/>
      <c r="I76" s="44"/>
      <c r="J76" s="44"/>
      <c r="K76" s="44"/>
      <c r="L76" s="45"/>
    </row>
    <row r="77" spans="2:12" s="31" customFormat="1" x14ac:dyDescent="0.25">
      <c r="B77" s="42"/>
      <c r="C77" s="43"/>
      <c r="D77" s="43"/>
      <c r="E77" s="43"/>
      <c r="F77" s="43"/>
      <c r="G77" s="43"/>
      <c r="H77" s="47"/>
      <c r="I77" s="44"/>
      <c r="J77" s="44"/>
      <c r="K77" s="44"/>
      <c r="L77" s="45"/>
    </row>
    <row r="78" spans="2:12" s="31" customFormat="1" x14ac:dyDescent="0.25">
      <c r="B78" s="42"/>
      <c r="C78" s="43"/>
      <c r="D78" s="43"/>
      <c r="E78" s="43"/>
      <c r="F78" s="43"/>
      <c r="G78" s="43"/>
      <c r="H78" s="47"/>
      <c r="I78" s="44"/>
      <c r="J78" s="44"/>
      <c r="K78" s="44"/>
      <c r="L78" s="45"/>
    </row>
    <row r="79" spans="2:12" s="31" customFormat="1" x14ac:dyDescent="0.25">
      <c r="B79" s="42"/>
      <c r="C79" s="43"/>
      <c r="D79" s="43"/>
      <c r="E79" s="43"/>
      <c r="F79" s="43"/>
      <c r="G79" s="43"/>
      <c r="H79" s="47"/>
      <c r="I79" s="44"/>
      <c r="J79" s="44"/>
      <c r="K79" s="44"/>
      <c r="L79" s="45"/>
    </row>
    <row r="80" spans="2:12" s="31" customFormat="1" x14ac:dyDescent="0.25">
      <c r="B80" s="42"/>
      <c r="C80" s="43"/>
      <c r="D80" s="43"/>
      <c r="E80" s="43"/>
      <c r="F80" s="43"/>
      <c r="G80" s="43"/>
      <c r="H80" s="47"/>
      <c r="I80" s="44"/>
      <c r="J80" s="44"/>
      <c r="K80" s="44"/>
      <c r="L80" s="45"/>
    </row>
    <row r="81" spans="2:12" s="31" customFormat="1" x14ac:dyDescent="0.25">
      <c r="B81" s="42"/>
      <c r="C81" s="43"/>
      <c r="D81" s="43"/>
      <c r="E81" s="43"/>
      <c r="F81" s="43"/>
      <c r="G81" s="43"/>
      <c r="H81" s="47"/>
      <c r="I81" s="44"/>
      <c r="J81" s="44"/>
      <c r="K81" s="44"/>
      <c r="L81" s="45"/>
    </row>
    <row r="82" spans="2:12" s="31" customFormat="1" x14ac:dyDescent="0.25">
      <c r="B82" s="42"/>
      <c r="C82" s="43"/>
      <c r="D82" s="43"/>
      <c r="E82" s="43"/>
      <c r="F82" s="43"/>
      <c r="G82" s="43"/>
      <c r="H82" s="47"/>
      <c r="I82" s="44"/>
      <c r="J82" s="44"/>
      <c r="K82" s="44"/>
      <c r="L82" s="45"/>
    </row>
    <row r="83" spans="2:12" s="31" customFormat="1" x14ac:dyDescent="0.25">
      <c r="B83" s="42"/>
      <c r="C83" s="43"/>
      <c r="D83" s="43"/>
      <c r="E83" s="43"/>
      <c r="F83" s="43"/>
      <c r="G83" s="43"/>
      <c r="H83" s="47"/>
      <c r="I83" s="44"/>
      <c r="J83" s="44"/>
      <c r="K83" s="44"/>
      <c r="L83" s="45"/>
    </row>
    <row r="84" spans="2:12" s="31" customFormat="1" x14ac:dyDescent="0.25">
      <c r="B84" s="42"/>
      <c r="C84" s="43"/>
      <c r="D84" s="43"/>
      <c r="E84" s="43"/>
      <c r="F84" s="43"/>
      <c r="G84" s="43"/>
      <c r="H84" s="47"/>
      <c r="I84" s="44"/>
      <c r="J84" s="44"/>
      <c r="K84" s="44"/>
      <c r="L84" s="45"/>
    </row>
    <row r="85" spans="2:12" s="31" customFormat="1" x14ac:dyDescent="0.25">
      <c r="B85" s="42"/>
      <c r="C85" s="43"/>
      <c r="D85" s="43"/>
      <c r="E85" s="43"/>
      <c r="F85" s="43"/>
      <c r="G85" s="43"/>
      <c r="H85" s="47"/>
      <c r="I85" s="44"/>
      <c r="J85" s="44"/>
      <c r="K85" s="44"/>
      <c r="L85" s="45"/>
    </row>
    <row r="86" spans="2:12" s="31" customFormat="1" x14ac:dyDescent="0.25">
      <c r="B86" s="42"/>
      <c r="C86" s="43"/>
      <c r="D86" s="43"/>
      <c r="E86" s="43"/>
      <c r="F86" s="43"/>
      <c r="G86" s="43"/>
      <c r="H86" s="47"/>
      <c r="I86" s="44"/>
      <c r="J86" s="44"/>
      <c r="K86" s="44"/>
      <c r="L86" s="45"/>
    </row>
    <row r="87" spans="2:12" s="31" customFormat="1" x14ac:dyDescent="0.25">
      <c r="B87" s="42"/>
      <c r="C87" s="43"/>
      <c r="D87" s="43"/>
      <c r="E87" s="43"/>
      <c r="F87" s="43"/>
      <c r="G87" s="43"/>
      <c r="H87" s="47"/>
      <c r="I87" s="44"/>
      <c r="J87" s="44"/>
      <c r="K87" s="44"/>
      <c r="L87" s="45"/>
    </row>
    <row r="88" spans="2:12" s="31" customFormat="1" x14ac:dyDescent="0.25">
      <c r="B88" s="42"/>
      <c r="C88" s="43"/>
      <c r="D88" s="43"/>
      <c r="E88" s="43"/>
      <c r="F88" s="43"/>
      <c r="G88" s="43"/>
      <c r="H88" s="47"/>
      <c r="I88" s="44"/>
      <c r="J88" s="44"/>
      <c r="K88" s="44"/>
      <c r="L88" s="45"/>
    </row>
    <row r="89" spans="2:12" s="31" customFormat="1" x14ac:dyDescent="0.25">
      <c r="B89" s="42"/>
      <c r="C89" s="43"/>
      <c r="D89" s="43"/>
      <c r="E89" s="43"/>
      <c r="F89" s="43"/>
      <c r="G89" s="43"/>
      <c r="H89" s="47"/>
      <c r="I89" s="44"/>
      <c r="J89" s="44"/>
      <c r="K89" s="44"/>
      <c r="L89" s="45"/>
    </row>
    <row r="90" spans="2:12" s="31" customFormat="1" x14ac:dyDescent="0.25">
      <c r="B90" s="42"/>
      <c r="C90" s="43"/>
      <c r="D90" s="43"/>
      <c r="E90" s="43"/>
      <c r="F90" s="43"/>
      <c r="G90" s="43"/>
      <c r="H90" s="47"/>
      <c r="I90" s="44"/>
      <c r="J90" s="44"/>
      <c r="K90" s="44"/>
      <c r="L90" s="45"/>
    </row>
    <row r="91" spans="2:12" s="31" customFormat="1" x14ac:dyDescent="0.25">
      <c r="B91" s="42"/>
      <c r="C91" s="43"/>
      <c r="D91" s="43"/>
      <c r="E91" s="43"/>
      <c r="F91" s="43"/>
      <c r="G91" s="43"/>
      <c r="H91" s="47"/>
      <c r="I91" s="44"/>
      <c r="J91" s="44"/>
      <c r="K91" s="44"/>
      <c r="L91" s="45"/>
    </row>
    <row r="92" spans="2:12" s="31" customFormat="1" x14ac:dyDescent="0.25">
      <c r="B92" s="42"/>
      <c r="C92" s="43"/>
      <c r="D92" s="43"/>
      <c r="E92" s="43"/>
      <c r="F92" s="43"/>
      <c r="G92" s="43"/>
      <c r="H92" s="47"/>
      <c r="I92" s="44"/>
      <c r="J92" s="44"/>
      <c r="K92" s="44"/>
      <c r="L92" s="45"/>
    </row>
    <row r="93" spans="2:12" s="31" customFormat="1" x14ac:dyDescent="0.25">
      <c r="B93" s="42"/>
      <c r="C93" s="43"/>
      <c r="D93" s="43"/>
      <c r="E93" s="43"/>
      <c r="F93" s="43"/>
      <c r="G93" s="43"/>
      <c r="H93" s="47"/>
      <c r="I93" s="44"/>
      <c r="J93" s="44"/>
      <c r="K93" s="44"/>
      <c r="L93" s="45"/>
    </row>
    <row r="94" spans="2:12" s="31" customFormat="1" x14ac:dyDescent="0.25">
      <c r="B94" s="42"/>
      <c r="C94" s="43"/>
      <c r="D94" s="43"/>
      <c r="E94" s="43"/>
      <c r="F94" s="43"/>
      <c r="G94" s="43"/>
      <c r="H94" s="47"/>
      <c r="I94" s="44"/>
      <c r="J94" s="44"/>
      <c r="K94" s="44"/>
      <c r="L94" s="45"/>
    </row>
    <row r="95" spans="2:12" s="31" customFormat="1" x14ac:dyDescent="0.25">
      <c r="B95" s="42"/>
      <c r="C95" s="43"/>
      <c r="D95" s="43"/>
      <c r="E95" s="43"/>
      <c r="F95" s="43"/>
      <c r="G95" s="43"/>
      <c r="H95" s="46"/>
      <c r="I95" s="44"/>
      <c r="J95" s="44"/>
      <c r="K95" s="44"/>
      <c r="L95" s="45"/>
    </row>
    <row r="96" spans="2:12" s="31" customFormat="1" x14ac:dyDescent="0.25">
      <c r="B96" s="42"/>
      <c r="C96" s="43"/>
      <c r="D96" s="43"/>
      <c r="E96" s="43"/>
      <c r="F96" s="43"/>
      <c r="G96" s="43"/>
      <c r="H96" s="46"/>
      <c r="I96" s="44"/>
      <c r="J96" s="44"/>
      <c r="K96" s="44"/>
      <c r="L96" s="45"/>
    </row>
    <row r="97" spans="2:12" s="31" customFormat="1" x14ac:dyDescent="0.25">
      <c r="B97" s="42"/>
      <c r="C97" s="43"/>
      <c r="D97" s="43"/>
      <c r="E97" s="43"/>
      <c r="F97" s="43"/>
      <c r="G97" s="43"/>
      <c r="H97" s="46"/>
      <c r="I97" s="44"/>
      <c r="J97" s="44"/>
      <c r="K97" s="44"/>
      <c r="L97" s="45"/>
    </row>
    <row r="98" spans="2:12" s="31" customFormat="1" x14ac:dyDescent="0.25">
      <c r="K98" s="32"/>
    </row>
    <row r="99" spans="2:12" s="31" customFormat="1" x14ac:dyDescent="0.25">
      <c r="K99" s="32"/>
    </row>
    <row r="100" spans="2:12" s="31" customFormat="1" x14ac:dyDescent="0.25">
      <c r="K100" s="32"/>
    </row>
    <row r="101" spans="2:12" s="31" customFormat="1" x14ac:dyDescent="0.25">
      <c r="K101" s="32"/>
    </row>
    <row r="102" spans="2:12" s="31" customFormat="1" x14ac:dyDescent="0.25">
      <c r="K102" s="32"/>
    </row>
    <row r="103" spans="2:12" s="31" customFormat="1" x14ac:dyDescent="0.25">
      <c r="K103" s="32"/>
    </row>
    <row r="104" spans="2:12" s="31" customFormat="1" x14ac:dyDescent="0.25">
      <c r="K104" s="32"/>
    </row>
    <row r="105" spans="2:12" s="31" customFormat="1" x14ac:dyDescent="0.25">
      <c r="K105" s="32"/>
    </row>
    <row r="106" spans="2:12" s="31" customFormat="1" x14ac:dyDescent="0.25">
      <c r="K106" s="32"/>
    </row>
    <row r="107" spans="2:12" s="31" customFormat="1" x14ac:dyDescent="0.25">
      <c r="K107" s="32"/>
    </row>
    <row r="108" spans="2:12" s="31" customFormat="1" x14ac:dyDescent="0.25">
      <c r="K108" s="32"/>
    </row>
    <row r="109" spans="2:12" s="31" customFormat="1" x14ac:dyDescent="0.25">
      <c r="K109" s="32"/>
    </row>
    <row r="110" spans="2:12" s="31" customFormat="1" x14ac:dyDescent="0.25">
      <c r="K110" s="32"/>
    </row>
    <row r="111" spans="2:12" s="31" customFormat="1" x14ac:dyDescent="0.25">
      <c r="K111" s="32"/>
    </row>
    <row r="112" spans="2:12" s="31" customFormat="1" x14ac:dyDescent="0.25">
      <c r="K112" s="32"/>
    </row>
    <row r="113" spans="11:11" s="31" customFormat="1" x14ac:dyDescent="0.25">
      <c r="K113" s="32"/>
    </row>
  </sheetData>
  <mergeCells count="11">
    <mergeCell ref="I59:K59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  <mergeCell ref="L12:L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49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RO</vt:lpstr>
      <vt:lpstr>RDR</vt:lpstr>
      <vt:lpstr>ROOC</vt:lpstr>
      <vt:lpstr>DYT</vt:lpstr>
      <vt:lpstr>DYT!Área_de_impresión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2017-09-20T00:09:46Z</cp:lastPrinted>
  <dcterms:created xsi:type="dcterms:W3CDTF">2011-03-09T14:32:28Z</dcterms:created>
  <dcterms:modified xsi:type="dcterms:W3CDTF">2018-01-25T17:47:55Z</dcterms:modified>
</cp:coreProperties>
</file>