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- PRESUPUESTO VICENTE\DVICENTE\MINSA\2017\1.- INFORMACION A COMUNICACIONES\PCA - 2017\2. Febrero\"/>
    </mc:Choice>
  </mc:AlternateContent>
  <bookViews>
    <workbookView xWindow="120" yWindow="225" windowWidth="17595" windowHeight="9855"/>
  </bookViews>
  <sheets>
    <sheet name="RO" sheetId="1" r:id="rId1"/>
    <sheet name="RDR" sheetId="4" r:id="rId2"/>
    <sheet name="DYT" sheetId="6" state="hidden" r:id="rId3"/>
    <sheet name="ROOC" sheetId="5" state="hidden" r:id="rId4"/>
    <sheet name="RD" sheetId="7" state="hidden" r:id="rId5"/>
  </sheets>
  <definedNames>
    <definedName name="_xlnm._FilterDatabase" localSheetId="0" hidden="1">RO!$B$12:$L$17</definedName>
    <definedName name="_xlnm.Print_Area" localSheetId="2">DYT!$B$2:$L$20</definedName>
    <definedName name="_xlnm.Print_Area" localSheetId="4">RD!$B$2:$L$20</definedName>
    <definedName name="_xlnm.Print_Area" localSheetId="1">RDR!$B$2:$L$20</definedName>
    <definedName name="_xlnm.Print_Area" localSheetId="0">RO!$B$2:$L$20</definedName>
    <definedName name="_xlnm.Print_Area" localSheetId="3">ROOC!$B$2:$L$20</definedName>
  </definedNames>
  <calcPr calcId="152511"/>
</workbook>
</file>

<file path=xl/calcChain.xml><?xml version="1.0" encoding="utf-8"?>
<calcChain xmlns="http://schemas.openxmlformats.org/spreadsheetml/2006/main">
  <c r="E14" i="1" l="1"/>
  <c r="E14" i="4"/>
  <c r="E17" i="1" l="1"/>
  <c r="E16" i="1"/>
  <c r="E15" i="1"/>
  <c r="C18" i="1" l="1"/>
  <c r="D18" i="1"/>
  <c r="E14" i="6" l="1"/>
  <c r="E14" i="5"/>
  <c r="C18" i="4" l="1"/>
  <c r="E16" i="6"/>
  <c r="E15" i="4"/>
  <c r="E16" i="4"/>
  <c r="E17" i="4"/>
  <c r="G28" i="7" l="1"/>
  <c r="F28" i="7"/>
  <c r="D28" i="7"/>
  <c r="C28" i="7"/>
  <c r="G27" i="7"/>
  <c r="F27" i="7"/>
  <c r="D27" i="7"/>
  <c r="C27" i="7"/>
  <c r="G26" i="7"/>
  <c r="F26" i="7"/>
  <c r="D26" i="7"/>
  <c r="C26" i="7"/>
  <c r="G25" i="7"/>
  <c r="F25" i="7"/>
  <c r="D25" i="7"/>
  <c r="C25" i="7"/>
  <c r="G28" i="5"/>
  <c r="F28" i="5"/>
  <c r="D28" i="5"/>
  <c r="C28" i="5"/>
  <c r="G27" i="5"/>
  <c r="F27" i="5"/>
  <c r="D27" i="5"/>
  <c r="C27" i="5"/>
  <c r="G26" i="5"/>
  <c r="F26" i="5"/>
  <c r="D26" i="5"/>
  <c r="C26" i="5"/>
  <c r="G25" i="5"/>
  <c r="F25" i="5"/>
  <c r="D25" i="5"/>
  <c r="C25" i="5"/>
  <c r="G28" i="6"/>
  <c r="F28" i="6"/>
  <c r="D28" i="6"/>
  <c r="C28" i="6"/>
  <c r="G27" i="6"/>
  <c r="F27" i="6"/>
  <c r="D27" i="6"/>
  <c r="C27" i="6"/>
  <c r="G26" i="6"/>
  <c r="F26" i="6"/>
  <c r="D26" i="6"/>
  <c r="C26" i="6"/>
  <c r="G25" i="6"/>
  <c r="F25" i="6"/>
  <c r="D25" i="6"/>
  <c r="C25" i="6"/>
  <c r="G28" i="4"/>
  <c r="F28" i="4"/>
  <c r="D28" i="4"/>
  <c r="C28" i="4"/>
  <c r="G27" i="4"/>
  <c r="F27" i="4"/>
  <c r="D27" i="4"/>
  <c r="C27" i="4"/>
  <c r="G26" i="4"/>
  <c r="F26" i="4"/>
  <c r="D26" i="4"/>
  <c r="C26" i="4"/>
  <c r="G25" i="4"/>
  <c r="F25" i="4"/>
  <c r="D25" i="4"/>
  <c r="C25" i="4"/>
  <c r="G28" i="1"/>
  <c r="F28" i="1"/>
  <c r="D28" i="1"/>
  <c r="C28" i="1"/>
  <c r="G27" i="1"/>
  <c r="F27" i="1"/>
  <c r="D27" i="1"/>
  <c r="C27" i="1"/>
  <c r="G26" i="1"/>
  <c r="F26" i="1"/>
  <c r="D26" i="1"/>
  <c r="C26" i="1"/>
  <c r="G25" i="1"/>
  <c r="F25" i="1"/>
  <c r="D25" i="1"/>
  <c r="C25" i="1"/>
  <c r="E28" i="4" l="1"/>
  <c r="E27" i="4"/>
  <c r="E26" i="4"/>
  <c r="E17" i="6"/>
  <c r="E28" i="6" s="1"/>
  <c r="E27" i="6"/>
  <c r="E15" i="6"/>
  <c r="E26" i="6" s="1"/>
  <c r="E17" i="5"/>
  <c r="E28" i="5" s="1"/>
  <c r="E16" i="5"/>
  <c r="E27" i="5" s="1"/>
  <c r="E15" i="5"/>
  <c r="E26" i="5" s="1"/>
  <c r="E17" i="7"/>
  <c r="E28" i="7" s="1"/>
  <c r="E16" i="7"/>
  <c r="E27" i="7" s="1"/>
  <c r="E15" i="7"/>
  <c r="E26" i="7" s="1"/>
  <c r="E28" i="1"/>
  <c r="E27" i="1"/>
  <c r="E26" i="1"/>
  <c r="E25" i="4"/>
  <c r="E25" i="6"/>
  <c r="E25" i="5"/>
  <c r="E14" i="7"/>
  <c r="E25" i="7" s="1"/>
  <c r="E25" i="1"/>
  <c r="G18" i="4" l="1"/>
  <c r="F18" i="4"/>
  <c r="D18" i="4"/>
  <c r="G18" i="6"/>
  <c r="F18" i="6"/>
  <c r="D18" i="6"/>
  <c r="G18" i="5"/>
  <c r="F18" i="5"/>
  <c r="D18" i="5"/>
  <c r="G18" i="7"/>
  <c r="F18" i="7"/>
  <c r="E18" i="7"/>
  <c r="D18" i="7"/>
  <c r="G18" i="1"/>
  <c r="F18" i="1"/>
  <c r="C18" i="6"/>
  <c r="C18" i="5"/>
  <c r="C18" i="7"/>
  <c r="L17" i="4" l="1"/>
  <c r="L16" i="4"/>
  <c r="L15" i="4"/>
  <c r="L17" i="6"/>
  <c r="L16" i="6"/>
  <c r="L15" i="6"/>
  <c r="L17" i="5"/>
  <c r="L16" i="5"/>
  <c r="L15" i="5"/>
  <c r="L17" i="7"/>
  <c r="L16" i="7"/>
  <c r="L15" i="7"/>
  <c r="L17" i="1"/>
  <c r="L16" i="1"/>
  <c r="L15" i="1"/>
  <c r="L14" i="4"/>
  <c r="L14" i="6"/>
  <c r="L14" i="5"/>
  <c r="L14" i="7"/>
  <c r="L14" i="1"/>
  <c r="E18" i="5"/>
  <c r="E18" i="4"/>
  <c r="E18" i="1" l="1"/>
  <c r="E18" i="6"/>
  <c r="H18" i="7" l="1"/>
  <c r="K17" i="7"/>
  <c r="J17" i="7"/>
  <c r="I17" i="7"/>
  <c r="K16" i="7"/>
  <c r="J16" i="7"/>
  <c r="I16" i="7"/>
  <c r="K15" i="7"/>
  <c r="J15" i="7"/>
  <c r="I15" i="7"/>
  <c r="L18" i="7"/>
  <c r="K14" i="7"/>
  <c r="J14" i="7"/>
  <c r="I14" i="7"/>
  <c r="H18" i="1"/>
  <c r="I14" i="1"/>
  <c r="I15" i="1"/>
  <c r="I16" i="1"/>
  <c r="I17" i="1"/>
  <c r="H18" i="6"/>
  <c r="K17" i="6"/>
  <c r="J17" i="6"/>
  <c r="I17" i="6"/>
  <c r="K16" i="6"/>
  <c r="J16" i="6"/>
  <c r="I16" i="6"/>
  <c r="K15" i="6"/>
  <c r="J15" i="6"/>
  <c r="I15" i="6"/>
  <c r="K14" i="6"/>
  <c r="J14" i="6"/>
  <c r="I14" i="6"/>
  <c r="H18" i="5"/>
  <c r="K17" i="5"/>
  <c r="J17" i="5"/>
  <c r="I17" i="5"/>
  <c r="K16" i="5"/>
  <c r="J16" i="5"/>
  <c r="I16" i="5"/>
  <c r="K15" i="5"/>
  <c r="J15" i="5"/>
  <c r="I15" i="5"/>
  <c r="K14" i="5"/>
  <c r="J14" i="5"/>
  <c r="I14" i="5"/>
  <c r="H18" i="4"/>
  <c r="K17" i="4"/>
  <c r="J17" i="4"/>
  <c r="I17" i="4"/>
  <c r="K16" i="4"/>
  <c r="J16" i="4"/>
  <c r="I16" i="4"/>
  <c r="K15" i="4"/>
  <c r="J15" i="4"/>
  <c r="I15" i="4"/>
  <c r="K14" i="4"/>
  <c r="J14" i="4"/>
  <c r="I14" i="4"/>
  <c r="K17" i="1"/>
  <c r="J17" i="1"/>
  <c r="K16" i="1"/>
  <c r="J16" i="1"/>
  <c r="K15" i="1"/>
  <c r="J15" i="1"/>
  <c r="K14" i="1"/>
  <c r="J14" i="1"/>
  <c r="L18" i="5" l="1"/>
  <c r="L18" i="6"/>
  <c r="L18" i="4"/>
  <c r="L18" i="1"/>
  <c r="I18" i="7"/>
  <c r="K18" i="7"/>
  <c r="J18" i="7"/>
  <c r="J18" i="6"/>
  <c r="I18" i="6"/>
  <c r="K18" i="6"/>
  <c r="I18" i="5"/>
  <c r="K18" i="5"/>
  <c r="J18" i="5"/>
  <c r="I18" i="4"/>
  <c r="K18" i="4"/>
  <c r="J18" i="4"/>
  <c r="K18" i="1"/>
  <c r="I18" i="1" l="1"/>
  <c r="J18" i="1"/>
</calcChain>
</file>

<file path=xl/sharedStrings.xml><?xml version="1.0" encoding="utf-8"?>
<sst xmlns="http://schemas.openxmlformats.org/spreadsheetml/2006/main" count="166" uniqueCount="44">
  <si>
    <t>PRESUPUESTO</t>
  </si>
  <si>
    <t>UNIDAD EJECUTORA</t>
  </si>
  <si>
    <t>PLIEGO 011 MINISTERIO DE SALUD</t>
  </si>
  <si>
    <t>001 Administración Central</t>
  </si>
  <si>
    <t>022 Dirección de Salud II Lima Sur</t>
  </si>
  <si>
    <t>123 Programa de Apoyo a la Reforma del Sector Salud PARSALUD</t>
  </si>
  <si>
    <t>124 Direcciòn de Abastecimientos de Recursos Estrategicos de Salud</t>
  </si>
  <si>
    <t>PIM</t>
  </si>
  <si>
    <t>PIA</t>
  </si>
  <si>
    <t>TOTAL PLIEGO &gt;&gt;&gt;&gt;&gt;&gt;&gt;&gt;&gt;&gt;&gt;&gt;&gt;&gt;&gt;&gt;&gt;&gt;</t>
  </si>
  <si>
    <t>SEGÚN FUENTE DE FINANCIAMIENTO 1: RECURSOS ORDINARIOS</t>
  </si>
  <si>
    <t>SEGÚN FUENTE DE FINANCIAMIENTO 2: RECURSOS DIRECTAMENTE RECAUDADOS</t>
  </si>
  <si>
    <t>SEGÚN FUENTE DE FINANCIAMIENTO 4: DONACIONES Y TRANSFERENCIAS</t>
  </si>
  <si>
    <t>PCA
(1)</t>
  </si>
  <si>
    <t>COMPROMISO
ANUALIZADO
(2)</t>
  </si>
  <si>
    <t>(COM/PCA)
(3/1)</t>
  </si>
  <si>
    <t>(DEV/PCA)
(4/1)</t>
  </si>
  <si>
    <t>(GIR/PCA)
(5/1)</t>
  </si>
  <si>
    <t>SEGÚN FUENTE DE FINANCIAMIENTO 3: RECURSOS POR OPERACIONES OFICIALES DE CREDITO</t>
  </si>
  <si>
    <t xml:space="preserve">PCA
(1) </t>
  </si>
  <si>
    <t>SEGÚN FUENTE DE FINANCIAMIENTO 5: RECURSOS DETERMINADOS</t>
  </si>
  <si>
    <t>GIRO
ENE-SET
(5)</t>
  </si>
  <si>
    <t>SALDO
PIM - DEV</t>
  </si>
  <si>
    <t>INDICADOR</t>
  </si>
  <si>
    <t>*/ La Ejecución se encuentra en la Fase de Devengados, la cual para el 2015 solo se tiene a cargo (04) Unidades Ejecutoras en el Pliego</t>
  </si>
  <si>
    <t>Fuente: Consulta Amigable y Base de Datos al 31 de Julio del 2015</t>
  </si>
  <si>
    <t>PCA</t>
  </si>
  <si>
    <t>COMP. ANUAL</t>
  </si>
  <si>
    <t>DEVENGADO
AL MES DE JULIO
(4)</t>
  </si>
  <si>
    <t>DEVENG
AL MES DE JULIO</t>
  </si>
  <si>
    <t>EJECUCION PRESUPUESTAL MENSUALIZADA DE GASTOS 
MINISTERIO DE SALUD 2016
AL MES DE JULIO</t>
  </si>
  <si>
    <t>UNIDADES EJECUTORAS</t>
  </si>
  <si>
    <t>(EN SOLES)</t>
  </si>
  <si>
    <t>DEVENG
AL MES DE DIC</t>
  </si>
  <si>
    <t>DEVENG
AL MES DE DIC.</t>
  </si>
  <si>
    <t>EJECUCION PRESUPUESTAL MENSUALIZADA DE GASTOS 
MINISTERIO DE SALUD 2017
MES DE ENERO</t>
  </si>
  <si>
    <t>Fuente: Consulta Amigable y Base de Datos al 31 de Enero del 2017</t>
  </si>
  <si>
    <t>DEVENGADO
MES DE ENERO
(4)</t>
  </si>
  <si>
    <t>022 Dirección de Salud Lima Metropolitana</t>
  </si>
  <si>
    <t>125 Programa Nacional de Inversiones en Salud - PRONIS</t>
  </si>
  <si>
    <t>124 Centro Nacional de Abastecimientos de Recursos Estrategicos en Salud - CENARES</t>
  </si>
  <si>
    <t>EJECUCION PRESUPUESTAL MENSUALIZADA DE GASTOS 
MINISTERIO DE SALUD 2017
MES DE FEBRERO</t>
  </si>
  <si>
    <t>DEVENGADO
MES DE FEBRERO
(4)</t>
  </si>
  <si>
    <t>Fuente: Base de Datos MEF al cierre del mes de Febrero del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</si>
</sst>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 * #,##0_ ;_ * \-#,##0_ ;_ * &quot;-&quot;_ ;_ @_ "/>
    <numFmt numFmtId="43" formatCode="_ * #,##0.00_ ;_ * \-#,##0.00_ ;_ * &quot;-&quot;??_ ;_ @_ "/>
    <numFmt numFmtId="164" formatCode="0.0%"/>
    <numFmt numFmtId="165" formatCode="#,##0.0"/>
    <numFmt numFmtId="166" formatCode="0.0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18"/>
      <name val="Arial Narrow"/>
      <family val="2"/>
    </font>
    <font>
      <b/>
      <sz val="10"/>
      <color indexed="18"/>
      <name val="Arial Narrow"/>
      <family val="2"/>
    </font>
    <font>
      <sz val="11"/>
      <color theme="1"/>
      <name val="Calibri"/>
      <family val="2"/>
      <scheme val="minor"/>
    </font>
    <font>
      <b/>
      <sz val="18"/>
      <color indexed="18"/>
      <name val="Arial Narrow"/>
      <family val="2"/>
    </font>
    <font>
      <b/>
      <sz val="12"/>
      <color theme="1"/>
      <name val="Calibri"/>
      <family val="2"/>
      <scheme val="minor"/>
    </font>
    <font>
      <sz val="10"/>
      <name val="Arial Narrow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43">
    <xf numFmtId="0" fontId="0" fillId="0" borderId="0"/>
    <xf numFmtId="9" fontId="4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4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1" fillId="0" borderId="13" applyNumberFormat="0" applyFill="0" applyAlignment="0" applyProtection="0"/>
    <xf numFmtId="0" fontId="22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2" fillId="32" borderId="0" applyNumberFormat="0" applyBorder="0" applyAlignment="0" applyProtection="0"/>
  </cellStyleXfs>
  <cellXfs count="59">
    <xf numFmtId="0" fontId="0" fillId="0" borderId="0" xfId="0"/>
    <xf numFmtId="3" fontId="0" fillId="0" borderId="0" xfId="0" applyNumberFormat="1" applyAlignment="1">
      <alignment vertical="center"/>
    </xf>
    <xf numFmtId="3" fontId="2" fillId="0" borderId="0" xfId="0" applyNumberFormat="1" applyFont="1" applyFill="1" applyBorder="1" applyAlignment="1" applyProtection="1"/>
    <xf numFmtId="3" fontId="3" fillId="0" borderId="0" xfId="0" applyNumberFormat="1" applyFont="1" applyFill="1" applyBorder="1" applyAlignment="1" applyProtection="1"/>
    <xf numFmtId="3" fontId="1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center" vertical="center"/>
    </xf>
    <xf numFmtId="3" fontId="0" fillId="0" borderId="2" xfId="0" applyNumberFormat="1" applyBorder="1" applyAlignment="1">
      <alignment vertical="center"/>
    </xf>
    <xf numFmtId="3" fontId="0" fillId="0" borderId="3" xfId="0" applyNumberFormat="1" applyBorder="1" applyAlignment="1">
      <alignment vertical="center"/>
    </xf>
    <xf numFmtId="41" fontId="0" fillId="0" borderId="2" xfId="0" applyNumberFormat="1" applyBorder="1" applyAlignment="1">
      <alignment vertical="center"/>
    </xf>
    <xf numFmtId="41" fontId="0" fillId="0" borderId="3" xfId="0" applyNumberFormat="1" applyBorder="1" applyAlignment="1">
      <alignment vertical="center"/>
    </xf>
    <xf numFmtId="164" fontId="0" fillId="0" borderId="0" xfId="1" applyNumberFormat="1" applyFont="1" applyAlignment="1">
      <alignment vertical="center"/>
    </xf>
    <xf numFmtId="3" fontId="6" fillId="0" borderId="1" xfId="0" applyNumberFormat="1" applyFont="1" applyBorder="1" applyAlignment="1">
      <alignment vertical="center"/>
    </xf>
    <xf numFmtId="0" fontId="7" fillId="0" borderId="0" xfId="0" applyNumberFormat="1" applyFont="1" applyFill="1" applyBorder="1" applyAlignment="1" applyProtection="1">
      <alignment horizontal="left"/>
    </xf>
    <xf numFmtId="164" fontId="1" fillId="33" borderId="2" xfId="1" applyNumberFormat="1" applyFont="1" applyFill="1" applyBorder="1" applyAlignment="1">
      <alignment vertical="center"/>
    </xf>
    <xf numFmtId="164" fontId="1" fillId="33" borderId="3" xfId="1" applyNumberFormat="1" applyFont="1" applyFill="1" applyBorder="1" applyAlignment="1">
      <alignment vertical="center"/>
    </xf>
    <xf numFmtId="164" fontId="6" fillId="33" borderId="1" xfId="1" applyNumberFormat="1" applyFont="1" applyFill="1" applyBorder="1" applyAlignment="1">
      <alignment vertical="center"/>
    </xf>
    <xf numFmtId="3" fontId="1" fillId="33" borderId="2" xfId="1" applyNumberFormat="1" applyFont="1" applyFill="1" applyBorder="1" applyAlignment="1">
      <alignment vertical="center"/>
    </xf>
    <xf numFmtId="3" fontId="1" fillId="33" borderId="3" xfId="1" applyNumberFormat="1" applyFont="1" applyFill="1" applyBorder="1" applyAlignment="1">
      <alignment vertical="center"/>
    </xf>
    <xf numFmtId="3" fontId="6" fillId="33" borderId="1" xfId="1" applyNumberFormat="1" applyFont="1" applyFill="1" applyBorder="1" applyAlignment="1">
      <alignment vertical="center"/>
    </xf>
    <xf numFmtId="41" fontId="0" fillId="34" borderId="2" xfId="0" applyNumberFormat="1" applyFill="1" applyBorder="1" applyAlignment="1">
      <alignment vertical="center"/>
    </xf>
    <xf numFmtId="41" fontId="0" fillId="34" borderId="3" xfId="0" applyNumberFormat="1" applyFill="1" applyBorder="1" applyAlignment="1">
      <alignment vertical="center"/>
    </xf>
    <xf numFmtId="3" fontId="19" fillId="35" borderId="18" xfId="0" applyNumberFormat="1" applyFont="1" applyFill="1" applyBorder="1" applyAlignment="1">
      <alignment horizontal="center" vertical="center" wrapText="1"/>
    </xf>
    <xf numFmtId="164" fontId="19" fillId="35" borderId="18" xfId="1" applyNumberFormat="1" applyFont="1" applyFill="1" applyBorder="1" applyAlignment="1">
      <alignment horizontal="center" vertical="center" wrapText="1"/>
    </xf>
    <xf numFmtId="41" fontId="23" fillId="34" borderId="3" xfId="0" applyNumberFormat="1" applyFont="1" applyFill="1" applyBorder="1" applyAlignment="1">
      <alignment vertical="center"/>
    </xf>
    <xf numFmtId="3" fontId="23" fillId="0" borderId="3" xfId="0" applyNumberFormat="1" applyFont="1" applyBorder="1" applyAlignment="1">
      <alignment vertical="center"/>
    </xf>
    <xf numFmtId="3" fontId="23" fillId="0" borderId="2" xfId="0" applyNumberFormat="1" applyFont="1" applyBorder="1" applyAlignment="1">
      <alignment vertical="center"/>
    </xf>
    <xf numFmtId="41" fontId="23" fillId="0" borderId="2" xfId="0" applyNumberFormat="1" applyFont="1" applyBorder="1" applyAlignment="1">
      <alignment vertical="center"/>
    </xf>
    <xf numFmtId="41" fontId="23" fillId="34" borderId="2" xfId="0" applyNumberFormat="1" applyFont="1" applyFill="1" applyBorder="1" applyAlignment="1">
      <alignment vertical="center"/>
    </xf>
    <xf numFmtId="41" fontId="23" fillId="0" borderId="3" xfId="0" applyNumberFormat="1" applyFont="1" applyBorder="1" applyAlignment="1">
      <alignment vertical="center"/>
    </xf>
    <xf numFmtId="3" fontId="0" fillId="0" borderId="0" xfId="0" applyNumberFormat="1" applyFont="1"/>
    <xf numFmtId="3" fontId="6" fillId="0" borderId="1" xfId="0" applyNumberFormat="1" applyFont="1" applyBorder="1" applyAlignment="1">
      <alignment horizontal="center" vertical="center"/>
    </xf>
    <xf numFmtId="3" fontId="22" fillId="0" borderId="0" xfId="0" applyNumberFormat="1" applyFont="1" applyAlignment="1">
      <alignment vertical="center"/>
    </xf>
    <xf numFmtId="3" fontId="19" fillId="0" borderId="0" xfId="0" applyNumberFormat="1" applyFont="1" applyFill="1" applyBorder="1" applyAlignment="1">
      <alignment horizontal="center" vertical="center" wrapText="1"/>
    </xf>
    <xf numFmtId="3" fontId="19" fillId="35" borderId="20" xfId="0" applyNumberFormat="1" applyFont="1" applyFill="1" applyBorder="1" applyAlignment="1">
      <alignment horizontal="center" vertical="center" wrapText="1"/>
    </xf>
    <xf numFmtId="3" fontId="19" fillId="0" borderId="0" xfId="0" applyNumberFormat="1" applyFont="1" applyFill="1" applyBorder="1" applyAlignment="1">
      <alignment horizontal="center" vertical="center"/>
    </xf>
    <xf numFmtId="3" fontId="22" fillId="0" borderId="0" xfId="0" applyNumberFormat="1" applyFont="1" applyFill="1" applyBorder="1" applyAlignment="1">
      <alignment vertical="center"/>
    </xf>
    <xf numFmtId="43" fontId="22" fillId="0" borderId="0" xfId="0" applyNumberFormat="1" applyFont="1" applyFill="1" applyBorder="1" applyAlignment="1">
      <alignment vertical="center"/>
    </xf>
    <xf numFmtId="41" fontId="22" fillId="0" borderId="0" xfId="0" applyNumberFormat="1" applyFont="1" applyFill="1" applyBorder="1" applyAlignment="1">
      <alignment vertical="center"/>
    </xf>
    <xf numFmtId="165" fontId="22" fillId="0" borderId="0" xfId="0" applyNumberFormat="1" applyFont="1" applyAlignment="1">
      <alignment vertical="center"/>
    </xf>
    <xf numFmtId="3" fontId="0" fillId="0" borderId="0" xfId="0" applyNumberFormat="1" applyAlignment="1">
      <alignment horizontal="right" vertical="center"/>
    </xf>
    <xf numFmtId="3" fontId="23" fillId="0" borderId="0" xfId="0" applyNumberFormat="1" applyFont="1" applyAlignment="1">
      <alignment vertical="center"/>
    </xf>
    <xf numFmtId="164" fontId="23" fillId="0" borderId="0" xfId="1" applyNumberFormat="1" applyFont="1" applyAlignment="1">
      <alignment vertical="center"/>
    </xf>
    <xf numFmtId="164" fontId="22" fillId="0" borderId="0" xfId="1" applyNumberFormat="1" applyFont="1" applyAlignment="1">
      <alignment vertical="center"/>
    </xf>
    <xf numFmtId="166" fontId="22" fillId="0" borderId="0" xfId="0" applyNumberFormat="1" applyFont="1" applyAlignment="1">
      <alignment vertical="center"/>
    </xf>
    <xf numFmtId="41" fontId="22" fillId="0" borderId="21" xfId="0" applyNumberFormat="1" applyFont="1" applyBorder="1" applyAlignment="1">
      <alignment vertical="center"/>
    </xf>
    <xf numFmtId="164" fontId="19" fillId="0" borderId="0" xfId="1" applyNumberFormat="1" applyFont="1" applyFill="1" applyBorder="1" applyAlignment="1">
      <alignment vertical="center"/>
    </xf>
    <xf numFmtId="3" fontId="19" fillId="0" borderId="0" xfId="1" applyNumberFormat="1" applyFont="1" applyFill="1" applyBorder="1" applyAlignment="1">
      <alignment vertical="center"/>
    </xf>
    <xf numFmtId="41" fontId="22" fillId="0" borderId="22" xfId="0" applyNumberFormat="1" applyFont="1" applyBorder="1" applyAlignment="1">
      <alignment vertical="center"/>
    </xf>
    <xf numFmtId="164" fontId="19" fillId="0" borderId="0" xfId="1" applyNumberFormat="1" applyFont="1" applyFill="1" applyBorder="1" applyAlignment="1">
      <alignment horizontal="center" vertical="center"/>
    </xf>
    <xf numFmtId="3" fontId="19" fillId="35" borderId="16" xfId="0" applyNumberFormat="1" applyFont="1" applyFill="1" applyBorder="1" applyAlignment="1">
      <alignment horizontal="center" vertical="center" wrapText="1"/>
    </xf>
    <xf numFmtId="3" fontId="19" fillId="35" borderId="19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 applyProtection="1">
      <alignment horizontal="center" vertical="center" wrapText="1"/>
    </xf>
    <xf numFmtId="3" fontId="19" fillId="35" borderId="15" xfId="0" applyNumberFormat="1" applyFont="1" applyFill="1" applyBorder="1" applyAlignment="1">
      <alignment horizontal="center" vertical="center" wrapText="1"/>
    </xf>
    <xf numFmtId="3" fontId="19" fillId="35" borderId="18" xfId="0" applyNumberFormat="1" applyFont="1" applyFill="1" applyBorder="1" applyAlignment="1">
      <alignment horizontal="center" vertical="center"/>
    </xf>
    <xf numFmtId="3" fontId="19" fillId="35" borderId="15" xfId="0" applyNumberFormat="1" applyFont="1" applyFill="1" applyBorder="1" applyAlignment="1">
      <alignment horizontal="center" vertical="center"/>
    </xf>
    <xf numFmtId="3" fontId="19" fillId="35" borderId="14" xfId="0" applyNumberFormat="1" applyFont="1" applyFill="1" applyBorder="1" applyAlignment="1">
      <alignment horizontal="center" vertical="center"/>
    </xf>
    <xf numFmtId="3" fontId="19" fillId="35" borderId="17" xfId="0" applyNumberFormat="1" applyFont="1" applyFill="1" applyBorder="1" applyAlignment="1">
      <alignment horizontal="center" vertical="center"/>
    </xf>
    <xf numFmtId="3" fontId="1" fillId="0" borderId="4" xfId="0" applyNumberFormat="1" applyFont="1" applyBorder="1" applyAlignment="1">
      <alignment horizontal="right" vertical="center"/>
    </xf>
    <xf numFmtId="164" fontId="19" fillId="35" borderId="15" xfId="1" applyNumberFormat="1" applyFont="1" applyFill="1" applyBorder="1" applyAlignment="1">
      <alignment horizontal="center" vertical="center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Neutral" xfId="9" builtinId="28" customBuiltin="1"/>
    <cellStyle name="Normal" xfId="0" builtinId="0"/>
    <cellStyle name="Notas" xfId="16" builtinId="10" customBuiltin="1"/>
    <cellStyle name="Porcentaje" xfId="1" builtinId="5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RO!$B$25</c:f>
              <c:strCache>
                <c:ptCount val="1"/>
                <c:pt idx="0">
                  <c:v>001 Administración Central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0069101521650001E-2"/>
                  <c:y val="-1.4655167937262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1187890579611053E-2"/>
                  <c:y val="-1.22126399477184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0069101521649939E-2"/>
                  <c:y val="-1.22126399477183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1187890579611136E-2"/>
                  <c:y val="-7.32758396863101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1187890579610971E-2"/>
                  <c:y val="-4.88505597908734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RO!$C$24:$G$24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DIC</c:v>
                </c:pt>
              </c:strCache>
            </c:strRef>
          </c:cat>
          <c:val>
            <c:numRef>
              <c:f>RO!$C$25:$G$25</c:f>
              <c:numCache>
                <c:formatCode>_(* #,##0_);_(* \(#,##0\);_(* "-"_);_(@_)</c:formatCode>
                <c:ptCount val="5"/>
                <c:pt idx="0" formatCode="_(* #,##0.00_);_(* \(#,##0.00\);_(* &quot;-&quot;??_);_(@_)">
                  <c:v>2476.3626009999998</c:v>
                </c:pt>
                <c:pt idx="1">
                  <c:v>2144.6621799999998</c:v>
                </c:pt>
                <c:pt idx="2">
                  <c:v>1715.729744</c:v>
                </c:pt>
                <c:pt idx="3">
                  <c:v>855.96352622999962</c:v>
                </c:pt>
                <c:pt idx="4">
                  <c:v>139.84703298000002</c:v>
                </c:pt>
              </c:numCache>
            </c:numRef>
          </c:val>
        </c:ser>
        <c:ser>
          <c:idx val="1"/>
          <c:order val="1"/>
          <c:tx>
            <c:strRef>
              <c:f>RO!$B$26</c:f>
              <c:strCache>
                <c:ptCount val="1"/>
                <c:pt idx="0">
                  <c:v>022 Dirección de Salud Lima Metropolitana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 w="9525" cap="flat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7.8315234057277951E-3"/>
                  <c:y val="-1.95404162413879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237578115922186E-3"/>
                  <c:y val="-9.77011195817477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5.5939452898054855E-3"/>
                  <c:y val="-7.32758396863101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7.8315234057277135E-3"/>
                  <c:y val="-1.4655167937262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1187890579611136E-2"/>
                  <c:y val="-1.4655167937262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RO!$C$24:$G$24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DIC</c:v>
                </c:pt>
              </c:strCache>
            </c:strRef>
          </c:cat>
          <c:val>
            <c:numRef>
              <c:f>RO!$C$26:$G$26</c:f>
              <c:numCache>
                <c:formatCode>_(* #,##0_);_(* \(#,##0\);_(* "-"_);_(@_)</c:formatCode>
                <c:ptCount val="5"/>
                <c:pt idx="0">
                  <c:v>217.84044800000001</c:v>
                </c:pt>
                <c:pt idx="1">
                  <c:v>210.28819300000001</c:v>
                </c:pt>
                <c:pt idx="2">
                  <c:v>168.23055440000002</c:v>
                </c:pt>
                <c:pt idx="3">
                  <c:v>40.495411310000009</c:v>
                </c:pt>
                <c:pt idx="4">
                  <c:v>6.5557262799999991</c:v>
                </c:pt>
              </c:numCache>
            </c:numRef>
          </c:val>
        </c:ser>
        <c:ser>
          <c:idx val="2"/>
          <c:order val="2"/>
          <c:tx>
            <c:strRef>
              <c:f>RO!$B$27</c:f>
              <c:strCache>
                <c:ptCount val="1"/>
                <c:pt idx="0">
                  <c:v>124 Centro Nacional de Abastecimientos de Recursos Estrategicos en Salud - CENARES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 w="9525" cap="flat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-2.0510895785668701E-17"/>
                  <c:y val="-1.4655167937262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1021791571337402E-17"/>
                  <c:y val="-9.7701119581748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2375781159221452E-3"/>
                  <c:y val="-9.7701119581748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3.3563671738831764E-3"/>
                  <c:y val="-7.32758396863101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2375781159220628E-3"/>
                  <c:y val="-1.46551679372621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RO!$C$24:$G$24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DIC</c:v>
                </c:pt>
              </c:strCache>
            </c:strRef>
          </c:cat>
          <c:val>
            <c:numRef>
              <c:f>RO!$C$27:$G$27</c:f>
              <c:numCache>
                <c:formatCode>_(* #,##0_);_(* \(#,##0\);_(* "-"_);_(@_)</c:formatCode>
                <c:ptCount val="5"/>
                <c:pt idx="0">
                  <c:v>726.35</c:v>
                </c:pt>
                <c:pt idx="1">
                  <c:v>726.42061000000001</c:v>
                </c:pt>
                <c:pt idx="2">
                  <c:v>581.13648799999999</c:v>
                </c:pt>
                <c:pt idx="3">
                  <c:v>36.374197150000008</c:v>
                </c:pt>
                <c:pt idx="4">
                  <c:v>15.077951259999999</c:v>
                </c:pt>
              </c:numCache>
            </c:numRef>
          </c:val>
        </c:ser>
        <c:ser>
          <c:idx val="3"/>
          <c:order val="3"/>
          <c:tx>
            <c:strRef>
              <c:f>RO!$B$28</c:f>
              <c:strCache>
                <c:ptCount val="1"/>
                <c:pt idx="0">
                  <c:v>125 Programa Nacional de Inversiones en Salud - PRONIS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 w="9525" cap="flat" cmpd="sng" algn="ctr">
              <a:solidFill>
                <a:schemeClr val="accent4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7.8315234057277951E-3"/>
                  <c:y val="-9.77011195817477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6.7127343477665991E-3"/>
                  <c:y val="-7.32758396863101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9503124636888254E-3"/>
                  <c:y val="-1.22126399477183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7.8315234057278766E-3"/>
                  <c:y val="-1.22126399477183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3.3563671738831764E-3"/>
                  <c:y val="-7.32758396863101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RO!$C$24:$G$24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DIC</c:v>
                </c:pt>
              </c:strCache>
            </c:strRef>
          </c:cat>
          <c:val>
            <c:numRef>
              <c:f>RO!$C$28:$G$28</c:f>
              <c:numCache>
                <c:formatCode>_(* #,##0_);_(* \(#,##0\);_(* "-"_);_(@_)</c:formatCode>
                <c:ptCount val="5"/>
                <c:pt idx="0">
                  <c:v>41.837898000000003</c:v>
                </c:pt>
                <c:pt idx="1">
                  <c:v>53.035859000000002</c:v>
                </c:pt>
                <c:pt idx="2">
                  <c:v>42.428687200000006</c:v>
                </c:pt>
                <c:pt idx="3">
                  <c:v>1.5735823200000001</c:v>
                </c:pt>
                <c:pt idx="4">
                  <c:v>0.66762414000000003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1547082288"/>
        <c:axId val="1547073040"/>
        <c:axId val="0"/>
      </c:bar3DChart>
      <c:catAx>
        <c:axId val="15470822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547073040"/>
        <c:crosses val="autoZero"/>
        <c:auto val="1"/>
        <c:lblAlgn val="ctr"/>
        <c:lblOffset val="100"/>
        <c:noMultiLvlLbl val="0"/>
      </c:catAx>
      <c:valAx>
        <c:axId val="1547073040"/>
        <c:scaling>
          <c:orientation val="minMax"/>
        </c:scaling>
        <c:delete val="0"/>
        <c:axPos val="l"/>
        <c:numFmt formatCode="_(* #,##0.00_);_(* \(#,##0.00\);_(* &quot;-&quot;??_);_(@_)" sourceLinked="1"/>
        <c:majorTickMark val="none"/>
        <c:minorTickMark val="none"/>
        <c:tickLblPos val="nextTo"/>
        <c:crossAx val="154708228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RDR!$B$25</c:f>
              <c:strCache>
                <c:ptCount val="1"/>
                <c:pt idx="0">
                  <c:v>001 Administración Central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7.8392621464252483E-3"/>
                  <c:y val="-2.180010973007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1198945923464598E-2"/>
                  <c:y val="-1.36250685812999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8392621464252483E-3"/>
                  <c:y val="-2.180010973007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2318840515811103E-2"/>
                  <c:y val="-1.9075096013819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7.8392621464252483E-3"/>
                  <c:y val="-1.63500822975599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RDR!$C$24:$G$24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DIC.</c:v>
                </c:pt>
              </c:strCache>
            </c:strRef>
          </c:cat>
          <c:val>
            <c:numRef>
              <c:f>RDR!$C$25:$G$25</c:f>
              <c:numCache>
                <c:formatCode>#,##0.0</c:formatCode>
                <c:ptCount val="5"/>
                <c:pt idx="0">
                  <c:v>62.040827</c:v>
                </c:pt>
                <c:pt idx="1">
                  <c:v>62.040827</c:v>
                </c:pt>
                <c:pt idx="2">
                  <c:v>50.873478140000003</c:v>
                </c:pt>
                <c:pt idx="3">
                  <c:v>29.569906400000001</c:v>
                </c:pt>
                <c:pt idx="4">
                  <c:v>5.8023383599999994</c:v>
                </c:pt>
              </c:numCache>
            </c:numRef>
          </c:val>
        </c:ser>
        <c:ser>
          <c:idx val="1"/>
          <c:order val="1"/>
          <c:tx>
            <c:strRef>
              <c:f>RDR!$B$26</c:f>
              <c:strCache>
                <c:ptCount val="1"/>
                <c:pt idx="0">
                  <c:v>022 Dirección de Salud Lima Metropolitana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1"/>
              <c:layout>
                <c:manualLayout>
                  <c:x val="8.9591567387717116E-3"/>
                  <c:y val="-8.17504114877995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839262146425165E-3"/>
                  <c:y val="-8.17504114878005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0079051331118177E-2"/>
                  <c:y val="-8.17504114878005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7.8392621464252483E-3"/>
                  <c:y val="-2.7250137162599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RDR!$C$24:$G$24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DIC.</c:v>
                </c:pt>
              </c:strCache>
            </c:strRef>
          </c:cat>
          <c:val>
            <c:numRef>
              <c:f>RDR!$C$26:$G$26</c:f>
              <c:numCache>
                <c:formatCode>#,##0.0</c:formatCode>
                <c:ptCount val="5"/>
                <c:pt idx="0">
                  <c:v>5.4640139999999997</c:v>
                </c:pt>
                <c:pt idx="1">
                  <c:v>5.4640139999999997</c:v>
                </c:pt>
                <c:pt idx="2">
                  <c:v>5.4640139999999997</c:v>
                </c:pt>
                <c:pt idx="3">
                  <c:v>0.84483504999999992</c:v>
                </c:pt>
                <c:pt idx="4">
                  <c:v>0.33277000000000001</c:v>
                </c:pt>
              </c:numCache>
            </c:numRef>
          </c:val>
        </c:ser>
        <c:ser>
          <c:idx val="2"/>
          <c:order val="2"/>
          <c:tx>
            <c:strRef>
              <c:f>RDR!$B$27</c:f>
              <c:strCache>
                <c:ptCount val="1"/>
                <c:pt idx="0">
                  <c:v>124 Centro Nacional de Abastecimientos de Recursos Estrategicos en Salud - CENARES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2"/>
              <c:layout>
                <c:manualLayout>
                  <c:x val="8.9591567387717116E-3"/>
                  <c:y val="-8.17504114877985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7.8392621464252483E-3"/>
                  <c:y val="-1.090005486503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6.7193675540786193E-3"/>
                  <c:y val="-5.45002743252007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RDR!$C$24:$G$24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DIC.</c:v>
                </c:pt>
              </c:strCache>
            </c:strRef>
          </c:cat>
          <c:val>
            <c:numRef>
              <c:f>RDR!$C$27:$G$27</c:f>
              <c:numCache>
                <c:formatCode>#,##0.0</c:formatCode>
                <c:ptCount val="5"/>
                <c:pt idx="0">
                  <c:v>0.1</c:v>
                </c:pt>
                <c:pt idx="1">
                  <c:v>3.7638289999999999</c:v>
                </c:pt>
                <c:pt idx="2">
                  <c:v>3.7638289999999999</c:v>
                </c:pt>
                <c:pt idx="3">
                  <c:v>8.7625250000000002E-2</c:v>
                </c:pt>
                <c:pt idx="4">
                  <c:v>8.4625249999999999E-2</c:v>
                </c:pt>
              </c:numCache>
            </c:numRef>
          </c:val>
        </c:ser>
        <c:ser>
          <c:idx val="3"/>
          <c:order val="3"/>
          <c:tx>
            <c:strRef>
              <c:f>RDR!$B$28</c:f>
              <c:strCache>
                <c:ptCount val="1"/>
                <c:pt idx="0">
                  <c:v>125 Programa Nacional de Inversiones en Salud - PRONIS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1"/>
              <c:layout>
                <c:manualLayout>
                  <c:x val="8.9591567387717116E-3"/>
                  <c:y val="-5.45002743252007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119894592346464E-2"/>
                  <c:y val="-2.7250137162599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5.5994729617322376E-3"/>
                  <c:y val="-2.7250137162599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5.599472961732156E-3"/>
                  <c:y val="-8.17504114877995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RDR!$C$24:$G$24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DIC.</c:v>
                </c:pt>
              </c:strCache>
            </c:strRef>
          </c:cat>
          <c:val>
            <c:numRef>
              <c:f>RDR!$C$28:$G$28</c:f>
              <c:numCache>
                <c:formatCode>#,##0.0</c:formatCode>
                <c:ptCount val="5"/>
                <c:pt idx="0">
                  <c:v>0.163328</c:v>
                </c:pt>
                <c:pt idx="1">
                  <c:v>0.163328</c:v>
                </c:pt>
                <c:pt idx="2">
                  <c:v>0.163328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1547082832"/>
        <c:axId val="1547080656"/>
        <c:axId val="0"/>
      </c:bar3DChart>
      <c:catAx>
        <c:axId val="15470828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547080656"/>
        <c:crosses val="autoZero"/>
        <c:auto val="1"/>
        <c:lblAlgn val="ctr"/>
        <c:lblOffset val="100"/>
        <c:noMultiLvlLbl val="0"/>
      </c:catAx>
      <c:valAx>
        <c:axId val="1547080656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crossAx val="154708283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DYT!$B$25</c:f>
              <c:strCache>
                <c:ptCount val="1"/>
                <c:pt idx="0">
                  <c:v>001 Administración Central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5.610561143586058E-3"/>
                  <c:y val="-1.4533639539189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8547856010205384E-3"/>
                  <c:y val="-1.45336395391898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5.6105611435860996E-3"/>
                  <c:y val="-1.74403674470278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8.9768978297377587E-3"/>
                  <c:y val="-1.16269116313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DYT!$C$24:$G$24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DIC.</c:v>
                </c:pt>
              </c:strCache>
            </c:strRef>
          </c:cat>
          <c:val>
            <c:numRef>
              <c:f>DYT!$C$25:$G$25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strRef>
              <c:f>DYT!$B$26</c:f>
              <c:strCache>
                <c:ptCount val="1"/>
                <c:pt idx="0">
                  <c:v>022 Dirección de Salud II Lima Sur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1"/>
              <c:layout>
                <c:manualLayout>
                  <c:x val="4.4884489148688386E-3"/>
                  <c:y val="-8.7201837235139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3.3663366861516595E-3"/>
                  <c:y val="-1.16269116313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6.732673372303319E-3"/>
                  <c:y val="-1.16269116313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DYT!$C$24:$G$24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DIC.</c:v>
                </c:pt>
              </c:strCache>
            </c:strRef>
          </c:cat>
          <c:val>
            <c:numRef>
              <c:f>DYT!$C$26:$G$26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2"/>
          <c:order val="2"/>
          <c:tx>
            <c:strRef>
              <c:f>DYT!$B$27</c:f>
              <c:strCache>
                <c:ptCount val="1"/>
                <c:pt idx="0">
                  <c:v>123 Programa de Apoyo a la Reforma del Sector Salud PARSALUD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1"/>
              <c:layout>
                <c:manualLayout>
                  <c:x val="7.8547856010205384E-3"/>
                  <c:y val="-8.72018372351388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0099010058454979E-2"/>
                  <c:y val="-1.74403674470277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6.7326733723034014E-3"/>
                  <c:y val="-5.81345581567591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7.8547856010205384E-3"/>
                  <c:y val="-1.45336395391897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DYT!$C$24:$G$24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DIC.</c:v>
                </c:pt>
              </c:strCache>
            </c:strRef>
          </c:cat>
          <c:val>
            <c:numRef>
              <c:f>DYT!$C$27:$G$27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DYT!$B$28</c:f>
              <c:strCache>
                <c:ptCount val="1"/>
                <c:pt idx="0">
                  <c:v>124 Direcciòn de Abastecimientos de Recursos Estrategicos de Salud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1"/>
              <c:layout>
                <c:manualLayout>
                  <c:x val="8.9768978297377587E-3"/>
                  <c:y val="-8.72018372351387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8.9768978297377587E-3"/>
                  <c:y val="-1.7440367447027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8.9768978297377587E-3"/>
                  <c:y val="-1.45336395391898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7.8547856010203736E-3"/>
                  <c:y val="-1.45336395391898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DYT!$C$24:$G$24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DIC.</c:v>
                </c:pt>
              </c:strCache>
            </c:strRef>
          </c:cat>
          <c:val>
            <c:numRef>
              <c:f>DYT!$C$28:$G$28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1547077936"/>
        <c:axId val="1547072496"/>
        <c:axId val="0"/>
      </c:bar3DChart>
      <c:catAx>
        <c:axId val="15470779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547072496"/>
        <c:crosses val="autoZero"/>
        <c:auto val="1"/>
        <c:lblAlgn val="ctr"/>
        <c:lblOffset val="100"/>
        <c:noMultiLvlLbl val="0"/>
      </c:catAx>
      <c:valAx>
        <c:axId val="1547072496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crossAx val="154707793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ROOC!$B$25</c:f>
              <c:strCache>
                <c:ptCount val="1"/>
                <c:pt idx="0">
                  <c:v>001 Administración Central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ROOC!$C$24:$G$24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DIC.</c:v>
                </c:pt>
              </c:strCache>
            </c:strRef>
          </c:cat>
          <c:val>
            <c:numRef>
              <c:f>ROOC!$C$25:$G$25</c:f>
              <c:numCache>
                <c:formatCode>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strRef>
              <c:f>ROOC!$B$26</c:f>
              <c:strCache>
                <c:ptCount val="1"/>
                <c:pt idx="0">
                  <c:v>022 Dirección de Salud II Lima Sur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ROOC!$C$24:$G$24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DIC.</c:v>
                </c:pt>
              </c:strCache>
            </c:strRef>
          </c:cat>
          <c:val>
            <c:numRef>
              <c:f>ROOC!$C$26:$G$26</c:f>
              <c:numCache>
                <c:formatCode>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2"/>
          <c:order val="2"/>
          <c:tx>
            <c:strRef>
              <c:f>ROOC!$B$27</c:f>
              <c:strCache>
                <c:ptCount val="1"/>
                <c:pt idx="0">
                  <c:v>123 Programa de Apoyo a la Reforma del Sector Salud PARSALUD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5.6553560140124581E-3"/>
                  <c:y val="-1.75167374495236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0179640825222425E-2"/>
                  <c:y val="-1.75167374495236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9174984196173585E-3"/>
                  <c:y val="-1.75167374495236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0179640825222342E-2"/>
                  <c:y val="-1.000956425687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0179640825222425E-2"/>
                  <c:y val="-1.5014346385305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ROOC!$C$24:$G$24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DIC.</c:v>
                </c:pt>
              </c:strCache>
            </c:strRef>
          </c:cat>
          <c:val>
            <c:numRef>
              <c:f>ROOC!$C$27:$G$27</c:f>
              <c:numCache>
                <c:formatCode>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ROOC!$B$28</c:f>
              <c:strCache>
                <c:ptCount val="1"/>
                <c:pt idx="0">
                  <c:v>124 Direcciòn de Abastecimientos de Recursos Estrategicos de Salud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ROOC!$C$24:$G$24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DIC.</c:v>
                </c:pt>
              </c:strCache>
            </c:strRef>
          </c:cat>
          <c:val>
            <c:numRef>
              <c:f>ROOC!$C$28:$G$28</c:f>
              <c:numCache>
                <c:formatCode>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1547085008"/>
        <c:axId val="1547077392"/>
        <c:axId val="0"/>
      </c:bar3DChart>
      <c:catAx>
        <c:axId val="15470850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547077392"/>
        <c:crosses val="autoZero"/>
        <c:auto val="1"/>
        <c:lblAlgn val="ctr"/>
        <c:lblOffset val="100"/>
        <c:noMultiLvlLbl val="0"/>
      </c:catAx>
      <c:valAx>
        <c:axId val="1547077392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crossAx val="154708500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RD!$B$25</c:f>
              <c:strCache>
                <c:ptCount val="1"/>
                <c:pt idx="0">
                  <c:v>001 Administración Central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6.7127343477666815E-3"/>
                  <c:y val="-1.23753355469917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7.8315234057277534E-3"/>
                  <c:y val="-1.23753355469917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1187890579611053E-2"/>
                  <c:y val="-1.23753355469917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RD!$C$24:$G$24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RD!$C$25:$G$25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strRef>
              <c:f>RD!$B$26</c:f>
              <c:strCache>
                <c:ptCount val="1"/>
                <c:pt idx="0">
                  <c:v>022 Dirección de Salud II Lima Sur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RD!$C$24:$G$24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RD!$C$26:$G$26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2"/>
          <c:order val="2"/>
          <c:tx>
            <c:strRef>
              <c:f>RD!$B$27</c:f>
              <c:strCache>
                <c:ptCount val="1"/>
                <c:pt idx="0">
                  <c:v>123 Programa de Apoyo a la Reforma del Sector Salud PARSALUD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RD!$C$24:$G$24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RD!$C$27:$G$27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RD!$B$28</c:f>
              <c:strCache>
                <c:ptCount val="1"/>
                <c:pt idx="0">
                  <c:v>124 Direcciòn de Abastecimientos de Recursos Estrategicos de Salud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RD!$C$24:$G$24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RD!$C$28:$G$28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1492847632"/>
        <c:axId val="2110212928"/>
        <c:axId val="0"/>
      </c:bar3DChart>
      <c:catAx>
        <c:axId val="14928476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110212928"/>
        <c:crosses val="autoZero"/>
        <c:auto val="1"/>
        <c:lblAlgn val="ctr"/>
        <c:lblOffset val="100"/>
        <c:noMultiLvlLbl val="0"/>
      </c:catAx>
      <c:valAx>
        <c:axId val="21102129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crossAx val="149284763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336175</xdr:colOff>
      <xdr:row>19</xdr:row>
      <xdr:rowOff>112060</xdr:rowOff>
    </xdr:from>
    <xdr:to>
      <xdr:col>11</xdr:col>
      <xdr:colOff>997322</xdr:colOff>
      <xdr:row>45</xdr:row>
      <xdr:rowOff>78443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347381</xdr:colOff>
      <xdr:row>19</xdr:row>
      <xdr:rowOff>134470</xdr:rowOff>
    </xdr:from>
    <xdr:to>
      <xdr:col>11</xdr:col>
      <xdr:colOff>997322</xdr:colOff>
      <xdr:row>61</xdr:row>
      <xdr:rowOff>100853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358588</xdr:colOff>
      <xdr:row>19</xdr:row>
      <xdr:rowOff>123264</xdr:rowOff>
    </xdr:from>
    <xdr:to>
      <xdr:col>11</xdr:col>
      <xdr:colOff>986117</xdr:colOff>
      <xdr:row>45</xdr:row>
      <xdr:rowOff>134471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336177</xdr:colOff>
      <xdr:row>19</xdr:row>
      <xdr:rowOff>146796</xdr:rowOff>
    </xdr:from>
    <xdr:to>
      <xdr:col>12</xdr:col>
      <xdr:colOff>11206</xdr:colOff>
      <xdr:row>45</xdr:row>
      <xdr:rowOff>78442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380999</xdr:colOff>
      <xdr:row>21</xdr:row>
      <xdr:rowOff>34738</xdr:rowOff>
    </xdr:from>
    <xdr:to>
      <xdr:col>12</xdr:col>
      <xdr:colOff>22411</xdr:colOff>
      <xdr:row>47</xdr:row>
      <xdr:rowOff>22412</xdr:rowOff>
    </xdr:to>
    <xdr:graphicFrame macro="">
      <xdr:nvGraphicFramePr>
        <xdr:cNvPr id="13" name="1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2:L44"/>
  <sheetViews>
    <sheetView showGridLines="0" tabSelected="1" zoomScale="85" zoomScaleNormal="85" workbookViewId="0">
      <selection activeCell="G15" sqref="G15"/>
    </sheetView>
  </sheetViews>
  <sheetFormatPr baseColWidth="10" defaultRowHeight="15" x14ac:dyDescent="0.25"/>
  <cols>
    <col min="1" max="1" width="5.85546875" style="1" customWidth="1"/>
    <col min="2" max="2" width="81.42578125" style="1" bestFit="1" customWidth="1"/>
    <col min="3" max="5" width="14.7109375" style="1" customWidth="1"/>
    <col min="6" max="7" width="15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2" spans="1:12" ht="15" customHeight="1" x14ac:dyDescent="0.25">
      <c r="B2" s="51" t="s">
        <v>41</v>
      </c>
      <c r="C2" s="51"/>
      <c r="D2" s="51"/>
      <c r="E2" s="51"/>
      <c r="F2" s="51"/>
      <c r="G2" s="51"/>
      <c r="H2" s="51"/>
      <c r="I2" s="51"/>
      <c r="J2" s="51"/>
      <c r="K2" s="51"/>
      <c r="L2" s="51"/>
    </row>
    <row r="3" spans="1:12" ht="15.75" customHeight="1" x14ac:dyDescent="0.25"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</row>
    <row r="4" spans="1:12" ht="15" customHeight="1" x14ac:dyDescent="0.25"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</row>
    <row r="5" spans="1:12" ht="15" customHeight="1" x14ac:dyDescent="0.25"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</row>
    <row r="6" spans="1:12" ht="15" customHeight="1" x14ac:dyDescent="0.25"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</row>
    <row r="8" spans="1:12" ht="15.75" x14ac:dyDescent="0.25">
      <c r="B8" s="2" t="s">
        <v>10</v>
      </c>
    </row>
    <row r="9" spans="1:12" x14ac:dyDescent="0.2">
      <c r="B9" s="3" t="s">
        <v>2</v>
      </c>
    </row>
    <row r="10" spans="1:12" x14ac:dyDescent="0.25">
      <c r="A10" s="31">
        <v>1000000</v>
      </c>
    </row>
    <row r="11" spans="1:12" x14ac:dyDescent="0.25">
      <c r="B11" s="4"/>
      <c r="I11" s="57"/>
      <c r="J11" s="57"/>
      <c r="K11" s="57"/>
      <c r="L11" s="39" t="s">
        <v>32</v>
      </c>
    </row>
    <row r="12" spans="1:12" s="5" customFormat="1" ht="15" customHeight="1" x14ac:dyDescent="0.25">
      <c r="B12" s="55" t="s">
        <v>31</v>
      </c>
      <c r="C12" s="54" t="s">
        <v>0</v>
      </c>
      <c r="D12" s="54"/>
      <c r="E12" s="52" t="s">
        <v>19</v>
      </c>
      <c r="F12" s="52" t="s">
        <v>14</v>
      </c>
      <c r="G12" s="52" t="s">
        <v>42</v>
      </c>
      <c r="H12" s="52" t="s">
        <v>21</v>
      </c>
      <c r="I12" s="58" t="s">
        <v>23</v>
      </c>
      <c r="J12" s="58"/>
      <c r="K12" s="58"/>
      <c r="L12" s="49" t="s">
        <v>22</v>
      </c>
    </row>
    <row r="13" spans="1:12" s="5" customFormat="1" ht="40.5" customHeight="1" x14ac:dyDescent="0.25">
      <c r="B13" s="56"/>
      <c r="C13" s="21" t="s">
        <v>8</v>
      </c>
      <c r="D13" s="21" t="s">
        <v>7</v>
      </c>
      <c r="E13" s="53"/>
      <c r="F13" s="53"/>
      <c r="G13" s="53"/>
      <c r="H13" s="53"/>
      <c r="I13" s="21" t="s">
        <v>15</v>
      </c>
      <c r="J13" s="21" t="s">
        <v>16</v>
      </c>
      <c r="K13" s="22" t="s">
        <v>17</v>
      </c>
      <c r="L13" s="50"/>
    </row>
    <row r="14" spans="1:12" ht="20.100000000000001" customHeight="1" x14ac:dyDescent="0.25">
      <c r="B14" s="6" t="s">
        <v>3</v>
      </c>
      <c r="C14" s="8">
        <v>2476362601</v>
      </c>
      <c r="D14" s="8">
        <v>2144662180</v>
      </c>
      <c r="E14" s="19">
        <f>+D14*80/100</f>
        <v>1715729744</v>
      </c>
      <c r="F14" s="19">
        <v>855963526.22999966</v>
      </c>
      <c r="G14" s="8">
        <v>139847032.98000002</v>
      </c>
      <c r="H14" s="8"/>
      <c r="I14" s="13">
        <f>IF(ISERROR(+#REF!/E14)=TRUE,0,++#REF!/E14)</f>
        <v>0</v>
      </c>
      <c r="J14" s="13">
        <f>IF(ISERROR(+G14/E14)=TRUE,0,++G14/E14)</f>
        <v>8.1508776932411806E-2</v>
      </c>
      <c r="K14" s="13">
        <f>IF(ISERROR(+H14/E14)=TRUE,0,++H14/E14)</f>
        <v>0</v>
      </c>
      <c r="L14" s="16">
        <f>+D14-G14</f>
        <v>2004815147.02</v>
      </c>
    </row>
    <row r="15" spans="1:12" ht="20.100000000000001" customHeight="1" x14ac:dyDescent="0.25">
      <c r="B15" s="7" t="s">
        <v>38</v>
      </c>
      <c r="C15" s="9">
        <v>217840448</v>
      </c>
      <c r="D15" s="9">
        <v>210288193</v>
      </c>
      <c r="E15" s="20">
        <f>+D15*80/100</f>
        <v>168230554.40000001</v>
      </c>
      <c r="F15" s="20">
        <v>40495411.31000001</v>
      </c>
      <c r="G15" s="9">
        <v>6555726.2799999993</v>
      </c>
      <c r="H15" s="9"/>
      <c r="I15" s="14">
        <f>IF(ISERROR(+#REF!/E15)=TRUE,0,++#REF!/E15)</f>
        <v>0</v>
      </c>
      <c r="J15" s="14">
        <f>IF(ISERROR(+G15/E15)=TRUE,0,++G15/E15)</f>
        <v>3.8968701633191542E-2</v>
      </c>
      <c r="K15" s="14">
        <f>IF(ISERROR(+H15/E15)=TRUE,0,++H15/E15)</f>
        <v>0</v>
      </c>
      <c r="L15" s="17">
        <f>+D15-G15</f>
        <v>203732466.72</v>
      </c>
    </row>
    <row r="16" spans="1:12" ht="20.100000000000001" customHeight="1" x14ac:dyDescent="0.25">
      <c r="B16" s="7" t="s">
        <v>40</v>
      </c>
      <c r="C16" s="9">
        <v>726350000</v>
      </c>
      <c r="D16" s="9">
        <v>726420610</v>
      </c>
      <c r="E16" s="20">
        <f>+D16*80/100</f>
        <v>581136488</v>
      </c>
      <c r="F16" s="23">
        <v>36374197.150000006</v>
      </c>
      <c r="G16" s="9">
        <v>15077951.26</v>
      </c>
      <c r="H16" s="9"/>
      <c r="I16" s="14">
        <f>IF(ISERROR(+#REF!/E16)=TRUE,0,++#REF!/E16)</f>
        <v>0</v>
      </c>
      <c r="J16" s="14">
        <f>IF(ISERROR(+G16/E16)=TRUE,0,++G16/E16)</f>
        <v>2.5945628215311788E-2</v>
      </c>
      <c r="K16" s="14">
        <f>IF(ISERROR(+H16/E16)=TRUE,0,++H16/E16)</f>
        <v>0</v>
      </c>
      <c r="L16" s="17">
        <f>+D16-G16</f>
        <v>711342658.74000001</v>
      </c>
    </row>
    <row r="17" spans="2:12" ht="20.100000000000001" customHeight="1" x14ac:dyDescent="0.25">
      <c r="B17" s="7" t="s">
        <v>39</v>
      </c>
      <c r="C17" s="9">
        <v>41837898</v>
      </c>
      <c r="D17" s="9">
        <v>53035859</v>
      </c>
      <c r="E17" s="20">
        <f>+D17*80/100</f>
        <v>42428687.200000003</v>
      </c>
      <c r="F17" s="23">
        <v>1573582.32</v>
      </c>
      <c r="G17" s="9">
        <v>667624.14</v>
      </c>
      <c r="H17" s="9"/>
      <c r="I17" s="14">
        <f>IF(ISERROR(+#REF!/E17)=TRUE,0,++#REF!/E17)</f>
        <v>0</v>
      </c>
      <c r="J17" s="14">
        <f>IF(ISERROR(+G17/E17)=TRUE,0,++G17/E17)</f>
        <v>1.5735206155518287E-2</v>
      </c>
      <c r="K17" s="14">
        <f>IF(ISERROR(+H17/E17)=TRUE,0,++H17/E17)</f>
        <v>0</v>
      </c>
      <c r="L17" s="17">
        <f>+D17-G17</f>
        <v>52368234.859999999</v>
      </c>
    </row>
    <row r="18" spans="2:12" ht="23.25" customHeight="1" x14ac:dyDescent="0.25">
      <c r="B18" s="30" t="s">
        <v>9</v>
      </c>
      <c r="C18" s="11">
        <f t="shared" ref="C18:H18" si="0">SUM(C14:C17)</f>
        <v>3462390947</v>
      </c>
      <c r="D18" s="11">
        <f t="shared" si="0"/>
        <v>3134406842</v>
      </c>
      <c r="E18" s="11">
        <f t="shared" si="0"/>
        <v>2507525473.5999999</v>
      </c>
      <c r="F18" s="11">
        <f t="shared" si="0"/>
        <v>934406717.00999975</v>
      </c>
      <c r="G18" s="11">
        <f t="shared" si="0"/>
        <v>162148334.66</v>
      </c>
      <c r="H18" s="11">
        <f t="shared" si="0"/>
        <v>0</v>
      </c>
      <c r="I18" s="15">
        <f>IF(ISERROR(+#REF!/E18)=TRUE,0,++#REF!/E18)</f>
        <v>0</v>
      </c>
      <c r="J18" s="15">
        <f>IF(ISERROR(+G18/E18)=TRUE,0,++G18/E18)</f>
        <v>6.4664680924340578E-2</v>
      </c>
      <c r="K18" s="15">
        <f>IF(ISERROR(+H18/E18)=TRUE,0,++H18/E18)</f>
        <v>0</v>
      </c>
      <c r="L18" s="18">
        <f>SUM(L14:L17)</f>
        <v>2972258507.3399997</v>
      </c>
    </row>
    <row r="19" spans="2:12" x14ac:dyDescent="0.2">
      <c r="B19" s="12" t="s">
        <v>43</v>
      </c>
    </row>
    <row r="20" spans="2:12" s="40" customFormat="1" x14ac:dyDescent="0.2">
      <c r="B20" s="12"/>
    </row>
    <row r="21" spans="2:12" s="31" customFormat="1" x14ac:dyDescent="0.25">
      <c r="K21" s="42"/>
    </row>
    <row r="22" spans="2:12" s="31" customFormat="1" x14ac:dyDescent="0.25">
      <c r="K22" s="42"/>
    </row>
    <row r="23" spans="2:12" s="31" customFormat="1" x14ac:dyDescent="0.25">
      <c r="K23" s="42"/>
    </row>
    <row r="24" spans="2:12" s="31" customFormat="1" ht="44.25" customHeight="1" x14ac:dyDescent="0.25">
      <c r="B24" s="34" t="s">
        <v>1</v>
      </c>
      <c r="C24" s="34" t="s">
        <v>8</v>
      </c>
      <c r="D24" s="34" t="s">
        <v>7</v>
      </c>
      <c r="E24" s="32" t="s">
        <v>26</v>
      </c>
      <c r="F24" s="32" t="s">
        <v>27</v>
      </c>
      <c r="G24" s="32" t="s">
        <v>33</v>
      </c>
      <c r="H24" s="33" t="s">
        <v>21</v>
      </c>
      <c r="I24" s="48"/>
      <c r="J24" s="48"/>
      <c r="K24" s="48"/>
      <c r="L24" s="32"/>
    </row>
    <row r="25" spans="2:12" s="31" customFormat="1" x14ac:dyDescent="0.25">
      <c r="B25" s="35" t="s">
        <v>3</v>
      </c>
      <c r="C25" s="36">
        <f t="shared" ref="C25:G28" si="1">C14/$A$10</f>
        <v>2476.3626009999998</v>
      </c>
      <c r="D25" s="37">
        <f t="shared" si="1"/>
        <v>2144.6621799999998</v>
      </c>
      <c r="E25" s="37">
        <f t="shared" si="1"/>
        <v>1715.729744</v>
      </c>
      <c r="F25" s="37">
        <f t="shared" si="1"/>
        <v>855.96352622999962</v>
      </c>
      <c r="G25" s="37">
        <f t="shared" si="1"/>
        <v>139.84703298000002</v>
      </c>
      <c r="H25" s="44"/>
      <c r="I25" s="45"/>
      <c r="J25" s="45"/>
      <c r="K25" s="45"/>
      <c r="L25" s="46"/>
    </row>
    <row r="26" spans="2:12" s="31" customFormat="1" x14ac:dyDescent="0.25">
      <c r="B26" s="35" t="s">
        <v>38</v>
      </c>
      <c r="C26" s="37">
        <f t="shared" si="1"/>
        <v>217.84044800000001</v>
      </c>
      <c r="D26" s="37">
        <f t="shared" si="1"/>
        <v>210.28819300000001</v>
      </c>
      <c r="E26" s="37">
        <f t="shared" si="1"/>
        <v>168.23055440000002</v>
      </c>
      <c r="F26" s="37">
        <f t="shared" si="1"/>
        <v>40.495411310000009</v>
      </c>
      <c r="G26" s="37">
        <f t="shared" si="1"/>
        <v>6.5557262799999991</v>
      </c>
      <c r="H26" s="47"/>
      <c r="I26" s="45"/>
      <c r="J26" s="45"/>
      <c r="K26" s="45"/>
      <c r="L26" s="46"/>
    </row>
    <row r="27" spans="2:12" s="31" customFormat="1" x14ac:dyDescent="0.25">
      <c r="B27" s="35" t="s">
        <v>40</v>
      </c>
      <c r="C27" s="37">
        <f t="shared" si="1"/>
        <v>726.35</v>
      </c>
      <c r="D27" s="37">
        <f t="shared" si="1"/>
        <v>726.42061000000001</v>
      </c>
      <c r="E27" s="37">
        <f t="shared" si="1"/>
        <v>581.13648799999999</v>
      </c>
      <c r="F27" s="37">
        <f t="shared" si="1"/>
        <v>36.374197150000008</v>
      </c>
      <c r="G27" s="37">
        <f t="shared" si="1"/>
        <v>15.077951259999999</v>
      </c>
      <c r="H27" s="47"/>
      <c r="I27" s="45"/>
      <c r="J27" s="45"/>
      <c r="K27" s="45"/>
      <c r="L27" s="46"/>
    </row>
    <row r="28" spans="2:12" s="31" customFormat="1" x14ac:dyDescent="0.25">
      <c r="B28" s="35" t="s">
        <v>39</v>
      </c>
      <c r="C28" s="37">
        <f t="shared" si="1"/>
        <v>41.837898000000003</v>
      </c>
      <c r="D28" s="37">
        <f t="shared" si="1"/>
        <v>53.035859000000002</v>
      </c>
      <c r="E28" s="37">
        <f t="shared" si="1"/>
        <v>42.428687200000006</v>
      </c>
      <c r="F28" s="37">
        <f t="shared" si="1"/>
        <v>1.5735823200000001</v>
      </c>
      <c r="G28" s="37">
        <f t="shared" si="1"/>
        <v>0.66762414000000003</v>
      </c>
      <c r="H28" s="47"/>
      <c r="I28" s="45"/>
      <c r="J28" s="45"/>
      <c r="K28" s="45"/>
      <c r="L28" s="46"/>
    </row>
    <row r="29" spans="2:12" s="31" customFormat="1" x14ac:dyDescent="0.25">
      <c r="K29" s="42"/>
    </row>
    <row r="30" spans="2:12" s="40" customFormat="1" x14ac:dyDescent="0.25">
      <c r="K30" s="41"/>
    </row>
    <row r="31" spans="2:12" s="40" customFormat="1" x14ac:dyDescent="0.25">
      <c r="K31" s="41"/>
    </row>
    <row r="32" spans="2:12" s="40" customFormat="1" x14ac:dyDescent="0.25">
      <c r="K32" s="41"/>
    </row>
    <row r="33" spans="11:11" s="40" customFormat="1" x14ac:dyDescent="0.25">
      <c r="K33" s="41"/>
    </row>
    <row r="34" spans="11:11" s="40" customFormat="1" x14ac:dyDescent="0.25">
      <c r="K34" s="41"/>
    </row>
    <row r="35" spans="11:11" s="40" customFormat="1" x14ac:dyDescent="0.25">
      <c r="K35" s="41"/>
    </row>
    <row r="36" spans="11:11" s="40" customFormat="1" x14ac:dyDescent="0.25">
      <c r="K36" s="41"/>
    </row>
    <row r="37" spans="11:11" s="40" customFormat="1" x14ac:dyDescent="0.25">
      <c r="K37" s="41"/>
    </row>
    <row r="38" spans="11:11" s="40" customFormat="1" x14ac:dyDescent="0.25">
      <c r="K38" s="41"/>
    </row>
    <row r="39" spans="11:11" s="40" customFormat="1" x14ac:dyDescent="0.25">
      <c r="K39" s="41"/>
    </row>
    <row r="40" spans="11:11" s="40" customFormat="1" x14ac:dyDescent="0.25">
      <c r="K40" s="41"/>
    </row>
    <row r="41" spans="11:11" s="40" customFormat="1" x14ac:dyDescent="0.25">
      <c r="K41" s="41"/>
    </row>
    <row r="42" spans="11:11" s="40" customFormat="1" x14ac:dyDescent="0.25">
      <c r="K42" s="41"/>
    </row>
    <row r="43" spans="11:11" s="40" customFormat="1" x14ac:dyDescent="0.25">
      <c r="K43" s="41"/>
    </row>
    <row r="44" spans="11:11" s="40" customFormat="1" x14ac:dyDescent="0.25">
      <c r="K44" s="41"/>
    </row>
  </sheetData>
  <mergeCells count="11">
    <mergeCell ref="I24:K24"/>
    <mergeCell ref="L12:L13"/>
    <mergeCell ref="B2:L6"/>
    <mergeCell ref="H12:H13"/>
    <mergeCell ref="C12:D12"/>
    <mergeCell ref="B12:B13"/>
    <mergeCell ref="F12:F13"/>
    <mergeCell ref="G12:G13"/>
    <mergeCell ref="I11:K11"/>
    <mergeCell ref="E12:E13"/>
    <mergeCell ref="I12:K12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0" orientation="portrait" r:id="rId1"/>
  <headerFooter>
    <oddFooter>&amp;CPágina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L30"/>
  <sheetViews>
    <sheetView showGridLines="0" zoomScale="85" zoomScaleNormal="85" workbookViewId="0">
      <selection activeCell="F15" sqref="F15"/>
    </sheetView>
  </sheetViews>
  <sheetFormatPr baseColWidth="10" defaultRowHeight="15" x14ac:dyDescent="0.25"/>
  <cols>
    <col min="1" max="1" width="5.85546875" style="1" customWidth="1"/>
    <col min="2" max="2" width="82" style="1" bestFit="1" customWidth="1"/>
    <col min="3" max="5" width="14.7109375" style="1" customWidth="1"/>
    <col min="6" max="7" width="15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2" x14ac:dyDescent="0.25">
      <c r="A1" s="31">
        <v>1000000</v>
      </c>
    </row>
    <row r="2" spans="1:12" ht="15" customHeight="1" x14ac:dyDescent="0.25">
      <c r="B2" s="51" t="s">
        <v>41</v>
      </c>
      <c r="C2" s="51"/>
      <c r="D2" s="51"/>
      <c r="E2" s="51"/>
      <c r="F2" s="51"/>
      <c r="G2" s="51"/>
      <c r="H2" s="51"/>
      <c r="I2" s="51"/>
      <c r="J2" s="51"/>
      <c r="K2" s="51"/>
      <c r="L2" s="51"/>
    </row>
    <row r="3" spans="1:12" ht="15.75" customHeight="1" x14ac:dyDescent="0.25"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</row>
    <row r="4" spans="1:12" ht="15" customHeight="1" x14ac:dyDescent="0.25"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</row>
    <row r="5" spans="1:12" ht="15" customHeight="1" x14ac:dyDescent="0.25"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</row>
    <row r="6" spans="1:12" ht="15" customHeight="1" x14ac:dyDescent="0.25"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</row>
    <row r="8" spans="1:12" ht="15.75" x14ac:dyDescent="0.25">
      <c r="B8" s="2" t="s">
        <v>11</v>
      </c>
    </row>
    <row r="9" spans="1:12" x14ac:dyDescent="0.2">
      <c r="B9" s="3" t="s">
        <v>2</v>
      </c>
    </row>
    <row r="11" spans="1:12" x14ac:dyDescent="0.25">
      <c r="B11" s="4"/>
      <c r="I11" s="57"/>
      <c r="J11" s="57"/>
      <c r="K11" s="57"/>
      <c r="L11" s="39" t="s">
        <v>32</v>
      </c>
    </row>
    <row r="12" spans="1:12" s="5" customFormat="1" ht="15" customHeight="1" x14ac:dyDescent="0.25">
      <c r="B12" s="55" t="s">
        <v>31</v>
      </c>
      <c r="C12" s="54" t="s">
        <v>0</v>
      </c>
      <c r="D12" s="54"/>
      <c r="E12" s="52" t="s">
        <v>13</v>
      </c>
      <c r="F12" s="52" t="s">
        <v>14</v>
      </c>
      <c r="G12" s="52" t="s">
        <v>42</v>
      </c>
      <c r="H12" s="52" t="s">
        <v>21</v>
      </c>
      <c r="I12" s="58" t="s">
        <v>23</v>
      </c>
      <c r="J12" s="58"/>
      <c r="K12" s="58"/>
      <c r="L12" s="49" t="s">
        <v>22</v>
      </c>
    </row>
    <row r="13" spans="1:12" s="5" customFormat="1" ht="40.5" customHeight="1" x14ac:dyDescent="0.25">
      <c r="B13" s="56"/>
      <c r="C13" s="21" t="s">
        <v>8</v>
      </c>
      <c r="D13" s="21" t="s">
        <v>7</v>
      </c>
      <c r="E13" s="53"/>
      <c r="F13" s="53"/>
      <c r="G13" s="53"/>
      <c r="H13" s="53"/>
      <c r="I13" s="21" t="s">
        <v>15</v>
      </c>
      <c r="J13" s="21" t="s">
        <v>16</v>
      </c>
      <c r="K13" s="22" t="s">
        <v>17</v>
      </c>
      <c r="L13" s="50"/>
    </row>
    <row r="14" spans="1:12" ht="20.100000000000001" customHeight="1" x14ac:dyDescent="0.25">
      <c r="B14" s="6" t="s">
        <v>3</v>
      </c>
      <c r="C14" s="8">
        <v>62040827</v>
      </c>
      <c r="D14" s="8">
        <v>62040827</v>
      </c>
      <c r="E14" s="19">
        <f>+D14*82/100</f>
        <v>50873478.140000001</v>
      </c>
      <c r="F14" s="19">
        <v>29569906.400000002</v>
      </c>
      <c r="G14" s="8">
        <v>5802338.3599999994</v>
      </c>
      <c r="H14" s="8"/>
      <c r="I14" s="13">
        <f>IF(ISERROR(+#REF!/E14)=TRUE,0,++#REF!/E14)</f>
        <v>0</v>
      </c>
      <c r="J14" s="13">
        <f>IF(ISERROR(+G14/E14)=TRUE,0,++G14/E14)</f>
        <v>0.11405428864195995</v>
      </c>
      <c r="K14" s="13">
        <f>IF(ISERROR(+H14/E14)=TRUE,0,++H14/E14)</f>
        <v>0</v>
      </c>
      <c r="L14" s="16">
        <f>+D14-G14</f>
        <v>56238488.640000001</v>
      </c>
    </row>
    <row r="15" spans="1:12" ht="20.100000000000001" customHeight="1" x14ac:dyDescent="0.25">
      <c r="B15" s="7" t="s">
        <v>38</v>
      </c>
      <c r="C15" s="9">
        <v>5464014</v>
      </c>
      <c r="D15" s="9">
        <v>5464014</v>
      </c>
      <c r="E15" s="20">
        <f>+D15*100/100</f>
        <v>5464014</v>
      </c>
      <c r="F15" s="23">
        <v>844835.04999999993</v>
      </c>
      <c r="G15" s="9">
        <v>332770</v>
      </c>
      <c r="H15" s="9"/>
      <c r="I15" s="14">
        <f>IF(ISERROR(+#REF!/E15)=TRUE,0,++#REF!/E15)</f>
        <v>0</v>
      </c>
      <c r="J15" s="14">
        <f>IF(ISERROR(+G15/E15)=TRUE,0,++G15/E15)</f>
        <v>6.0902113354760805E-2</v>
      </c>
      <c r="K15" s="14">
        <f>IF(ISERROR(+H15/E15)=TRUE,0,++H15/E15)</f>
        <v>0</v>
      </c>
      <c r="L15" s="17">
        <f>+D15-G15</f>
        <v>5131244</v>
      </c>
    </row>
    <row r="16" spans="1:12" ht="20.100000000000001" customHeight="1" x14ac:dyDescent="0.25">
      <c r="B16" s="7" t="s">
        <v>40</v>
      </c>
      <c r="C16" s="9">
        <v>100000</v>
      </c>
      <c r="D16" s="9">
        <v>3763829</v>
      </c>
      <c r="E16" s="20">
        <f>+D16*100/100</f>
        <v>3763829</v>
      </c>
      <c r="F16" s="23">
        <v>87625.25</v>
      </c>
      <c r="G16" s="9">
        <v>84625.25</v>
      </c>
      <c r="H16" s="9"/>
      <c r="I16" s="14">
        <f>IF(ISERROR(+#REF!/E16)=TRUE,0,++#REF!/E16)</f>
        <v>0</v>
      </c>
      <c r="J16" s="14">
        <f>IF(ISERROR(+G16/E16)=TRUE,0,++G16/E16)</f>
        <v>2.2483819004529695E-2</v>
      </c>
      <c r="K16" s="14">
        <f>IF(ISERROR(+H16/E16)=TRUE,0,++H16/E16)</f>
        <v>0</v>
      </c>
      <c r="L16" s="17">
        <f>+D16-G16</f>
        <v>3679203.75</v>
      </c>
    </row>
    <row r="17" spans="2:12" ht="20.100000000000001" customHeight="1" x14ac:dyDescent="0.25">
      <c r="B17" s="7" t="s">
        <v>39</v>
      </c>
      <c r="C17" s="9">
        <v>163328</v>
      </c>
      <c r="D17" s="9">
        <v>163328</v>
      </c>
      <c r="E17" s="20">
        <f>+D17*100/100</f>
        <v>163328</v>
      </c>
      <c r="F17" s="23">
        <v>0</v>
      </c>
      <c r="G17" s="9">
        <v>0</v>
      </c>
      <c r="H17" s="9"/>
      <c r="I17" s="14">
        <f>IF(ISERROR(+#REF!/E17)=TRUE,0,++#REF!/E17)</f>
        <v>0</v>
      </c>
      <c r="J17" s="14">
        <f>IF(ISERROR(+G17/E17)=TRUE,0,++G17/E17)</f>
        <v>0</v>
      </c>
      <c r="K17" s="14">
        <f>IF(ISERROR(+H17/E17)=TRUE,0,++H17/E17)</f>
        <v>0</v>
      </c>
      <c r="L17" s="17">
        <f>+D17-G17</f>
        <v>163328</v>
      </c>
    </row>
    <row r="18" spans="2:12" ht="23.25" customHeight="1" x14ac:dyDescent="0.25">
      <c r="B18" s="30" t="s">
        <v>9</v>
      </c>
      <c r="C18" s="11">
        <f t="shared" ref="C18:H18" si="0">SUM(C14:C17)</f>
        <v>67768169</v>
      </c>
      <c r="D18" s="11">
        <f t="shared" si="0"/>
        <v>71431998</v>
      </c>
      <c r="E18" s="11">
        <f t="shared" si="0"/>
        <v>60264649.140000001</v>
      </c>
      <c r="F18" s="11">
        <f t="shared" si="0"/>
        <v>30502366.700000003</v>
      </c>
      <c r="G18" s="11">
        <f t="shared" si="0"/>
        <v>6219733.6099999994</v>
      </c>
      <c r="H18" s="11">
        <f t="shared" si="0"/>
        <v>0</v>
      </c>
      <c r="I18" s="15">
        <f>IF(ISERROR(+#REF!/E18)=TRUE,0,++#REF!/E18)</f>
        <v>0</v>
      </c>
      <c r="J18" s="15">
        <f>IF(ISERROR(+G18/E18)=TRUE,0,++G18/E18)</f>
        <v>0.10320699943927358</v>
      </c>
      <c r="K18" s="15">
        <f>IF(ISERROR(+H18/E18)=TRUE,0,++H18/E18)</f>
        <v>0</v>
      </c>
      <c r="L18" s="18">
        <f>SUM(L14:L17)</f>
        <v>65212264.390000001</v>
      </c>
    </row>
    <row r="19" spans="2:12" x14ac:dyDescent="0.2">
      <c r="B19" s="12" t="s">
        <v>43</v>
      </c>
    </row>
    <row r="21" spans="2:12" s="31" customFormat="1" x14ac:dyDescent="0.25">
      <c r="K21" s="42"/>
    </row>
    <row r="22" spans="2:12" s="31" customFormat="1" x14ac:dyDescent="0.25">
      <c r="K22" s="42"/>
    </row>
    <row r="23" spans="2:12" s="31" customFormat="1" x14ac:dyDescent="0.25">
      <c r="K23" s="42"/>
    </row>
    <row r="24" spans="2:12" s="31" customFormat="1" ht="30" x14ac:dyDescent="0.25">
      <c r="B24" s="34" t="s">
        <v>1</v>
      </c>
      <c r="C24" s="34" t="s">
        <v>8</v>
      </c>
      <c r="D24" s="34" t="s">
        <v>7</v>
      </c>
      <c r="E24" s="32" t="s">
        <v>26</v>
      </c>
      <c r="F24" s="32" t="s">
        <v>27</v>
      </c>
      <c r="G24" s="32" t="s">
        <v>34</v>
      </c>
      <c r="K24" s="42"/>
    </row>
    <row r="25" spans="2:12" s="31" customFormat="1" x14ac:dyDescent="0.25">
      <c r="B25" s="31" t="s">
        <v>3</v>
      </c>
      <c r="C25" s="38">
        <f>C14/$A$1</f>
        <v>62.040827</v>
      </c>
      <c r="D25" s="38">
        <f t="shared" ref="D25:G25" si="1">D14/$A$1</f>
        <v>62.040827</v>
      </c>
      <c r="E25" s="38">
        <f t="shared" si="1"/>
        <v>50.873478140000003</v>
      </c>
      <c r="F25" s="38">
        <f t="shared" si="1"/>
        <v>29.569906400000001</v>
      </c>
      <c r="G25" s="38">
        <f t="shared" si="1"/>
        <v>5.8023383599999994</v>
      </c>
      <c r="K25" s="42"/>
    </row>
    <row r="26" spans="2:12" s="31" customFormat="1" x14ac:dyDescent="0.25">
      <c r="B26" s="31" t="s">
        <v>38</v>
      </c>
      <c r="C26" s="38">
        <f t="shared" ref="C26:G26" si="2">C15/$A$1</f>
        <v>5.4640139999999997</v>
      </c>
      <c r="D26" s="38">
        <f t="shared" si="2"/>
        <v>5.4640139999999997</v>
      </c>
      <c r="E26" s="38">
        <f t="shared" si="2"/>
        <v>5.4640139999999997</v>
      </c>
      <c r="F26" s="38">
        <f t="shared" si="2"/>
        <v>0.84483504999999992</v>
      </c>
      <c r="G26" s="38">
        <f t="shared" si="2"/>
        <v>0.33277000000000001</v>
      </c>
      <c r="K26" s="42"/>
    </row>
    <row r="27" spans="2:12" s="31" customFormat="1" x14ac:dyDescent="0.25">
      <c r="B27" s="31" t="s">
        <v>40</v>
      </c>
      <c r="C27" s="38">
        <f t="shared" ref="C27:G27" si="3">C16/$A$1</f>
        <v>0.1</v>
      </c>
      <c r="D27" s="38">
        <f t="shared" si="3"/>
        <v>3.7638289999999999</v>
      </c>
      <c r="E27" s="38">
        <f t="shared" si="3"/>
        <v>3.7638289999999999</v>
      </c>
      <c r="F27" s="38">
        <f t="shared" si="3"/>
        <v>8.7625250000000002E-2</v>
      </c>
      <c r="G27" s="38">
        <f t="shared" si="3"/>
        <v>8.4625249999999999E-2</v>
      </c>
      <c r="K27" s="42"/>
    </row>
    <row r="28" spans="2:12" s="31" customFormat="1" x14ac:dyDescent="0.25">
      <c r="B28" s="31" t="s">
        <v>39</v>
      </c>
      <c r="C28" s="38">
        <f t="shared" ref="C28:G28" si="4">C17/$A$1</f>
        <v>0.163328</v>
      </c>
      <c r="D28" s="38">
        <f t="shared" si="4"/>
        <v>0.163328</v>
      </c>
      <c r="E28" s="38">
        <f t="shared" si="4"/>
        <v>0.163328</v>
      </c>
      <c r="F28" s="38">
        <f t="shared" si="4"/>
        <v>0</v>
      </c>
      <c r="G28" s="38">
        <f t="shared" si="4"/>
        <v>0</v>
      </c>
      <c r="K28" s="42"/>
    </row>
    <row r="29" spans="2:12" s="31" customFormat="1" x14ac:dyDescent="0.25">
      <c r="K29" s="42"/>
    </row>
    <row r="30" spans="2:12" s="31" customFormat="1" x14ac:dyDescent="0.25">
      <c r="K30" s="42"/>
    </row>
  </sheetData>
  <mergeCells count="10">
    <mergeCell ref="B2:L6"/>
    <mergeCell ref="I11:K11"/>
    <mergeCell ref="I12:K12"/>
    <mergeCell ref="L12:L13"/>
    <mergeCell ref="H12:H13"/>
    <mergeCell ref="B12:B13"/>
    <mergeCell ref="C12:D12"/>
    <mergeCell ref="F12:F13"/>
    <mergeCell ref="G12:G13"/>
    <mergeCell ref="E12:E13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L29"/>
  <sheetViews>
    <sheetView showGridLines="0" zoomScale="85" zoomScaleNormal="85" workbookViewId="0">
      <selection activeCell="C14" sqref="C14"/>
    </sheetView>
  </sheetViews>
  <sheetFormatPr baseColWidth="10" defaultRowHeight="15" x14ac:dyDescent="0.25"/>
  <cols>
    <col min="1" max="1" width="5.85546875" style="1" customWidth="1"/>
    <col min="2" max="2" width="65.7109375" style="1" customWidth="1"/>
    <col min="3" max="5" width="14.7109375" style="1" customWidth="1"/>
    <col min="6" max="7" width="15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2" x14ac:dyDescent="0.25">
      <c r="A1" s="31">
        <v>1000000</v>
      </c>
    </row>
    <row r="2" spans="1:12" ht="15" customHeight="1" x14ac:dyDescent="0.25">
      <c r="B2" s="51" t="s">
        <v>35</v>
      </c>
      <c r="C2" s="51"/>
      <c r="D2" s="51"/>
      <c r="E2" s="51"/>
      <c r="F2" s="51"/>
      <c r="G2" s="51"/>
      <c r="H2" s="51"/>
      <c r="I2" s="51"/>
      <c r="J2" s="51"/>
      <c r="K2" s="51"/>
      <c r="L2" s="51"/>
    </row>
    <row r="3" spans="1:12" ht="15.75" customHeight="1" x14ac:dyDescent="0.25"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</row>
    <row r="4" spans="1:12" ht="15" customHeight="1" x14ac:dyDescent="0.25"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</row>
    <row r="5" spans="1:12" ht="15" customHeight="1" x14ac:dyDescent="0.25"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</row>
    <row r="6" spans="1:12" ht="15" customHeight="1" x14ac:dyDescent="0.25"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</row>
    <row r="8" spans="1:12" ht="15.75" x14ac:dyDescent="0.25">
      <c r="B8" s="2" t="s">
        <v>12</v>
      </c>
    </row>
    <row r="9" spans="1:12" x14ac:dyDescent="0.2">
      <c r="B9" s="3" t="s">
        <v>2</v>
      </c>
    </row>
    <row r="11" spans="1:12" x14ac:dyDescent="0.25">
      <c r="B11" s="4"/>
      <c r="I11" s="57"/>
      <c r="J11" s="57"/>
      <c r="K11" s="57"/>
      <c r="L11" s="39" t="s">
        <v>32</v>
      </c>
    </row>
    <row r="12" spans="1:12" s="5" customFormat="1" ht="15" customHeight="1" x14ac:dyDescent="0.25">
      <c r="B12" s="55" t="s">
        <v>31</v>
      </c>
      <c r="C12" s="54" t="s">
        <v>0</v>
      </c>
      <c r="D12" s="54"/>
      <c r="E12" s="52" t="s">
        <v>13</v>
      </c>
      <c r="F12" s="52" t="s">
        <v>14</v>
      </c>
      <c r="G12" s="52" t="s">
        <v>37</v>
      </c>
      <c r="H12" s="52" t="s">
        <v>21</v>
      </c>
      <c r="I12" s="58" t="s">
        <v>23</v>
      </c>
      <c r="J12" s="58"/>
      <c r="K12" s="58"/>
      <c r="L12" s="49" t="s">
        <v>22</v>
      </c>
    </row>
    <row r="13" spans="1:12" s="5" customFormat="1" ht="40.5" customHeight="1" x14ac:dyDescent="0.25">
      <c r="B13" s="56"/>
      <c r="C13" s="21" t="s">
        <v>8</v>
      </c>
      <c r="D13" s="21" t="s">
        <v>7</v>
      </c>
      <c r="E13" s="53"/>
      <c r="F13" s="53"/>
      <c r="G13" s="53"/>
      <c r="H13" s="53"/>
      <c r="I13" s="21" t="s">
        <v>15</v>
      </c>
      <c r="J13" s="21" t="s">
        <v>16</v>
      </c>
      <c r="K13" s="22" t="s">
        <v>17</v>
      </c>
      <c r="L13" s="50"/>
    </row>
    <row r="14" spans="1:12" ht="20.100000000000001" customHeight="1" x14ac:dyDescent="0.25">
      <c r="B14" s="25" t="s">
        <v>3</v>
      </c>
      <c r="C14" s="26"/>
      <c r="D14" s="26"/>
      <c r="E14" s="27">
        <f>+D14*100/100</f>
        <v>0</v>
      </c>
      <c r="F14" s="27"/>
      <c r="G14" s="8"/>
      <c r="H14" s="8"/>
      <c r="I14" s="13">
        <f>IF(ISERROR(+#REF!/E14)=TRUE,0,++#REF!/E14)</f>
        <v>0</v>
      </c>
      <c r="J14" s="13">
        <f>IF(ISERROR(+G14/E14)=TRUE,0,++G14/E14)</f>
        <v>0</v>
      </c>
      <c r="K14" s="13">
        <f>IF(ISERROR(+H14/E14)=TRUE,0,++H14/E14)</f>
        <v>0</v>
      </c>
      <c r="L14" s="16">
        <f>+D14-G14</f>
        <v>0</v>
      </c>
    </row>
    <row r="15" spans="1:12" ht="20.100000000000001" customHeight="1" x14ac:dyDescent="0.25">
      <c r="B15" s="24" t="s">
        <v>4</v>
      </c>
      <c r="C15" s="28"/>
      <c r="D15" s="28"/>
      <c r="E15" s="23">
        <f t="shared" ref="E15:E17" si="0">+D15*85/100</f>
        <v>0</v>
      </c>
      <c r="F15" s="23"/>
      <c r="G15" s="9"/>
      <c r="H15" s="9"/>
      <c r="I15" s="14">
        <f>IF(ISERROR(+#REF!/E15)=TRUE,0,++#REF!/E15)</f>
        <v>0</v>
      </c>
      <c r="J15" s="14">
        <f>IF(ISERROR(+G15/E15)=TRUE,0,++G15/E15)</f>
        <v>0</v>
      </c>
      <c r="K15" s="14">
        <f>IF(ISERROR(+H15/E15)=TRUE,0,++H15/E15)</f>
        <v>0</v>
      </c>
      <c r="L15" s="17">
        <f>+D15-G15</f>
        <v>0</v>
      </c>
    </row>
    <row r="16" spans="1:12" ht="20.100000000000001" customHeight="1" x14ac:dyDescent="0.25">
      <c r="B16" s="24" t="s">
        <v>5</v>
      </c>
      <c r="C16" s="28"/>
      <c r="D16" s="29"/>
      <c r="E16" s="23">
        <f>+D16*100/100</f>
        <v>0</v>
      </c>
      <c r="F16" s="23"/>
      <c r="G16" s="9"/>
      <c r="H16" s="9"/>
      <c r="I16" s="14">
        <f>IF(ISERROR(+#REF!/E16)=TRUE,0,++#REF!/E16)</f>
        <v>0</v>
      </c>
      <c r="J16" s="14">
        <f>IF(ISERROR(+G16/E16)=TRUE,0,++G16/E16)</f>
        <v>0</v>
      </c>
      <c r="K16" s="14">
        <f>IF(ISERROR(+H16/E16)=TRUE,0,++H16/E16)</f>
        <v>0</v>
      </c>
      <c r="L16" s="17">
        <f>+D16-G16</f>
        <v>0</v>
      </c>
    </row>
    <row r="17" spans="2:12" ht="20.100000000000001" customHeight="1" x14ac:dyDescent="0.25">
      <c r="B17" s="24" t="s">
        <v>6</v>
      </c>
      <c r="C17" s="28"/>
      <c r="D17" s="28"/>
      <c r="E17" s="23">
        <f t="shared" si="0"/>
        <v>0</v>
      </c>
      <c r="F17" s="23"/>
      <c r="G17" s="9"/>
      <c r="H17" s="9"/>
      <c r="I17" s="14">
        <f>IF(ISERROR(+#REF!/E17)=TRUE,0,++#REF!/E17)</f>
        <v>0</v>
      </c>
      <c r="J17" s="14">
        <f>IF(ISERROR(+G17/E17)=TRUE,0,++G17/E17)</f>
        <v>0</v>
      </c>
      <c r="K17" s="14">
        <f>IF(ISERROR(+H17/E17)=TRUE,0,++H17/E17)</f>
        <v>0</v>
      </c>
      <c r="L17" s="17">
        <f>+D17-G17</f>
        <v>0</v>
      </c>
    </row>
    <row r="18" spans="2:12" ht="23.25" customHeight="1" x14ac:dyDescent="0.25">
      <c r="B18" s="30" t="s">
        <v>9</v>
      </c>
      <c r="C18" s="11">
        <f t="shared" ref="C18:H18" si="1">SUM(C14:C17)</f>
        <v>0</v>
      </c>
      <c r="D18" s="11">
        <f t="shared" si="1"/>
        <v>0</v>
      </c>
      <c r="E18" s="11">
        <f t="shared" si="1"/>
        <v>0</v>
      </c>
      <c r="F18" s="11">
        <f t="shared" si="1"/>
        <v>0</v>
      </c>
      <c r="G18" s="11">
        <f t="shared" si="1"/>
        <v>0</v>
      </c>
      <c r="H18" s="11">
        <f t="shared" si="1"/>
        <v>0</v>
      </c>
      <c r="I18" s="15">
        <f>IF(ISERROR(+#REF!/E18)=TRUE,0,++#REF!/E18)</f>
        <v>0</v>
      </c>
      <c r="J18" s="15">
        <f>IF(ISERROR(+G18/E18)=TRUE,0,++G18/E18)</f>
        <v>0</v>
      </c>
      <c r="K18" s="15">
        <f>IF(ISERROR(+H18/E18)=TRUE,0,++H18/E18)</f>
        <v>0</v>
      </c>
      <c r="L18" s="18">
        <f>SUM(L14:L17)</f>
        <v>0</v>
      </c>
    </row>
    <row r="19" spans="2:12" x14ac:dyDescent="0.2">
      <c r="B19" s="12" t="s">
        <v>36</v>
      </c>
    </row>
    <row r="23" spans="2:12" s="31" customFormat="1" x14ac:dyDescent="0.25">
      <c r="K23" s="42"/>
    </row>
    <row r="24" spans="2:12" s="31" customFormat="1" ht="30" x14ac:dyDescent="0.25">
      <c r="B24" s="34" t="s">
        <v>1</v>
      </c>
      <c r="C24" s="34" t="s">
        <v>8</v>
      </c>
      <c r="D24" s="34" t="s">
        <v>7</v>
      </c>
      <c r="E24" s="32" t="s">
        <v>26</v>
      </c>
      <c r="F24" s="32" t="s">
        <v>27</v>
      </c>
      <c r="G24" s="32" t="s">
        <v>34</v>
      </c>
      <c r="K24" s="42"/>
    </row>
    <row r="25" spans="2:12" s="31" customFormat="1" x14ac:dyDescent="0.25">
      <c r="B25" s="31" t="s">
        <v>3</v>
      </c>
      <c r="C25" s="43">
        <f>C14/$A$1</f>
        <v>0</v>
      </c>
      <c r="D25" s="43">
        <f t="shared" ref="D25:G25" si="2">D14/$A$1</f>
        <v>0</v>
      </c>
      <c r="E25" s="43">
        <f t="shared" si="2"/>
        <v>0</v>
      </c>
      <c r="F25" s="43">
        <f t="shared" si="2"/>
        <v>0</v>
      </c>
      <c r="G25" s="43">
        <f t="shared" si="2"/>
        <v>0</v>
      </c>
      <c r="H25" s="31">
        <v>1373981</v>
      </c>
      <c r="K25" s="42"/>
    </row>
    <row r="26" spans="2:12" s="31" customFormat="1" x14ac:dyDescent="0.25">
      <c r="B26" s="31" t="s">
        <v>4</v>
      </c>
      <c r="C26" s="43">
        <f t="shared" ref="C26:G26" si="3">C15/$A$1</f>
        <v>0</v>
      </c>
      <c r="D26" s="43">
        <f t="shared" si="3"/>
        <v>0</v>
      </c>
      <c r="E26" s="43">
        <f t="shared" si="3"/>
        <v>0</v>
      </c>
      <c r="F26" s="43">
        <f t="shared" si="3"/>
        <v>0</v>
      </c>
      <c r="G26" s="43">
        <f t="shared" si="3"/>
        <v>0</v>
      </c>
      <c r="H26" s="31">
        <v>5072</v>
      </c>
      <c r="K26" s="42"/>
    </row>
    <row r="27" spans="2:12" s="31" customFormat="1" x14ac:dyDescent="0.25">
      <c r="B27" s="31" t="s">
        <v>5</v>
      </c>
      <c r="C27" s="43">
        <f t="shared" ref="C27:G27" si="4">C16/$A$1</f>
        <v>0</v>
      </c>
      <c r="D27" s="43">
        <f t="shared" si="4"/>
        <v>0</v>
      </c>
      <c r="E27" s="43">
        <f t="shared" si="4"/>
        <v>0</v>
      </c>
      <c r="F27" s="43">
        <f t="shared" si="4"/>
        <v>0</v>
      </c>
      <c r="G27" s="43">
        <f t="shared" si="4"/>
        <v>0</v>
      </c>
      <c r="H27" s="31">
        <v>3078714.9799999995</v>
      </c>
      <c r="K27" s="42"/>
    </row>
    <row r="28" spans="2:12" s="31" customFormat="1" x14ac:dyDescent="0.25">
      <c r="B28" s="31" t="s">
        <v>6</v>
      </c>
      <c r="C28" s="43">
        <f t="shared" ref="C28:G28" si="5">C17/$A$1</f>
        <v>0</v>
      </c>
      <c r="D28" s="43">
        <f t="shared" si="5"/>
        <v>0</v>
      </c>
      <c r="E28" s="43">
        <f t="shared" si="5"/>
        <v>0</v>
      </c>
      <c r="F28" s="43">
        <f t="shared" si="5"/>
        <v>0</v>
      </c>
      <c r="G28" s="43">
        <f t="shared" si="5"/>
        <v>0</v>
      </c>
      <c r="H28" s="31">
        <v>0</v>
      </c>
      <c r="K28" s="42"/>
    </row>
    <row r="29" spans="2:12" s="31" customFormat="1" x14ac:dyDescent="0.25">
      <c r="K29" s="42"/>
    </row>
  </sheetData>
  <mergeCells count="10">
    <mergeCell ref="B2:L6"/>
    <mergeCell ref="I11:K11"/>
    <mergeCell ref="I12:K12"/>
    <mergeCell ref="L12:L13"/>
    <mergeCell ref="H12:H13"/>
    <mergeCell ref="B12:B13"/>
    <mergeCell ref="C12:D12"/>
    <mergeCell ref="F12:F13"/>
    <mergeCell ref="G12:G13"/>
    <mergeCell ref="E12:E13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L32"/>
  <sheetViews>
    <sheetView showGridLines="0" zoomScale="85" zoomScaleNormal="85" workbookViewId="0">
      <selection activeCell="C14" sqref="C14"/>
    </sheetView>
  </sheetViews>
  <sheetFormatPr baseColWidth="10" defaultRowHeight="15" x14ac:dyDescent="0.25"/>
  <cols>
    <col min="1" max="1" width="5.85546875" style="1" customWidth="1"/>
    <col min="2" max="2" width="65.7109375" style="1" customWidth="1"/>
    <col min="3" max="5" width="14.7109375" style="1" customWidth="1"/>
    <col min="6" max="7" width="15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2" x14ac:dyDescent="0.25">
      <c r="A1" s="31">
        <v>1000000</v>
      </c>
    </row>
    <row r="2" spans="1:12" ht="15" customHeight="1" x14ac:dyDescent="0.25">
      <c r="B2" s="51" t="s">
        <v>35</v>
      </c>
      <c r="C2" s="51"/>
      <c r="D2" s="51"/>
      <c r="E2" s="51"/>
      <c r="F2" s="51"/>
      <c r="G2" s="51"/>
      <c r="H2" s="51"/>
      <c r="I2" s="51"/>
      <c r="J2" s="51"/>
      <c r="K2" s="51"/>
      <c r="L2" s="51"/>
    </row>
    <row r="3" spans="1:12" ht="15.75" customHeight="1" x14ac:dyDescent="0.25"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</row>
    <row r="4" spans="1:12" ht="15" customHeight="1" x14ac:dyDescent="0.25"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</row>
    <row r="5" spans="1:12" ht="15" customHeight="1" x14ac:dyDescent="0.25"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</row>
    <row r="6" spans="1:12" ht="15" customHeight="1" x14ac:dyDescent="0.25"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</row>
    <row r="8" spans="1:12" ht="15.75" x14ac:dyDescent="0.25">
      <c r="B8" s="2" t="s">
        <v>18</v>
      </c>
    </row>
    <row r="9" spans="1:12" x14ac:dyDescent="0.2">
      <c r="B9" s="3" t="s">
        <v>2</v>
      </c>
    </row>
    <row r="11" spans="1:12" x14ac:dyDescent="0.25">
      <c r="B11" s="4"/>
      <c r="I11" s="57"/>
      <c r="J11" s="57"/>
      <c r="K11" s="57"/>
      <c r="L11" s="39" t="s">
        <v>32</v>
      </c>
    </row>
    <row r="12" spans="1:12" s="5" customFormat="1" ht="15" customHeight="1" x14ac:dyDescent="0.25">
      <c r="B12" s="55" t="s">
        <v>31</v>
      </c>
      <c r="C12" s="54" t="s">
        <v>0</v>
      </c>
      <c r="D12" s="54"/>
      <c r="E12" s="52" t="s">
        <v>13</v>
      </c>
      <c r="F12" s="52" t="s">
        <v>14</v>
      </c>
      <c r="G12" s="52" t="s">
        <v>37</v>
      </c>
      <c r="H12" s="52" t="s">
        <v>21</v>
      </c>
      <c r="I12" s="58" t="s">
        <v>23</v>
      </c>
      <c r="J12" s="58"/>
      <c r="K12" s="58"/>
      <c r="L12" s="49" t="s">
        <v>22</v>
      </c>
    </row>
    <row r="13" spans="1:12" s="5" customFormat="1" ht="40.5" customHeight="1" x14ac:dyDescent="0.25">
      <c r="B13" s="56"/>
      <c r="C13" s="21" t="s">
        <v>8</v>
      </c>
      <c r="D13" s="21" t="s">
        <v>7</v>
      </c>
      <c r="E13" s="53"/>
      <c r="F13" s="53"/>
      <c r="G13" s="53"/>
      <c r="H13" s="53"/>
      <c r="I13" s="21" t="s">
        <v>15</v>
      </c>
      <c r="J13" s="21" t="s">
        <v>16</v>
      </c>
      <c r="K13" s="22" t="s">
        <v>17</v>
      </c>
      <c r="L13" s="50"/>
    </row>
    <row r="14" spans="1:12" ht="20.100000000000001" customHeight="1" x14ac:dyDescent="0.25">
      <c r="B14" s="6" t="s">
        <v>3</v>
      </c>
      <c r="C14" s="8"/>
      <c r="D14" s="8"/>
      <c r="E14" s="19">
        <f>+D14*100/100</f>
        <v>0</v>
      </c>
      <c r="F14" s="19"/>
      <c r="G14" s="8"/>
      <c r="H14" s="8"/>
      <c r="I14" s="13">
        <f>IF(ISERROR(+#REF!/E14)=TRUE,0,++#REF!/E14)</f>
        <v>0</v>
      </c>
      <c r="J14" s="13">
        <f>IF(ISERROR(+G14/E14)=TRUE,0,++G14/E14)</f>
        <v>0</v>
      </c>
      <c r="K14" s="13">
        <f>IF(ISERROR(+H14/E14)=TRUE,0,++H14/E14)</f>
        <v>0</v>
      </c>
      <c r="L14" s="16">
        <f>+D14-G14</f>
        <v>0</v>
      </c>
    </row>
    <row r="15" spans="1:12" ht="20.100000000000001" customHeight="1" x14ac:dyDescent="0.25">
      <c r="B15" s="7" t="s">
        <v>4</v>
      </c>
      <c r="C15" s="9"/>
      <c r="D15" s="9"/>
      <c r="E15" s="20">
        <f t="shared" ref="E15:E17" si="0">+D15*85/100</f>
        <v>0</v>
      </c>
      <c r="F15" s="20"/>
      <c r="G15" s="9"/>
      <c r="H15" s="9"/>
      <c r="I15" s="14">
        <f>IF(ISERROR(+#REF!/E15)=TRUE,0,++#REF!/E15)</f>
        <v>0</v>
      </c>
      <c r="J15" s="14">
        <f>IF(ISERROR(+G15/E15)=TRUE,0,++G15/E15)</f>
        <v>0</v>
      </c>
      <c r="K15" s="14">
        <f>IF(ISERROR(+H15/E15)=TRUE,0,++H15/E15)</f>
        <v>0</v>
      </c>
      <c r="L15" s="17">
        <f>+D15-G15</f>
        <v>0</v>
      </c>
    </row>
    <row r="16" spans="1:12" ht="20.100000000000001" customHeight="1" x14ac:dyDescent="0.25">
      <c r="B16" s="7" t="s">
        <v>5</v>
      </c>
      <c r="C16" s="9"/>
      <c r="D16" s="9"/>
      <c r="E16" s="20">
        <f t="shared" si="0"/>
        <v>0</v>
      </c>
      <c r="F16" s="20"/>
      <c r="G16" s="9"/>
      <c r="H16" s="9"/>
      <c r="I16" s="14">
        <f>IF(ISERROR(+#REF!/E16)=TRUE,0,++#REF!/E16)</f>
        <v>0</v>
      </c>
      <c r="J16" s="14">
        <f>IF(ISERROR(+G16/E16)=TRUE,0,++G16/E16)</f>
        <v>0</v>
      </c>
      <c r="K16" s="14">
        <f>IF(ISERROR(+H16/E16)=TRUE,0,++H16/E16)</f>
        <v>0</v>
      </c>
      <c r="L16" s="17">
        <f>+D16-G16</f>
        <v>0</v>
      </c>
    </row>
    <row r="17" spans="2:12" ht="20.100000000000001" customHeight="1" x14ac:dyDescent="0.25">
      <c r="B17" s="7" t="s">
        <v>6</v>
      </c>
      <c r="C17" s="9"/>
      <c r="D17" s="9"/>
      <c r="E17" s="20">
        <f t="shared" si="0"/>
        <v>0</v>
      </c>
      <c r="F17" s="20"/>
      <c r="G17" s="9"/>
      <c r="H17" s="9"/>
      <c r="I17" s="14">
        <f>IF(ISERROR(+#REF!/E17)=TRUE,0,++#REF!/E17)</f>
        <v>0</v>
      </c>
      <c r="J17" s="14">
        <f>IF(ISERROR(+G17/E17)=TRUE,0,++G17/E17)</f>
        <v>0</v>
      </c>
      <c r="K17" s="14">
        <f>IF(ISERROR(+H17/E17)=TRUE,0,++H17/E17)</f>
        <v>0</v>
      </c>
      <c r="L17" s="17">
        <f>+D17-G17</f>
        <v>0</v>
      </c>
    </row>
    <row r="18" spans="2:12" ht="23.25" customHeight="1" x14ac:dyDescent="0.25">
      <c r="B18" s="30" t="s">
        <v>9</v>
      </c>
      <c r="C18" s="11">
        <f t="shared" ref="C18:H18" si="1">SUM(C14:C17)</f>
        <v>0</v>
      </c>
      <c r="D18" s="11">
        <f t="shared" si="1"/>
        <v>0</v>
      </c>
      <c r="E18" s="11">
        <f t="shared" si="1"/>
        <v>0</v>
      </c>
      <c r="F18" s="11">
        <f t="shared" si="1"/>
        <v>0</v>
      </c>
      <c r="G18" s="11">
        <f t="shared" si="1"/>
        <v>0</v>
      </c>
      <c r="H18" s="11">
        <f t="shared" si="1"/>
        <v>0</v>
      </c>
      <c r="I18" s="15">
        <f>IF(ISERROR(+#REF!/E18)=TRUE,0,++#REF!/E18)</f>
        <v>0</v>
      </c>
      <c r="J18" s="15">
        <f>IF(ISERROR(+G18/E18)=TRUE,0,++G18/E18)</f>
        <v>0</v>
      </c>
      <c r="K18" s="15">
        <f>IF(ISERROR(+H18/E18)=TRUE,0,++H18/E18)</f>
        <v>0</v>
      </c>
      <c r="L18" s="18">
        <f>SUM(L14:L17)</f>
        <v>0</v>
      </c>
    </row>
    <row r="19" spans="2:12" x14ac:dyDescent="0.2">
      <c r="B19" s="12" t="s">
        <v>36</v>
      </c>
    </row>
    <row r="20" spans="2:12" s="31" customFormat="1" x14ac:dyDescent="0.25">
      <c r="K20" s="42"/>
    </row>
    <row r="21" spans="2:12" s="31" customFormat="1" x14ac:dyDescent="0.25">
      <c r="K21" s="42"/>
    </row>
    <row r="22" spans="2:12" s="31" customFormat="1" x14ac:dyDescent="0.25">
      <c r="K22" s="42"/>
    </row>
    <row r="23" spans="2:12" s="31" customFormat="1" x14ac:dyDescent="0.25">
      <c r="K23" s="42"/>
    </row>
    <row r="24" spans="2:12" s="31" customFormat="1" ht="30" x14ac:dyDescent="0.25">
      <c r="B24" s="34" t="s">
        <v>1</v>
      </c>
      <c r="C24" s="34" t="s">
        <v>8</v>
      </c>
      <c r="D24" s="34" t="s">
        <v>7</v>
      </c>
      <c r="E24" s="32" t="s">
        <v>26</v>
      </c>
      <c r="F24" s="32" t="s">
        <v>27</v>
      </c>
      <c r="G24" s="32" t="s">
        <v>34</v>
      </c>
      <c r="K24" s="42"/>
    </row>
    <row r="25" spans="2:12" s="31" customFormat="1" x14ac:dyDescent="0.25">
      <c r="B25" s="31" t="s">
        <v>3</v>
      </c>
      <c r="C25" s="38">
        <f>C14/$A$1</f>
        <v>0</v>
      </c>
      <c r="D25" s="38">
        <f t="shared" ref="D25:G25" si="2">D14/$A$1</f>
        <v>0</v>
      </c>
      <c r="E25" s="38">
        <f t="shared" si="2"/>
        <v>0</v>
      </c>
      <c r="F25" s="38">
        <f t="shared" si="2"/>
        <v>0</v>
      </c>
      <c r="G25" s="38">
        <f t="shared" si="2"/>
        <v>0</v>
      </c>
      <c r="K25" s="42"/>
    </row>
    <row r="26" spans="2:12" s="31" customFormat="1" x14ac:dyDescent="0.25">
      <c r="B26" s="31" t="s">
        <v>4</v>
      </c>
      <c r="C26" s="38">
        <f t="shared" ref="C26:G26" si="3">C15/$A$1</f>
        <v>0</v>
      </c>
      <c r="D26" s="38">
        <f t="shared" si="3"/>
        <v>0</v>
      </c>
      <c r="E26" s="38">
        <f t="shared" si="3"/>
        <v>0</v>
      </c>
      <c r="F26" s="38">
        <f t="shared" si="3"/>
        <v>0</v>
      </c>
      <c r="G26" s="38">
        <f t="shared" si="3"/>
        <v>0</v>
      </c>
      <c r="K26" s="42"/>
    </row>
    <row r="27" spans="2:12" s="31" customFormat="1" x14ac:dyDescent="0.25">
      <c r="B27" s="31" t="s">
        <v>5</v>
      </c>
      <c r="C27" s="38">
        <f t="shared" ref="C27:G27" si="4">C16/$A$1</f>
        <v>0</v>
      </c>
      <c r="D27" s="38">
        <f t="shared" si="4"/>
        <v>0</v>
      </c>
      <c r="E27" s="38">
        <f t="shared" si="4"/>
        <v>0</v>
      </c>
      <c r="F27" s="38">
        <f t="shared" si="4"/>
        <v>0</v>
      </c>
      <c r="G27" s="38">
        <f t="shared" si="4"/>
        <v>0</v>
      </c>
      <c r="K27" s="42"/>
    </row>
    <row r="28" spans="2:12" s="31" customFormat="1" x14ac:dyDescent="0.25">
      <c r="B28" s="31" t="s">
        <v>6</v>
      </c>
      <c r="C28" s="38">
        <f t="shared" ref="C28:G28" si="5">C17/$A$1</f>
        <v>0</v>
      </c>
      <c r="D28" s="38">
        <f t="shared" si="5"/>
        <v>0</v>
      </c>
      <c r="E28" s="38">
        <f t="shared" si="5"/>
        <v>0</v>
      </c>
      <c r="F28" s="38">
        <f t="shared" si="5"/>
        <v>0</v>
      </c>
      <c r="G28" s="38">
        <f t="shared" si="5"/>
        <v>0</v>
      </c>
      <c r="K28" s="42"/>
    </row>
    <row r="29" spans="2:12" s="31" customFormat="1" x14ac:dyDescent="0.25">
      <c r="K29" s="42"/>
    </row>
    <row r="30" spans="2:12" s="31" customFormat="1" x14ac:dyDescent="0.25">
      <c r="K30" s="42"/>
    </row>
    <row r="31" spans="2:12" s="40" customFormat="1" x14ac:dyDescent="0.25">
      <c r="K31" s="41"/>
    </row>
    <row r="32" spans="2:12" s="40" customFormat="1" x14ac:dyDescent="0.25">
      <c r="K32" s="41"/>
    </row>
  </sheetData>
  <mergeCells count="10">
    <mergeCell ref="B2:L6"/>
    <mergeCell ref="I11:K11"/>
    <mergeCell ref="I12:K12"/>
    <mergeCell ref="L12:L13"/>
    <mergeCell ref="H12:H13"/>
    <mergeCell ref="B12:B13"/>
    <mergeCell ref="C12:D12"/>
    <mergeCell ref="F12:F13"/>
    <mergeCell ref="G12:G13"/>
    <mergeCell ref="E12:E13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L28"/>
  <sheetViews>
    <sheetView showGridLines="0" zoomScale="85" zoomScaleNormal="85" workbookViewId="0">
      <selection activeCell="E14" sqref="E14"/>
    </sheetView>
  </sheetViews>
  <sheetFormatPr baseColWidth="10" defaultRowHeight="15" x14ac:dyDescent="0.25"/>
  <cols>
    <col min="1" max="1" width="5.85546875" style="1" customWidth="1"/>
    <col min="2" max="2" width="65.7109375" style="1" customWidth="1"/>
    <col min="3" max="5" width="14.7109375" style="1" customWidth="1"/>
    <col min="6" max="7" width="15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2" x14ac:dyDescent="0.25">
      <c r="A1" s="31">
        <v>1000000</v>
      </c>
    </row>
    <row r="2" spans="1:12" ht="15" customHeight="1" x14ac:dyDescent="0.25">
      <c r="B2" s="51" t="s">
        <v>30</v>
      </c>
      <c r="C2" s="51"/>
      <c r="D2" s="51"/>
      <c r="E2" s="51"/>
      <c r="F2" s="51"/>
      <c r="G2" s="51"/>
      <c r="H2" s="51"/>
      <c r="I2" s="51"/>
      <c r="J2" s="51"/>
      <c r="K2" s="51"/>
      <c r="L2" s="51"/>
    </row>
    <row r="3" spans="1:12" ht="15.75" customHeight="1" x14ac:dyDescent="0.25"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</row>
    <row r="4" spans="1:12" ht="15" customHeight="1" x14ac:dyDescent="0.25"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</row>
    <row r="5" spans="1:12" ht="15" customHeight="1" x14ac:dyDescent="0.25"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</row>
    <row r="6" spans="1:12" ht="15" customHeight="1" x14ac:dyDescent="0.25"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</row>
    <row r="8" spans="1:12" ht="15.75" x14ac:dyDescent="0.25">
      <c r="B8" s="2" t="s">
        <v>20</v>
      </c>
    </row>
    <row r="9" spans="1:12" x14ac:dyDescent="0.2">
      <c r="B9" s="3" t="s">
        <v>2</v>
      </c>
    </row>
    <row r="11" spans="1:12" x14ac:dyDescent="0.25">
      <c r="B11" s="4"/>
      <c r="I11" s="57"/>
      <c r="J11" s="57"/>
      <c r="K11" s="57"/>
    </row>
    <row r="12" spans="1:12" s="5" customFormat="1" ht="15" customHeight="1" x14ac:dyDescent="0.25">
      <c r="B12" s="55" t="s">
        <v>1</v>
      </c>
      <c r="C12" s="54" t="s">
        <v>0</v>
      </c>
      <c r="D12" s="54"/>
      <c r="E12" s="52" t="s">
        <v>13</v>
      </c>
      <c r="F12" s="52" t="s">
        <v>14</v>
      </c>
      <c r="G12" s="52" t="s">
        <v>28</v>
      </c>
      <c r="H12" s="52" t="s">
        <v>21</v>
      </c>
      <c r="I12" s="58" t="s">
        <v>23</v>
      </c>
      <c r="J12" s="58"/>
      <c r="K12" s="58"/>
      <c r="L12" s="49" t="s">
        <v>22</v>
      </c>
    </row>
    <row r="13" spans="1:12" s="5" customFormat="1" ht="40.5" customHeight="1" x14ac:dyDescent="0.25">
      <c r="B13" s="56"/>
      <c r="C13" s="21" t="s">
        <v>8</v>
      </c>
      <c r="D13" s="21" t="s">
        <v>7</v>
      </c>
      <c r="E13" s="53"/>
      <c r="F13" s="53"/>
      <c r="G13" s="53"/>
      <c r="H13" s="53"/>
      <c r="I13" s="21" t="s">
        <v>15</v>
      </c>
      <c r="J13" s="21" t="s">
        <v>16</v>
      </c>
      <c r="K13" s="22" t="s">
        <v>17</v>
      </c>
      <c r="L13" s="50"/>
    </row>
    <row r="14" spans="1:12" ht="20.100000000000001" customHeight="1" x14ac:dyDescent="0.25">
      <c r="B14" s="25" t="s">
        <v>3</v>
      </c>
      <c r="C14" s="26"/>
      <c r="D14" s="26"/>
      <c r="E14" s="27">
        <f>+D14*85/100</f>
        <v>0</v>
      </c>
      <c r="F14" s="27"/>
      <c r="G14" s="8"/>
      <c r="H14" s="8"/>
      <c r="I14" s="13">
        <f>IF(ISERROR(+#REF!/E14)=TRUE,0,++#REF!/E14)</f>
        <v>0</v>
      </c>
      <c r="J14" s="13">
        <f>IF(ISERROR(+G14/E14)=TRUE,0,++G14/E14)</f>
        <v>0</v>
      </c>
      <c r="K14" s="13">
        <f>IF(ISERROR(+H14/E14)=TRUE,0,++H14/E14)</f>
        <v>0</v>
      </c>
      <c r="L14" s="16">
        <f>+D14-G14</f>
        <v>0</v>
      </c>
    </row>
    <row r="15" spans="1:12" ht="20.100000000000001" customHeight="1" x14ac:dyDescent="0.25">
      <c r="B15" s="24" t="s">
        <v>4</v>
      </c>
      <c r="C15" s="28"/>
      <c r="D15" s="28"/>
      <c r="E15" s="23">
        <f t="shared" ref="E15:E17" si="0">+D15*85/100</f>
        <v>0</v>
      </c>
      <c r="F15" s="23"/>
      <c r="G15" s="9"/>
      <c r="H15" s="9"/>
      <c r="I15" s="14">
        <f>IF(ISERROR(+#REF!/E15)=TRUE,0,++#REF!/E15)</f>
        <v>0</v>
      </c>
      <c r="J15" s="14">
        <f>IF(ISERROR(+G15/E15)=TRUE,0,++G15/E15)</f>
        <v>0</v>
      </c>
      <c r="K15" s="14">
        <f>IF(ISERROR(+H15/E15)=TRUE,0,++H15/E15)</f>
        <v>0</v>
      </c>
      <c r="L15" s="17">
        <f>+D15-G15</f>
        <v>0</v>
      </c>
    </row>
    <row r="16" spans="1:12" ht="20.100000000000001" customHeight="1" x14ac:dyDescent="0.25">
      <c r="B16" s="24" t="s">
        <v>5</v>
      </c>
      <c r="C16" s="28"/>
      <c r="D16" s="28"/>
      <c r="E16" s="23">
        <f t="shared" si="0"/>
        <v>0</v>
      </c>
      <c r="F16" s="23"/>
      <c r="G16" s="9"/>
      <c r="H16" s="9"/>
      <c r="I16" s="14">
        <f>IF(ISERROR(+#REF!/E16)=TRUE,0,++#REF!/E16)</f>
        <v>0</v>
      </c>
      <c r="J16" s="14">
        <f>IF(ISERROR(+G16/E16)=TRUE,0,++G16/E16)</f>
        <v>0</v>
      </c>
      <c r="K16" s="14">
        <f>IF(ISERROR(+H16/E16)=TRUE,0,++H16/E16)</f>
        <v>0</v>
      </c>
      <c r="L16" s="17">
        <f>+D16-G16</f>
        <v>0</v>
      </c>
    </row>
    <row r="17" spans="2:12" ht="20.100000000000001" customHeight="1" x14ac:dyDescent="0.25">
      <c r="B17" s="24" t="s">
        <v>6</v>
      </c>
      <c r="C17" s="28"/>
      <c r="D17" s="28"/>
      <c r="E17" s="23">
        <f t="shared" si="0"/>
        <v>0</v>
      </c>
      <c r="F17" s="23"/>
      <c r="G17" s="9"/>
      <c r="H17" s="9"/>
      <c r="I17" s="14">
        <f>IF(ISERROR(+#REF!/E17)=TRUE,0,++#REF!/E17)</f>
        <v>0</v>
      </c>
      <c r="J17" s="14">
        <f>IF(ISERROR(+G17/E17)=TRUE,0,++G17/E17)</f>
        <v>0</v>
      </c>
      <c r="K17" s="14">
        <f>IF(ISERROR(+H17/E17)=TRUE,0,++H17/E17)</f>
        <v>0</v>
      </c>
      <c r="L17" s="17">
        <f>+D17-G17</f>
        <v>0</v>
      </c>
    </row>
    <row r="18" spans="2:12" ht="23.25" customHeight="1" x14ac:dyDescent="0.25">
      <c r="B18" s="30" t="s">
        <v>9</v>
      </c>
      <c r="C18" s="11">
        <f t="shared" ref="C18:H18" si="1">SUM(C14:C17)</f>
        <v>0</v>
      </c>
      <c r="D18" s="11">
        <f t="shared" si="1"/>
        <v>0</v>
      </c>
      <c r="E18" s="11">
        <f t="shared" si="1"/>
        <v>0</v>
      </c>
      <c r="F18" s="11">
        <f t="shared" si="1"/>
        <v>0</v>
      </c>
      <c r="G18" s="11">
        <f t="shared" si="1"/>
        <v>0</v>
      </c>
      <c r="H18" s="11">
        <f t="shared" si="1"/>
        <v>0</v>
      </c>
      <c r="I18" s="15">
        <f>IF(ISERROR(+#REF!/E18)=TRUE,0,++#REF!/E18)</f>
        <v>0</v>
      </c>
      <c r="J18" s="15">
        <f>IF(ISERROR(+G18/E18)=TRUE,0,++G18/E18)</f>
        <v>0</v>
      </c>
      <c r="K18" s="15">
        <f>IF(ISERROR(+H18/E18)=TRUE,0,++H18/E18)</f>
        <v>0</v>
      </c>
      <c r="L18" s="18">
        <f>SUM(L14:L17)</f>
        <v>0</v>
      </c>
    </row>
    <row r="19" spans="2:12" x14ac:dyDescent="0.25">
      <c r="B19" s="1" t="s">
        <v>24</v>
      </c>
    </row>
    <row r="20" spans="2:12" x14ac:dyDescent="0.2">
      <c r="B20" s="12" t="s">
        <v>25</v>
      </c>
    </row>
    <row r="24" spans="2:12" ht="30" x14ac:dyDescent="0.25">
      <c r="B24" s="34" t="s">
        <v>1</v>
      </c>
      <c r="C24" s="34" t="s">
        <v>8</v>
      </c>
      <c r="D24" s="34" t="s">
        <v>7</v>
      </c>
      <c r="E24" s="32" t="s">
        <v>26</v>
      </c>
      <c r="F24" s="32" t="s">
        <v>27</v>
      </c>
      <c r="G24" s="32" t="s">
        <v>29</v>
      </c>
    </row>
    <row r="25" spans="2:12" x14ac:dyDescent="0.25">
      <c r="B25" s="31" t="s">
        <v>3</v>
      </c>
      <c r="C25" s="31">
        <f>+C14/$A$1</f>
        <v>0</v>
      </c>
      <c r="D25" s="31">
        <f t="shared" ref="D25:G25" si="2">+D14/$A$1</f>
        <v>0</v>
      </c>
      <c r="E25" s="31">
        <f t="shared" si="2"/>
        <v>0</v>
      </c>
      <c r="F25" s="31">
        <f t="shared" si="2"/>
        <v>0</v>
      </c>
      <c r="G25" s="31">
        <f t="shared" si="2"/>
        <v>0</v>
      </c>
    </row>
    <row r="26" spans="2:12" x14ac:dyDescent="0.25">
      <c r="B26" s="31" t="s">
        <v>4</v>
      </c>
      <c r="C26" s="31">
        <f t="shared" ref="C26:G26" si="3">+C15/$A$1</f>
        <v>0</v>
      </c>
      <c r="D26" s="31">
        <f t="shared" si="3"/>
        <v>0</v>
      </c>
      <c r="E26" s="31">
        <f t="shared" si="3"/>
        <v>0</v>
      </c>
      <c r="F26" s="31">
        <f t="shared" si="3"/>
        <v>0</v>
      </c>
      <c r="G26" s="31">
        <f t="shared" si="3"/>
        <v>0</v>
      </c>
    </row>
    <row r="27" spans="2:12" x14ac:dyDescent="0.25">
      <c r="B27" s="31" t="s">
        <v>5</v>
      </c>
      <c r="C27" s="31">
        <f t="shared" ref="C27:G27" si="4">+C16/$A$1</f>
        <v>0</v>
      </c>
      <c r="D27" s="31">
        <f t="shared" si="4"/>
        <v>0</v>
      </c>
      <c r="E27" s="31">
        <f t="shared" si="4"/>
        <v>0</v>
      </c>
      <c r="F27" s="31">
        <f t="shared" si="4"/>
        <v>0</v>
      </c>
      <c r="G27" s="31">
        <f t="shared" si="4"/>
        <v>0</v>
      </c>
    </row>
    <row r="28" spans="2:12" x14ac:dyDescent="0.25">
      <c r="B28" s="31" t="s">
        <v>6</v>
      </c>
      <c r="C28" s="31">
        <f t="shared" ref="C28:G28" si="5">+C17/$A$1</f>
        <v>0</v>
      </c>
      <c r="D28" s="31">
        <f t="shared" si="5"/>
        <v>0</v>
      </c>
      <c r="E28" s="31">
        <f t="shared" si="5"/>
        <v>0</v>
      </c>
      <c r="F28" s="31">
        <f t="shared" si="5"/>
        <v>0</v>
      </c>
      <c r="G28" s="31">
        <f t="shared" si="5"/>
        <v>0</v>
      </c>
    </row>
  </sheetData>
  <mergeCells count="10">
    <mergeCell ref="L12:L13"/>
    <mergeCell ref="B2:L6"/>
    <mergeCell ref="I11:K11"/>
    <mergeCell ref="B12:B13"/>
    <mergeCell ref="C12:D12"/>
    <mergeCell ref="E12:E13"/>
    <mergeCell ref="F12:F13"/>
    <mergeCell ref="G12:G13"/>
    <mergeCell ref="H12:H13"/>
    <mergeCell ref="I12:K12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RO</vt:lpstr>
      <vt:lpstr>RDR</vt:lpstr>
      <vt:lpstr>DYT</vt:lpstr>
      <vt:lpstr>ROOC</vt:lpstr>
      <vt:lpstr>RD</vt:lpstr>
      <vt:lpstr>DYT!Área_de_impresión</vt:lpstr>
      <vt:lpstr>RD!Área_de_impresión</vt:lpstr>
      <vt:lpstr>RDR!Área_de_impresión</vt:lpstr>
      <vt:lpstr>RO!Área_de_impresión</vt:lpstr>
      <vt:lpstr>ROOC!Área_de_impresión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dvicente</dc:creator>
  <cp:lastModifiedBy>DAMIAN VICENTE GALLO</cp:lastModifiedBy>
  <cp:lastPrinted>2014-05-15T17:44:28Z</cp:lastPrinted>
  <dcterms:created xsi:type="dcterms:W3CDTF">2011-03-09T14:32:28Z</dcterms:created>
  <dcterms:modified xsi:type="dcterms:W3CDTF">2017-03-13T16:40:40Z</dcterms:modified>
</cp:coreProperties>
</file>