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7\1.- INFORMACION A COMUNICACIONES\PCA - 2017\7. Julio\"/>
    </mc:Choice>
  </mc:AlternateContent>
  <bookViews>
    <workbookView xWindow="120" yWindow="225" windowWidth="17595" windowHeight="9855" activeTab="3"/>
  </bookViews>
  <sheets>
    <sheet name="RO" sheetId="1" r:id="rId1"/>
    <sheet name="RDR" sheetId="8" r:id="rId2"/>
    <sheet name="ROOC" sheetId="9" r:id="rId3"/>
    <sheet name="DYT" sheetId="10" r:id="rId4"/>
  </sheets>
  <definedNames>
    <definedName name="_xlnm._FilterDatabase" localSheetId="3" hidden="1">DYT!$B$12:$L$48</definedName>
    <definedName name="_xlnm._FilterDatabase" localSheetId="1" hidden="1">RDR!$B$12:$L$50</definedName>
    <definedName name="_xlnm._FilterDatabase" localSheetId="0" hidden="1">RO!$B$12:$L$51</definedName>
    <definedName name="_xlnm._FilterDatabase" localSheetId="2" hidden="1">ROOC!$B$12:$L$50</definedName>
    <definedName name="_xlnm.Print_Area" localSheetId="3">DYT!$B$2:$L$51</definedName>
    <definedName name="_xlnm.Print_Area" localSheetId="1">RDR!$B$2:$L$53</definedName>
    <definedName name="_xlnm.Print_Area" localSheetId="0">RO!$B$2:$L$54</definedName>
    <definedName name="_xlnm.Print_Area" localSheetId="2">ROOC!$B$2:$L$53</definedName>
  </definedNames>
  <calcPr calcId="152511"/>
</workbook>
</file>

<file path=xl/calcChain.xml><?xml version="1.0" encoding="utf-8"?>
<calcChain xmlns="http://schemas.openxmlformats.org/spreadsheetml/2006/main">
  <c r="G49" i="10" l="1"/>
  <c r="F49" i="10"/>
  <c r="D49" i="10"/>
  <c r="C49" i="10"/>
  <c r="G51" i="9"/>
  <c r="F51" i="9"/>
  <c r="D51" i="9"/>
  <c r="C51" i="9"/>
  <c r="G51" i="8"/>
  <c r="F51" i="8"/>
  <c r="D51" i="8"/>
  <c r="C51" i="8"/>
  <c r="E48" i="10" l="1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36" i="9"/>
  <c r="E35" i="9"/>
  <c r="E34" i="9"/>
  <c r="E33" i="9"/>
  <c r="E32" i="9"/>
  <c r="E31" i="9"/>
  <c r="E30" i="9"/>
  <c r="E29" i="9"/>
  <c r="E28" i="9"/>
  <c r="E27" i="9"/>
  <c r="E16" i="9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L44" i="10" l="1"/>
  <c r="K44" i="10"/>
  <c r="J44" i="10"/>
  <c r="L43" i="10"/>
  <c r="K43" i="10"/>
  <c r="J43" i="10"/>
  <c r="E14" i="10"/>
  <c r="E14" i="8"/>
  <c r="H49" i="10" l="1"/>
  <c r="G56" i="10"/>
  <c r="F56" i="10"/>
  <c r="D56" i="10"/>
  <c r="C56" i="10"/>
  <c r="L48" i="10"/>
  <c r="J48" i="10"/>
  <c r="L46" i="10"/>
  <c r="K46" i="10"/>
  <c r="L45" i="10"/>
  <c r="J45" i="10"/>
  <c r="L42" i="10"/>
  <c r="K42" i="10"/>
  <c r="L41" i="10"/>
  <c r="J41" i="10"/>
  <c r="L40" i="10"/>
  <c r="K40" i="10"/>
  <c r="L39" i="10"/>
  <c r="J39" i="10"/>
  <c r="L38" i="10"/>
  <c r="K38" i="10"/>
  <c r="L37" i="10"/>
  <c r="J37" i="10"/>
  <c r="L36" i="10"/>
  <c r="K36" i="10"/>
  <c r="L35" i="10"/>
  <c r="J35" i="10"/>
  <c r="L34" i="10"/>
  <c r="K34" i="10"/>
  <c r="L33" i="10"/>
  <c r="J33" i="10"/>
  <c r="L32" i="10"/>
  <c r="K32" i="10"/>
  <c r="L31" i="10"/>
  <c r="J31" i="10"/>
  <c r="L30" i="10"/>
  <c r="K30" i="10"/>
  <c r="L29" i="10"/>
  <c r="K29" i="10"/>
  <c r="J29" i="10"/>
  <c r="L28" i="10"/>
  <c r="K28" i="10"/>
  <c r="L27" i="10"/>
  <c r="J27" i="10"/>
  <c r="L26" i="10"/>
  <c r="K26" i="10"/>
  <c r="L25" i="10"/>
  <c r="J25" i="10"/>
  <c r="L24" i="10"/>
  <c r="K24" i="10"/>
  <c r="L23" i="10"/>
  <c r="J23" i="10"/>
  <c r="L22" i="10"/>
  <c r="K22" i="10"/>
  <c r="L21" i="10"/>
  <c r="J21" i="10"/>
  <c r="L20" i="10"/>
  <c r="J20" i="10"/>
  <c r="K20" i="10"/>
  <c r="L19" i="10"/>
  <c r="J19" i="10"/>
  <c r="L18" i="10"/>
  <c r="K18" i="10"/>
  <c r="L17" i="10"/>
  <c r="J17" i="10"/>
  <c r="L16" i="10"/>
  <c r="K16" i="10"/>
  <c r="L15" i="10"/>
  <c r="J15" i="10"/>
  <c r="L14" i="10"/>
  <c r="K14" i="10"/>
  <c r="H51" i="9"/>
  <c r="G58" i="9"/>
  <c r="F58" i="9"/>
  <c r="D58" i="9"/>
  <c r="C58" i="9"/>
  <c r="L50" i="9"/>
  <c r="E50" i="9"/>
  <c r="K50" i="9" s="1"/>
  <c r="L49" i="9"/>
  <c r="E49" i="9"/>
  <c r="I49" i="9" s="1"/>
  <c r="L48" i="9"/>
  <c r="E48" i="9"/>
  <c r="K48" i="9" s="1"/>
  <c r="L47" i="9"/>
  <c r="E47" i="9"/>
  <c r="J47" i="9" s="1"/>
  <c r="L46" i="9"/>
  <c r="E46" i="9"/>
  <c r="K46" i="9" s="1"/>
  <c r="L45" i="9"/>
  <c r="E45" i="9"/>
  <c r="J45" i="9" s="1"/>
  <c r="L44" i="9"/>
  <c r="E44" i="9"/>
  <c r="K44" i="9" s="1"/>
  <c r="L43" i="9"/>
  <c r="E43" i="9"/>
  <c r="J43" i="9" s="1"/>
  <c r="L42" i="9"/>
  <c r="E42" i="9"/>
  <c r="K42" i="9" s="1"/>
  <c r="L41" i="9"/>
  <c r="E41" i="9"/>
  <c r="J41" i="9" s="1"/>
  <c r="L40" i="9"/>
  <c r="E40" i="9"/>
  <c r="K40" i="9" s="1"/>
  <c r="L39" i="9"/>
  <c r="E39" i="9"/>
  <c r="J39" i="9" s="1"/>
  <c r="L38" i="9"/>
  <c r="E38" i="9"/>
  <c r="K38" i="9" s="1"/>
  <c r="L37" i="9"/>
  <c r="E37" i="9"/>
  <c r="J37" i="9" s="1"/>
  <c r="L36" i="9"/>
  <c r="K36" i="9"/>
  <c r="L35" i="9"/>
  <c r="J35" i="9"/>
  <c r="L34" i="9"/>
  <c r="K34" i="9"/>
  <c r="L33" i="9"/>
  <c r="J33" i="9"/>
  <c r="L32" i="9"/>
  <c r="K32" i="9"/>
  <c r="L31" i="9"/>
  <c r="J31" i="9"/>
  <c r="L30" i="9"/>
  <c r="K30" i="9"/>
  <c r="L29" i="9"/>
  <c r="J29" i="9"/>
  <c r="L28" i="9"/>
  <c r="K28" i="9"/>
  <c r="L27" i="9"/>
  <c r="J27" i="9"/>
  <c r="L26" i="9"/>
  <c r="E26" i="9"/>
  <c r="K26" i="9" s="1"/>
  <c r="L25" i="9"/>
  <c r="E25" i="9"/>
  <c r="J25" i="9" s="1"/>
  <c r="L24" i="9"/>
  <c r="E24" i="9"/>
  <c r="K24" i="9" s="1"/>
  <c r="L23" i="9"/>
  <c r="E23" i="9"/>
  <c r="J23" i="9" s="1"/>
  <c r="L22" i="9"/>
  <c r="E22" i="9"/>
  <c r="K22" i="9" s="1"/>
  <c r="L21" i="9"/>
  <c r="E21" i="9"/>
  <c r="J21" i="9" s="1"/>
  <c r="L20" i="9"/>
  <c r="E20" i="9"/>
  <c r="K20" i="9" s="1"/>
  <c r="L19" i="9"/>
  <c r="E19" i="9"/>
  <c r="J19" i="9" s="1"/>
  <c r="L18" i="9"/>
  <c r="E18" i="9"/>
  <c r="K18" i="9" s="1"/>
  <c r="L17" i="9"/>
  <c r="E17" i="9"/>
  <c r="J17" i="9" s="1"/>
  <c r="L16" i="9"/>
  <c r="K16" i="9"/>
  <c r="L15" i="9"/>
  <c r="E15" i="9"/>
  <c r="J15" i="9" s="1"/>
  <c r="L14" i="9"/>
  <c r="E14" i="9"/>
  <c r="K14" i="9" s="1"/>
  <c r="H51" i="8"/>
  <c r="G58" i="8"/>
  <c r="F58" i="8"/>
  <c r="D58" i="8"/>
  <c r="C58" i="8"/>
  <c r="L50" i="8"/>
  <c r="K50" i="8"/>
  <c r="L49" i="8"/>
  <c r="J49" i="8"/>
  <c r="L48" i="8"/>
  <c r="K48" i="8"/>
  <c r="L47" i="8"/>
  <c r="J47" i="8"/>
  <c r="L46" i="8"/>
  <c r="K46" i="8"/>
  <c r="L45" i="8"/>
  <c r="J45" i="8"/>
  <c r="L44" i="8"/>
  <c r="K44" i="8"/>
  <c r="L43" i="8"/>
  <c r="J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J36" i="8"/>
  <c r="K36" i="8"/>
  <c r="L35" i="8"/>
  <c r="K35" i="8"/>
  <c r="L34" i="8"/>
  <c r="K34" i="8"/>
  <c r="L33" i="8"/>
  <c r="K33" i="8"/>
  <c r="L32" i="8"/>
  <c r="K32" i="8"/>
  <c r="L31" i="8"/>
  <c r="J31" i="8"/>
  <c r="L30" i="8"/>
  <c r="K30" i="8"/>
  <c r="L29" i="8"/>
  <c r="J29" i="8"/>
  <c r="L28" i="8"/>
  <c r="K28" i="8"/>
  <c r="L27" i="8"/>
  <c r="K27" i="8"/>
  <c r="J27" i="8"/>
  <c r="L26" i="8"/>
  <c r="K26" i="8"/>
  <c r="L25" i="8"/>
  <c r="J25" i="8"/>
  <c r="L24" i="8"/>
  <c r="K24" i="8"/>
  <c r="L23" i="8"/>
  <c r="K23" i="8"/>
  <c r="L22" i="8"/>
  <c r="J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J15" i="8"/>
  <c r="L14" i="8"/>
  <c r="I14" i="8"/>
  <c r="J34" i="9" l="1"/>
  <c r="J20" i="9"/>
  <c r="J26" i="9"/>
  <c r="J30" i="9"/>
  <c r="J36" i="10"/>
  <c r="K45" i="8"/>
  <c r="J20" i="8"/>
  <c r="J22" i="10"/>
  <c r="J46" i="10"/>
  <c r="J30" i="10"/>
  <c r="K37" i="10"/>
  <c r="J14" i="10"/>
  <c r="K21" i="10"/>
  <c r="J28" i="10"/>
  <c r="J38" i="10"/>
  <c r="K48" i="10"/>
  <c r="J18" i="10"/>
  <c r="J26" i="10"/>
  <c r="J34" i="10"/>
  <c r="J42" i="10"/>
  <c r="J16" i="10"/>
  <c r="J24" i="10"/>
  <c r="J32" i="10"/>
  <c r="J40" i="10"/>
  <c r="K19" i="10"/>
  <c r="K27" i="10"/>
  <c r="K35" i="10"/>
  <c r="K45" i="10"/>
  <c r="L49" i="10"/>
  <c r="K17" i="10"/>
  <c r="K25" i="10"/>
  <c r="K33" i="10"/>
  <c r="K41" i="10"/>
  <c r="K15" i="10"/>
  <c r="K23" i="10"/>
  <c r="K31" i="10"/>
  <c r="K39" i="10"/>
  <c r="I14" i="10"/>
  <c r="E49" i="10"/>
  <c r="E56" i="10" s="1"/>
  <c r="J38" i="9"/>
  <c r="J42" i="9"/>
  <c r="J44" i="9"/>
  <c r="J18" i="9"/>
  <c r="J28" i="9"/>
  <c r="J22" i="9"/>
  <c r="J14" i="9"/>
  <c r="J36" i="9"/>
  <c r="J40" i="9"/>
  <c r="J48" i="9"/>
  <c r="J32" i="9"/>
  <c r="K19" i="9"/>
  <c r="K27" i="9"/>
  <c r="K35" i="9"/>
  <c r="K43" i="9"/>
  <c r="J16" i="9"/>
  <c r="J46" i="9"/>
  <c r="K29" i="9"/>
  <c r="K37" i="9"/>
  <c r="J24" i="9"/>
  <c r="L51" i="9"/>
  <c r="K17" i="9"/>
  <c r="K25" i="9"/>
  <c r="K33" i="9"/>
  <c r="K41" i="9"/>
  <c r="J49" i="9"/>
  <c r="K45" i="9"/>
  <c r="K49" i="9"/>
  <c r="K21" i="9"/>
  <c r="K15" i="9"/>
  <c r="K23" i="9"/>
  <c r="K31" i="9"/>
  <c r="K39" i="9"/>
  <c r="K47" i="9"/>
  <c r="I14" i="9"/>
  <c r="E51" i="9"/>
  <c r="J51" i="9" s="1"/>
  <c r="I50" i="9"/>
  <c r="J50" i="9"/>
  <c r="J14" i="8"/>
  <c r="K31" i="8"/>
  <c r="K29" i="8"/>
  <c r="J21" i="8"/>
  <c r="J30" i="8"/>
  <c r="K43" i="8"/>
  <c r="J37" i="8"/>
  <c r="J46" i="8"/>
  <c r="K49" i="8"/>
  <c r="J38" i="8"/>
  <c r="K47" i="8"/>
  <c r="J18" i="8"/>
  <c r="J34" i="8"/>
  <c r="J41" i="8"/>
  <c r="J16" i="8"/>
  <c r="J23" i="8"/>
  <c r="K25" i="8"/>
  <c r="J32" i="8"/>
  <c r="J39" i="8"/>
  <c r="J48" i="8"/>
  <c r="L51" i="8"/>
  <c r="J19" i="8"/>
  <c r="J28" i="8"/>
  <c r="J35" i="8"/>
  <c r="J44" i="8"/>
  <c r="J17" i="8"/>
  <c r="J26" i="8"/>
  <c r="J33" i="8"/>
  <c r="J42" i="8"/>
  <c r="I49" i="8"/>
  <c r="J24" i="8"/>
  <c r="J40" i="8"/>
  <c r="K14" i="8"/>
  <c r="I50" i="8"/>
  <c r="J50" i="8"/>
  <c r="E51" i="8"/>
  <c r="J51" i="8" s="1"/>
  <c r="K48" i="1"/>
  <c r="K46" i="1"/>
  <c r="K45" i="1"/>
  <c r="K43" i="1"/>
  <c r="K41" i="1"/>
  <c r="J38" i="1"/>
  <c r="K37" i="1"/>
  <c r="J32" i="1"/>
  <c r="K29" i="1"/>
  <c r="K27" i="1"/>
  <c r="K25" i="1"/>
  <c r="K21" i="1"/>
  <c r="J16" i="1"/>
  <c r="L48" i="1"/>
  <c r="J48" i="1"/>
  <c r="L47" i="1"/>
  <c r="K47" i="1"/>
  <c r="L46" i="1"/>
  <c r="L45" i="1"/>
  <c r="L44" i="1"/>
  <c r="L43" i="1"/>
  <c r="L42" i="1"/>
  <c r="K42" i="1"/>
  <c r="J42" i="1"/>
  <c r="L41" i="1"/>
  <c r="J41" i="1"/>
  <c r="L40" i="1"/>
  <c r="K40" i="1"/>
  <c r="J40" i="1"/>
  <c r="L39" i="1"/>
  <c r="K39" i="1"/>
  <c r="J39" i="1"/>
  <c r="L38" i="1"/>
  <c r="K38" i="1"/>
  <c r="L37" i="1"/>
  <c r="L36" i="1"/>
  <c r="L35" i="1"/>
  <c r="K35" i="1"/>
  <c r="J35" i="1"/>
  <c r="L34" i="1"/>
  <c r="K34" i="1"/>
  <c r="J34" i="1"/>
  <c r="L33" i="1"/>
  <c r="K33" i="1"/>
  <c r="J33" i="1"/>
  <c r="L32" i="1"/>
  <c r="K32" i="1"/>
  <c r="L31" i="1"/>
  <c r="K31" i="1"/>
  <c r="J31" i="1"/>
  <c r="L30" i="1"/>
  <c r="K30" i="1"/>
  <c r="J30" i="1"/>
  <c r="L29" i="1"/>
  <c r="L28" i="1"/>
  <c r="L27" i="1"/>
  <c r="J27" i="1"/>
  <c r="L26" i="1"/>
  <c r="K26" i="1"/>
  <c r="J26" i="1"/>
  <c r="L25" i="1"/>
  <c r="J25" i="1"/>
  <c r="L24" i="1"/>
  <c r="K24" i="1"/>
  <c r="J24" i="1"/>
  <c r="L23" i="1"/>
  <c r="K23" i="1"/>
  <c r="J23" i="1"/>
  <c r="L22" i="1"/>
  <c r="K22" i="1"/>
  <c r="J22" i="1"/>
  <c r="L21" i="1"/>
  <c r="L20" i="1"/>
  <c r="L19" i="1"/>
  <c r="K19" i="1"/>
  <c r="J19" i="1"/>
  <c r="L18" i="1"/>
  <c r="K18" i="1"/>
  <c r="J18" i="1"/>
  <c r="L17" i="1"/>
  <c r="K17" i="1"/>
  <c r="J17" i="1"/>
  <c r="L16" i="1"/>
  <c r="K16" i="1"/>
  <c r="L15" i="1"/>
  <c r="K15" i="1"/>
  <c r="J15" i="1"/>
  <c r="F52" i="1"/>
  <c r="F59" i="1" s="1"/>
  <c r="J46" i="1" l="1"/>
  <c r="J43" i="1"/>
  <c r="I49" i="10"/>
  <c r="K49" i="10"/>
  <c r="J49" i="10"/>
  <c r="I51" i="9"/>
  <c r="E58" i="9"/>
  <c r="K51" i="9"/>
  <c r="K51" i="8"/>
  <c r="E58" i="8"/>
  <c r="I51" i="8"/>
  <c r="K20" i="1"/>
  <c r="K28" i="1"/>
  <c r="K36" i="1"/>
  <c r="K44" i="1"/>
  <c r="J47" i="1"/>
  <c r="J28" i="1"/>
  <c r="J36" i="1"/>
  <c r="J21" i="1"/>
  <c r="J29" i="1"/>
  <c r="J37" i="1"/>
  <c r="J45" i="1"/>
  <c r="J20" i="1"/>
  <c r="J44" i="1"/>
  <c r="C52" i="1" l="1"/>
  <c r="C59" i="1" s="1"/>
  <c r="D52" i="1"/>
  <c r="D59" i="1" s="1"/>
  <c r="G52" i="1" l="1"/>
  <c r="G59" i="1" s="1"/>
  <c r="L51" i="1" l="1"/>
  <c r="L50" i="1"/>
  <c r="L49" i="1"/>
  <c r="L14" i="1"/>
  <c r="E52" i="1" l="1"/>
  <c r="E59" i="1" s="1"/>
  <c r="H52" i="1" l="1"/>
  <c r="I14" i="1"/>
  <c r="I49" i="1"/>
  <c r="I50" i="1"/>
  <c r="I51" i="1"/>
  <c r="K51" i="1"/>
  <c r="J51" i="1"/>
  <c r="K50" i="1"/>
  <c r="J50" i="1"/>
  <c r="K49" i="1"/>
  <c r="J49" i="1"/>
  <c r="K14" i="1"/>
  <c r="J14" i="1"/>
  <c r="L52" i="1" l="1"/>
  <c r="K52" i="1"/>
  <c r="I52" i="1" l="1"/>
  <c r="J52" i="1"/>
</calcChain>
</file>

<file path=xl/sharedStrings.xml><?xml version="1.0" encoding="utf-8"?>
<sst xmlns="http://schemas.openxmlformats.org/spreadsheetml/2006/main" count="247" uniqueCount="96">
  <si>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</si>
  <si>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</si>
  <si>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</si>
  <si>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</si>
  <si>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</si>
  <si>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</si>
  <si>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</si>
  <si>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</si>
  <si>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</si>
  <si>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</si>
  <si>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</si>
  <si>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</si>
  <si>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</si>
  <si>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</si>
  <si>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</si>
  <si>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</si>
  <si>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</si>
  <si>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</si>
  <si>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</si>
  <si>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</si>
  <si>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</si>
  <si>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DEVENG
AL MES DE DIC</t>
  </si>
  <si>
    <t>001 ADMINISTRACION CENTRAL - MINSA</t>
  </si>
  <si>
    <t>005 INSTITUTO NACIONAL DE SALUD MENTAL</t>
  </si>
  <si>
    <t>008 INSTITUTO NACIONAL DE OFTALMOLOGIA</t>
  </si>
  <si>
    <t>009 INSTITUTO NACIONAL DE REHABILITACION</t>
  </si>
  <si>
    <t>010 INSTITUTO NACIONAL DE SALUD DEL NIÑO</t>
  </si>
  <si>
    <t>011 INSTITUTO NACIONAL MATERNO PERINATAL</t>
  </si>
  <si>
    <t>016 HOSPITAL NACIONAL HIPOLITO UNANUE</t>
  </si>
  <si>
    <t>017 HOSPITAL HERMILIO VALDIZAN</t>
  </si>
  <si>
    <t>020 HOSPITAL SERGIO BERNALES</t>
  </si>
  <si>
    <t>021 HOSPITAL CAYETANO HEREDIA</t>
  </si>
  <si>
    <t>022 DIRECCION DE SALUD DE LIMA METROPOLITANA</t>
  </si>
  <si>
    <t>025 HOSPITAL DE APOYO DEPARTAMENTAL MARIA AUXILIADORA</t>
  </si>
  <si>
    <t>028 HOSPITAL NACIONAL DOS DE MAYO</t>
  </si>
  <si>
    <t>029 HOSPITAL DE APOYO SANTA ROSA</t>
  </si>
  <si>
    <t>031 HOSPITAL DE EMERGENCIAS PEDIATRICAS</t>
  </si>
  <si>
    <t>032 HOSPITAL NACIONAL VICTOR LARCO HERRERA</t>
  </si>
  <si>
    <t>033 HOSPITAL NACIONAL DOCENTE MADRE NIÑO - SAN BARTOLOME</t>
  </si>
  <si>
    <t>036 HOSPITAL CARLOS LANFRANCO LA HOZ</t>
  </si>
  <si>
    <t>042 HOSPITAL "JOSE AGURTO TELLO DE CHOSICA"</t>
  </si>
  <si>
    <t>044 RED DE SALUD RIMAC - SAN MARTIN DE PORRES - LOS OLIVOS</t>
  </si>
  <si>
    <t>045 RED DE SALUD TUPAC AMARU</t>
  </si>
  <si>
    <t>046 RED DE SERVICIOS DE SALUD  " BARRANCO-CHORRILLOS-SURCO"</t>
  </si>
  <si>
    <t>047 RED DE SERVICIOS DE SALUD "SAN JUAN DE MIRAFLORES-VILLA MARIA DEL TRIUNFO"</t>
  </si>
  <si>
    <t>048 RED DE SERVICIOS DE SALUD "VILLA EL SALVADOR - LURIN -PACHACAMAC-PUCUSANA"</t>
  </si>
  <si>
    <t>049 HOSPITAL SAN JUAN DE LURIGANCHO</t>
  </si>
  <si>
    <t>050 HOSPITAL VITARTE</t>
  </si>
  <si>
    <t>053 RED DE SALUD LIMA CIUDAD</t>
  </si>
  <si>
    <t>124 CENTRO NACIONAL DE ABASTECIMIENTOS DE RECURSOS ESTRATEGICOS DE SALUD</t>
  </si>
  <si>
    <t>125 PROGRAMA NACIONAL DE INVERSIONES EN SALUD</t>
  </si>
  <si>
    <t>139 INSTITUTO NACIONAL DE SALUD DEL NIÑO - SAN BORJA</t>
  </si>
  <si>
    <t>140 HOSPITAL DE HUAYCAN</t>
  </si>
  <si>
    <t>141 RED DE SALUD LIMA NORTE IV</t>
  </si>
  <si>
    <t>147 RED DE SALUD LIMA ESTE METROPOLITANA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</si>
  <si>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</si>
  <si>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</si>
  <si>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</si>
  <si>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</si>
  <si>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</si>
  <si>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</si>
  <si>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</si>
  <si>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</si>
  <si>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</si>
  <si>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</si>
  <si>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</si>
  <si>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022  DIRECCION DE SALUD DE LIMA METROPOLITANA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</si>
  <si>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</si>
  <si>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</si>
  <si>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</si>
  <si>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</si>
  <si>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</si>
  <si>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</si>
  <si>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</si>
  <si>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</si>
  <si>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</si>
  <si>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</si>
  <si>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043  RED DE SALUD SAN JUAN DE LURIGANCHO</t>
  </si>
  <si>
    <t>044  RED DE SALUD RIMAC - SAN MARTIN DE PORRES - LOS OLIVOS</t>
  </si>
  <si>
    <t>045  RED DE SALUD TUPAC AMARU</t>
  </si>
  <si>
    <t>046  RED DE SERVICIOS DE SALUD  " BARRANCO-CHORRILLOS-SURCO"</t>
  </si>
  <si>
    <t>047  RED DE SERVICIOS DE SALUD "SAN JUAN DE MIRAFLORES-VILLA MARIA DEL TRIUNFO"</t>
  </si>
  <si>
    <t>048  RED DE SERVICIOS DE SALUD "VILLA EL SALVADOR - LURIN -PACHACAMAC-PUCUSANA"</t>
  </si>
  <si>
    <t>049  HOSPITAL SAN JUAN DE LURIGANCHO</t>
  </si>
  <si>
    <t>050  HOSPITAL VITARTE</t>
  </si>
  <si>
    <t>053  RED DE SALUD LIMA CIUDAD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</si>
  <si>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</si>
  <si>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</si>
  <si>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</si>
  <si>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</si>
  <si>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141  RED DE SALUD LIMA NORTE IV</t>
  </si>
  <si>
    <t>147  RED DE SALUD LIMA ESTE METROPOLITANA</t>
  </si>
  <si>
    <t>142  HOSPITAL DE EMERGENCIAS VILLA EL SALVADOR</t>
  </si>
  <si>
    <t>EJECUCION PRESUPUESTAL MENSUALIZADA DE GASTOS 
MINISTERIO DE SALUD 2017
MES DE JULIO</t>
  </si>
  <si>
    <t>DEVENGADO
MES DE JULIO
(4)</t>
  </si>
  <si>
    <t>Fuente: Base de Datos MEF al cierre del mes de Julio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</si>
</sst>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64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4" fontId="23" fillId="0" borderId="0" xfId="1" applyNumberFormat="1" applyFont="1" applyAlignment="1">
      <alignment vertical="center"/>
    </xf>
    <xf numFmtId="41" fontId="22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vertical="center"/>
    </xf>
    <xf numFmtId="3" fontId="19" fillId="0" borderId="0" xfId="1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34" borderId="23" xfId="0" applyNumberFormat="1" applyFill="1" applyBorder="1" applyAlignment="1">
      <alignment vertical="center"/>
    </xf>
    <xf numFmtId="164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164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41" fontId="23" fillId="0" borderId="22" xfId="0" applyNumberFormat="1" applyFont="1" applyBorder="1" applyAlignment="1">
      <alignment vertical="center"/>
    </xf>
    <xf numFmtId="41" fontId="23" fillId="0" borderId="24" xfId="0" applyNumberFormat="1" applyFont="1" applyBorder="1" applyAlignment="1">
      <alignment vertical="center"/>
    </xf>
    <xf numFmtId="41" fontId="22" fillId="0" borderId="24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41" fontId="23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RO!$C$58:$G$58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RO!$C$59:$G$59</c:f>
              <c:numCache>
                <c:formatCode>_(* #,##0_);_(* \(#,##0\);_(* "-"_);_(@_)</c:formatCode>
                <c:ptCount val="5"/>
                <c:pt idx="0">
                  <c:v>3462.3909469999999</c:v>
                </c:pt>
                <c:pt idx="1">
                  <c:v>5018.1028990000004</c:v>
                </c:pt>
                <c:pt idx="2">
                  <c:v>5018.1028990000004</c:v>
                </c:pt>
                <c:pt idx="3">
                  <c:v>3120.00849836</c:v>
                </c:pt>
                <c:pt idx="4">
                  <c:v>2025.5820547199996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-1711594176"/>
        <c:axId val="-1711602336"/>
      </c:lineChart>
      <c:catAx>
        <c:axId val="-171159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11602336"/>
        <c:crosses val="autoZero"/>
        <c:auto val="1"/>
        <c:lblAlgn val="ctr"/>
        <c:lblOffset val="100"/>
        <c:noMultiLvlLbl val="0"/>
      </c:catAx>
      <c:valAx>
        <c:axId val="-171160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1159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RDR!$C$57:$G$57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RDR!$C$58:$G$58</c:f>
              <c:numCache>
                <c:formatCode>_(* #,##0_);_(* \(#,##0\);_(* "-"_);_(@_)</c:formatCode>
                <c:ptCount val="5"/>
                <c:pt idx="0">
                  <c:v>67.768169</c:v>
                </c:pt>
                <c:pt idx="1">
                  <c:v>288.84461299999998</c:v>
                </c:pt>
                <c:pt idx="2">
                  <c:v>288.84461299999998</c:v>
                </c:pt>
                <c:pt idx="3">
                  <c:v>138.53563084000004</c:v>
                </c:pt>
                <c:pt idx="4">
                  <c:v>96.508531129999966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-1711601248"/>
        <c:axId val="-1711600704"/>
      </c:lineChart>
      <c:catAx>
        <c:axId val="-1711601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11600704"/>
        <c:crosses val="autoZero"/>
        <c:auto val="1"/>
        <c:lblAlgn val="ctr"/>
        <c:lblOffset val="100"/>
        <c:noMultiLvlLbl val="0"/>
      </c:catAx>
      <c:valAx>
        <c:axId val="-171160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1160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ROOC!$C$57:$G$57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ROOC!$C$58:$G$58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3.1662249999999998</c:v>
                </c:pt>
                <c:pt idx="2">
                  <c:v>3.1662249999999998</c:v>
                </c:pt>
                <c:pt idx="3">
                  <c:v>2.2680575800000002</c:v>
                </c:pt>
                <c:pt idx="4">
                  <c:v>2.2657575800000003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-1711598528"/>
        <c:axId val="-1711597984"/>
      </c:lineChart>
      <c:catAx>
        <c:axId val="-1711598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11597984"/>
        <c:crosses val="autoZero"/>
        <c:auto val="1"/>
        <c:lblAlgn val="ctr"/>
        <c:lblOffset val="100"/>
        <c:noMultiLvlLbl val="0"/>
      </c:catAx>
      <c:valAx>
        <c:axId val="-171159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1159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DYT!$C$55:$G$55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DYT!$C$56:$G$56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369.757543</c:v>
                </c:pt>
                <c:pt idx="2">
                  <c:v>367.13954999999999</c:v>
                </c:pt>
                <c:pt idx="3">
                  <c:v>166.08149043999998</c:v>
                </c:pt>
                <c:pt idx="4">
                  <c:v>113.43619181999998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-279026352"/>
        <c:axId val="-279025264"/>
      </c:lineChart>
      <c:catAx>
        <c:axId val="-27902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279025264"/>
        <c:crosses val="autoZero"/>
        <c:auto val="1"/>
        <c:lblAlgn val="ctr"/>
        <c:lblOffset val="100"/>
        <c:noMultiLvlLbl val="0"/>
      </c:catAx>
      <c:valAx>
        <c:axId val="-27902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27902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54</xdr:row>
      <xdr:rowOff>69273</xdr:rowOff>
    </xdr:from>
    <xdr:to>
      <xdr:col>12</xdr:col>
      <xdr:colOff>57226</xdr:colOff>
      <xdr:row>83</xdr:row>
      <xdr:rowOff>24654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53</xdr:row>
      <xdr:rowOff>69273</xdr:rowOff>
    </xdr:from>
    <xdr:to>
      <xdr:col>12</xdr:col>
      <xdr:colOff>57226</xdr:colOff>
      <xdr:row>82</xdr:row>
      <xdr:rowOff>24654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352351</xdr:colOff>
      <xdr:row>52</xdr:row>
      <xdr:rowOff>118969</xdr:rowOff>
    </xdr:from>
    <xdr:to>
      <xdr:col>12</xdr:col>
      <xdr:colOff>48944</xdr:colOff>
      <xdr:row>81</xdr:row>
      <xdr:rowOff>74350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360632</xdr:colOff>
      <xdr:row>50</xdr:row>
      <xdr:rowOff>94121</xdr:rowOff>
    </xdr:from>
    <xdr:to>
      <xdr:col>12</xdr:col>
      <xdr:colOff>57225</xdr:colOff>
      <xdr:row>79</xdr:row>
      <xdr:rowOff>49502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2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93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5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94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55</v>
      </c>
      <c r="C14" s="8">
        <v>2476362601</v>
      </c>
      <c r="D14" s="8">
        <v>1797124477</v>
      </c>
      <c r="E14" s="19">
        <f>+D14*100/100</f>
        <v>1797124477</v>
      </c>
      <c r="F14" s="19">
        <v>994930303.23000026</v>
      </c>
      <c r="G14" s="8">
        <v>627380534.27999985</v>
      </c>
      <c r="H14" s="8"/>
      <c r="I14" s="13">
        <f>IF(ISERROR(+#REF!/E14)=TRUE,0,++#REF!/E14)</f>
        <v>0</v>
      </c>
      <c r="J14" s="13">
        <f>IF(ISERROR(+G14/E14)=TRUE,0,++G14/E14)</f>
        <v>0.34910243687032028</v>
      </c>
      <c r="K14" s="13">
        <f>IF(ISERROR(+H14/E14)=TRUE,0,++H14/E14)</f>
        <v>0</v>
      </c>
      <c r="L14" s="16">
        <f>+D14-G14</f>
        <v>1169743942.7200003</v>
      </c>
    </row>
    <row r="15" spans="1:12" ht="20.100000000000001" customHeight="1" x14ac:dyDescent="0.25">
      <c r="B15" s="36" t="s">
        <v>56</v>
      </c>
      <c r="C15" s="37">
        <v>0</v>
      </c>
      <c r="D15" s="37">
        <v>33315397</v>
      </c>
      <c r="E15" s="38">
        <f t="shared" ref="E15:E51" si="0">+D15*100/100</f>
        <v>33315397</v>
      </c>
      <c r="F15" s="38">
        <v>26240181.889999997</v>
      </c>
      <c r="G15" s="37">
        <v>12536566.930000002</v>
      </c>
      <c r="H15" s="37"/>
      <c r="I15" s="39"/>
      <c r="J15" s="39">
        <f t="shared" ref="J15:J48" si="1">IF(ISERROR(+G15/E15)=TRUE,0,++G15/E15)</f>
        <v>0.3762994908930547</v>
      </c>
      <c r="K15" s="39">
        <f t="shared" ref="K15:K48" si="2">IF(ISERROR(+H15/E15)=TRUE,0,++H15/E15)</f>
        <v>0</v>
      </c>
      <c r="L15" s="40">
        <f t="shared" ref="L15:L48" si="3">+D15-G15</f>
        <v>20778830.07</v>
      </c>
    </row>
    <row r="16" spans="1:12" ht="20.100000000000001" customHeight="1" x14ac:dyDescent="0.25">
      <c r="B16" s="36" t="s">
        <v>57</v>
      </c>
      <c r="C16" s="37">
        <v>0</v>
      </c>
      <c r="D16" s="37">
        <v>33238266</v>
      </c>
      <c r="E16" s="38">
        <f t="shared" si="0"/>
        <v>33238266</v>
      </c>
      <c r="F16" s="38">
        <v>30167032.650000002</v>
      </c>
      <c r="G16" s="37">
        <v>15225206.089999998</v>
      </c>
      <c r="H16" s="37"/>
      <c r="I16" s="39"/>
      <c r="J16" s="39">
        <f t="shared" si="1"/>
        <v>0.45806258635754338</v>
      </c>
      <c r="K16" s="39">
        <f t="shared" si="2"/>
        <v>0</v>
      </c>
      <c r="L16" s="40">
        <f t="shared" si="3"/>
        <v>18013059.910000004</v>
      </c>
    </row>
    <row r="17" spans="2:12" ht="20.100000000000001" customHeight="1" x14ac:dyDescent="0.25">
      <c r="B17" s="36" t="s">
        <v>58</v>
      </c>
      <c r="C17" s="37">
        <v>0</v>
      </c>
      <c r="D17" s="37">
        <v>20364399</v>
      </c>
      <c r="E17" s="38">
        <f t="shared" si="0"/>
        <v>20364399</v>
      </c>
      <c r="F17" s="38">
        <v>15441401.369999997</v>
      </c>
      <c r="G17" s="37">
        <v>7851008.5999999987</v>
      </c>
      <c r="H17" s="37"/>
      <c r="I17" s="39"/>
      <c r="J17" s="39">
        <f t="shared" si="1"/>
        <v>0.38552616259384814</v>
      </c>
      <c r="K17" s="39">
        <f t="shared" si="2"/>
        <v>0</v>
      </c>
      <c r="L17" s="40">
        <f t="shared" si="3"/>
        <v>12513390.400000002</v>
      </c>
    </row>
    <row r="18" spans="2:12" ht="20.100000000000001" customHeight="1" x14ac:dyDescent="0.25">
      <c r="B18" s="36" t="s">
        <v>59</v>
      </c>
      <c r="C18" s="37">
        <v>0</v>
      </c>
      <c r="D18" s="37">
        <v>46599349</v>
      </c>
      <c r="E18" s="38">
        <f t="shared" si="0"/>
        <v>46599349</v>
      </c>
      <c r="F18" s="38">
        <v>23995633.640000001</v>
      </c>
      <c r="G18" s="37">
        <v>11725478.910000009</v>
      </c>
      <c r="H18" s="37"/>
      <c r="I18" s="39"/>
      <c r="J18" s="39">
        <f t="shared" si="1"/>
        <v>0.25162323426449607</v>
      </c>
      <c r="K18" s="39">
        <f t="shared" si="2"/>
        <v>0</v>
      </c>
      <c r="L18" s="40">
        <f t="shared" si="3"/>
        <v>34873870.089999989</v>
      </c>
    </row>
    <row r="19" spans="2:12" ht="20.100000000000001" customHeight="1" x14ac:dyDescent="0.25">
      <c r="B19" s="36" t="s">
        <v>60</v>
      </c>
      <c r="C19" s="37">
        <v>0</v>
      </c>
      <c r="D19" s="37">
        <v>126292972</v>
      </c>
      <c r="E19" s="38">
        <f t="shared" si="0"/>
        <v>126292972</v>
      </c>
      <c r="F19" s="38">
        <v>117300951.48999999</v>
      </c>
      <c r="G19" s="37">
        <v>59968112.119999975</v>
      </c>
      <c r="H19" s="37"/>
      <c r="I19" s="39"/>
      <c r="J19" s="39">
        <f t="shared" si="1"/>
        <v>0.47483332738420292</v>
      </c>
      <c r="K19" s="39">
        <f t="shared" si="2"/>
        <v>0</v>
      </c>
      <c r="L19" s="40">
        <f t="shared" si="3"/>
        <v>66324859.880000025</v>
      </c>
    </row>
    <row r="20" spans="2:12" ht="20.100000000000001" customHeight="1" x14ac:dyDescent="0.25">
      <c r="B20" s="36" t="s">
        <v>61</v>
      </c>
      <c r="C20" s="37">
        <v>0</v>
      </c>
      <c r="D20" s="37">
        <v>84044172</v>
      </c>
      <c r="E20" s="38">
        <f t="shared" si="0"/>
        <v>84044172</v>
      </c>
      <c r="F20" s="38">
        <v>77093415.500000015</v>
      </c>
      <c r="G20" s="37">
        <v>42883859.649999984</v>
      </c>
      <c r="H20" s="37"/>
      <c r="I20" s="39"/>
      <c r="J20" s="39">
        <f t="shared" si="1"/>
        <v>0.5102538180755708</v>
      </c>
      <c r="K20" s="39">
        <f t="shared" si="2"/>
        <v>0</v>
      </c>
      <c r="L20" s="40">
        <f t="shared" si="3"/>
        <v>41160312.350000016</v>
      </c>
    </row>
    <row r="21" spans="2:12" ht="20.100000000000001" customHeight="1" x14ac:dyDescent="0.25">
      <c r="B21" s="36" t="s">
        <v>62</v>
      </c>
      <c r="C21" s="37">
        <v>0</v>
      </c>
      <c r="D21" s="37">
        <v>103543068</v>
      </c>
      <c r="E21" s="38">
        <f t="shared" si="0"/>
        <v>103543068</v>
      </c>
      <c r="F21" s="38">
        <v>97007312.339999974</v>
      </c>
      <c r="G21" s="37">
        <v>49109890.770000048</v>
      </c>
      <c r="H21" s="37"/>
      <c r="I21" s="39"/>
      <c r="J21" s="39">
        <f t="shared" si="1"/>
        <v>0.47429433682610261</v>
      </c>
      <c r="K21" s="39">
        <f t="shared" si="2"/>
        <v>0</v>
      </c>
      <c r="L21" s="40">
        <f t="shared" si="3"/>
        <v>54433177.229999952</v>
      </c>
    </row>
    <row r="22" spans="2:12" ht="20.100000000000001" customHeight="1" x14ac:dyDescent="0.25">
      <c r="B22" s="36" t="s">
        <v>63</v>
      </c>
      <c r="C22" s="37">
        <v>0</v>
      </c>
      <c r="D22" s="37">
        <v>30503850</v>
      </c>
      <c r="E22" s="38">
        <f t="shared" si="0"/>
        <v>30503850</v>
      </c>
      <c r="F22" s="38">
        <v>26742265.259999983</v>
      </c>
      <c r="G22" s="37">
        <v>15408606.569999998</v>
      </c>
      <c r="H22" s="37"/>
      <c r="I22" s="39"/>
      <c r="J22" s="39">
        <f t="shared" si="1"/>
        <v>0.50513645228389203</v>
      </c>
      <c r="K22" s="39">
        <f t="shared" si="2"/>
        <v>0</v>
      </c>
      <c r="L22" s="40">
        <f t="shared" si="3"/>
        <v>15095243.430000002</v>
      </c>
    </row>
    <row r="23" spans="2:12" ht="20.100000000000001" customHeight="1" x14ac:dyDescent="0.25">
      <c r="B23" s="36" t="s">
        <v>64</v>
      </c>
      <c r="C23" s="37">
        <v>0</v>
      </c>
      <c r="D23" s="37">
        <v>63056970</v>
      </c>
      <c r="E23" s="38">
        <f t="shared" si="0"/>
        <v>63056970</v>
      </c>
      <c r="F23" s="38">
        <v>51177615.030000001</v>
      </c>
      <c r="G23" s="37">
        <v>29842835.779999975</v>
      </c>
      <c r="H23" s="37"/>
      <c r="I23" s="39"/>
      <c r="J23" s="39">
        <f t="shared" si="1"/>
        <v>0.47326783668799777</v>
      </c>
      <c r="K23" s="39">
        <f t="shared" si="2"/>
        <v>0</v>
      </c>
      <c r="L23" s="40">
        <f t="shared" si="3"/>
        <v>33214134.220000025</v>
      </c>
    </row>
    <row r="24" spans="2:12" ht="20.100000000000001" customHeight="1" x14ac:dyDescent="0.25">
      <c r="B24" s="36" t="s">
        <v>65</v>
      </c>
      <c r="C24" s="37">
        <v>0</v>
      </c>
      <c r="D24" s="37">
        <v>112406260</v>
      </c>
      <c r="E24" s="38">
        <f t="shared" si="0"/>
        <v>112406260</v>
      </c>
      <c r="F24" s="38">
        <v>90601804.25999999</v>
      </c>
      <c r="G24" s="37">
        <v>54074023.45000001</v>
      </c>
      <c r="H24" s="37"/>
      <c r="I24" s="39"/>
      <c r="J24" s="39">
        <f t="shared" si="1"/>
        <v>0.48105882581628467</v>
      </c>
      <c r="K24" s="39">
        <f t="shared" si="2"/>
        <v>0</v>
      </c>
      <c r="L24" s="40">
        <f t="shared" si="3"/>
        <v>58332236.54999999</v>
      </c>
    </row>
    <row r="25" spans="2:12" ht="20.100000000000001" customHeight="1" x14ac:dyDescent="0.25">
      <c r="B25" s="36" t="s">
        <v>66</v>
      </c>
      <c r="C25" s="37">
        <v>217840448</v>
      </c>
      <c r="D25" s="37">
        <v>205930783</v>
      </c>
      <c r="E25" s="38">
        <f t="shared" si="0"/>
        <v>205930783</v>
      </c>
      <c r="F25" s="38">
        <v>34011195.609999977</v>
      </c>
      <c r="G25" s="37">
        <v>30832984.670000002</v>
      </c>
      <c r="H25" s="37"/>
      <c r="I25" s="39"/>
      <c r="J25" s="39">
        <f t="shared" si="1"/>
        <v>0.14972499118793717</v>
      </c>
      <c r="K25" s="39">
        <f t="shared" si="2"/>
        <v>0</v>
      </c>
      <c r="L25" s="40">
        <f t="shared" si="3"/>
        <v>175097798.32999998</v>
      </c>
    </row>
    <row r="26" spans="2:12" ht="20.100000000000001" customHeight="1" x14ac:dyDescent="0.25">
      <c r="B26" s="36" t="s">
        <v>67</v>
      </c>
      <c r="C26" s="37">
        <v>0</v>
      </c>
      <c r="D26" s="37">
        <v>107218152</v>
      </c>
      <c r="E26" s="38">
        <f t="shared" si="0"/>
        <v>107218152</v>
      </c>
      <c r="F26" s="38">
        <v>91248129.290000007</v>
      </c>
      <c r="G26" s="37">
        <v>43189737.510000028</v>
      </c>
      <c r="H26" s="37"/>
      <c r="I26" s="39"/>
      <c r="J26" s="39">
        <f t="shared" si="1"/>
        <v>0.40282113340285913</v>
      </c>
      <c r="K26" s="39">
        <f t="shared" si="2"/>
        <v>0</v>
      </c>
      <c r="L26" s="40">
        <f t="shared" si="3"/>
        <v>64028414.489999972</v>
      </c>
    </row>
    <row r="27" spans="2:12" ht="20.100000000000001" customHeight="1" x14ac:dyDescent="0.25">
      <c r="B27" s="36" t="s">
        <v>68</v>
      </c>
      <c r="C27" s="37">
        <v>0</v>
      </c>
      <c r="D27" s="37">
        <v>145233614</v>
      </c>
      <c r="E27" s="38">
        <f t="shared" si="0"/>
        <v>145233614</v>
      </c>
      <c r="F27" s="38">
        <v>134282475.19</v>
      </c>
      <c r="G27" s="37">
        <v>67337108.569999993</v>
      </c>
      <c r="H27" s="37"/>
      <c r="I27" s="39"/>
      <c r="J27" s="39">
        <f t="shared" si="1"/>
        <v>0.46364685636756237</v>
      </c>
      <c r="K27" s="39">
        <f t="shared" si="2"/>
        <v>0</v>
      </c>
      <c r="L27" s="40">
        <f t="shared" si="3"/>
        <v>77896505.430000007</v>
      </c>
    </row>
    <row r="28" spans="2:12" ht="20.100000000000001" customHeight="1" x14ac:dyDescent="0.25">
      <c r="B28" s="36" t="s">
        <v>69</v>
      </c>
      <c r="C28" s="37">
        <v>0</v>
      </c>
      <c r="D28" s="37">
        <v>137001508</v>
      </c>
      <c r="E28" s="38">
        <f t="shared" si="0"/>
        <v>137001508</v>
      </c>
      <c r="F28" s="38">
        <v>111196502.21000004</v>
      </c>
      <c r="G28" s="37">
        <v>56000517.689999998</v>
      </c>
      <c r="H28" s="37"/>
      <c r="I28" s="39"/>
      <c r="J28" s="39">
        <f t="shared" si="1"/>
        <v>0.40875840352063858</v>
      </c>
      <c r="K28" s="39">
        <f t="shared" si="2"/>
        <v>0</v>
      </c>
      <c r="L28" s="40">
        <f t="shared" si="3"/>
        <v>81000990.310000002</v>
      </c>
    </row>
    <row r="29" spans="2:12" ht="20.100000000000001" customHeight="1" x14ac:dyDescent="0.25">
      <c r="B29" s="36" t="s">
        <v>70</v>
      </c>
      <c r="C29" s="37">
        <v>0</v>
      </c>
      <c r="D29" s="37">
        <v>64711504</v>
      </c>
      <c r="E29" s="38">
        <f t="shared" si="0"/>
        <v>64711504</v>
      </c>
      <c r="F29" s="38">
        <v>34917099.350000009</v>
      </c>
      <c r="G29" s="37">
        <v>30929362.910000004</v>
      </c>
      <c r="H29" s="37"/>
      <c r="I29" s="39"/>
      <c r="J29" s="39">
        <f t="shared" si="1"/>
        <v>0.47795772000601322</v>
      </c>
      <c r="K29" s="39">
        <f t="shared" si="2"/>
        <v>0</v>
      </c>
      <c r="L29" s="40">
        <f t="shared" si="3"/>
        <v>33782141.089999996</v>
      </c>
    </row>
    <row r="30" spans="2:12" ht="20.100000000000001" customHeight="1" x14ac:dyDescent="0.25">
      <c r="B30" s="36" t="s">
        <v>71</v>
      </c>
      <c r="C30" s="37">
        <v>0</v>
      </c>
      <c r="D30" s="37">
        <v>48334366</v>
      </c>
      <c r="E30" s="38">
        <f t="shared" si="0"/>
        <v>48334366</v>
      </c>
      <c r="F30" s="38">
        <v>20545590.249999996</v>
      </c>
      <c r="G30" s="37">
        <v>18447670.140000008</v>
      </c>
      <c r="H30" s="37"/>
      <c r="I30" s="39"/>
      <c r="J30" s="39">
        <f t="shared" si="1"/>
        <v>0.38166777940151336</v>
      </c>
      <c r="K30" s="39">
        <f t="shared" si="2"/>
        <v>0</v>
      </c>
      <c r="L30" s="40">
        <f t="shared" si="3"/>
        <v>29886695.859999992</v>
      </c>
    </row>
    <row r="31" spans="2:12" ht="20.100000000000001" customHeight="1" x14ac:dyDescent="0.25">
      <c r="B31" s="36" t="s">
        <v>72</v>
      </c>
      <c r="C31" s="37">
        <v>0</v>
      </c>
      <c r="D31" s="37">
        <v>34451399</v>
      </c>
      <c r="E31" s="38">
        <f t="shared" si="0"/>
        <v>34451399</v>
      </c>
      <c r="F31" s="38">
        <v>29044502.279999994</v>
      </c>
      <c r="G31" s="37">
        <v>13700662.759999996</v>
      </c>
      <c r="H31" s="37"/>
      <c r="I31" s="39"/>
      <c r="J31" s="39">
        <f t="shared" si="1"/>
        <v>0.39768088256735223</v>
      </c>
      <c r="K31" s="39">
        <f t="shared" si="2"/>
        <v>0</v>
      </c>
      <c r="L31" s="40">
        <f t="shared" si="3"/>
        <v>20750736.240000002</v>
      </c>
    </row>
    <row r="32" spans="2:12" ht="20.100000000000001" customHeight="1" x14ac:dyDescent="0.25">
      <c r="B32" s="36" t="s">
        <v>73</v>
      </c>
      <c r="C32" s="37">
        <v>0</v>
      </c>
      <c r="D32" s="37">
        <v>44509623</v>
      </c>
      <c r="E32" s="38">
        <f t="shared" si="0"/>
        <v>44509623</v>
      </c>
      <c r="F32" s="38">
        <v>20798393.679999996</v>
      </c>
      <c r="G32" s="37">
        <v>18805187.109999992</v>
      </c>
      <c r="H32" s="37"/>
      <c r="I32" s="39"/>
      <c r="J32" s="39">
        <f t="shared" si="1"/>
        <v>0.42249711056865147</v>
      </c>
      <c r="K32" s="39">
        <f t="shared" si="2"/>
        <v>0</v>
      </c>
      <c r="L32" s="40">
        <f t="shared" si="3"/>
        <v>25704435.890000008</v>
      </c>
    </row>
    <row r="33" spans="2:12" ht="20.100000000000001" customHeight="1" x14ac:dyDescent="0.25">
      <c r="B33" s="36" t="s">
        <v>74</v>
      </c>
      <c r="C33" s="37">
        <v>0</v>
      </c>
      <c r="D33" s="37">
        <v>73688114</v>
      </c>
      <c r="E33" s="38">
        <f t="shared" si="0"/>
        <v>73688114</v>
      </c>
      <c r="F33" s="38">
        <v>68361695.129999995</v>
      </c>
      <c r="G33" s="37">
        <v>34123885.540000021</v>
      </c>
      <c r="H33" s="37"/>
      <c r="I33" s="39"/>
      <c r="J33" s="39">
        <f t="shared" si="1"/>
        <v>0.46308534290889874</v>
      </c>
      <c r="K33" s="39">
        <f t="shared" si="2"/>
        <v>0</v>
      </c>
      <c r="L33" s="40">
        <f t="shared" si="3"/>
        <v>39564228.459999979</v>
      </c>
    </row>
    <row r="34" spans="2:12" ht="20.100000000000001" customHeight="1" x14ac:dyDescent="0.25">
      <c r="B34" s="36" t="s">
        <v>75</v>
      </c>
      <c r="C34" s="37">
        <v>0</v>
      </c>
      <c r="D34" s="37">
        <v>35052526</v>
      </c>
      <c r="E34" s="38">
        <f t="shared" si="0"/>
        <v>35052526</v>
      </c>
      <c r="F34" s="38">
        <v>27549850.18</v>
      </c>
      <c r="G34" s="37">
        <v>15698624.550000001</v>
      </c>
      <c r="H34" s="37"/>
      <c r="I34" s="39"/>
      <c r="J34" s="39">
        <f t="shared" si="1"/>
        <v>0.44786000729305503</v>
      </c>
      <c r="K34" s="39">
        <f t="shared" si="2"/>
        <v>0</v>
      </c>
      <c r="L34" s="40">
        <f t="shared" si="3"/>
        <v>19353901.449999999</v>
      </c>
    </row>
    <row r="35" spans="2:12" ht="20.100000000000001" customHeight="1" x14ac:dyDescent="0.25">
      <c r="B35" s="36" t="s">
        <v>76</v>
      </c>
      <c r="C35" s="37">
        <v>0</v>
      </c>
      <c r="D35" s="37">
        <v>19451769</v>
      </c>
      <c r="E35" s="38">
        <f t="shared" si="0"/>
        <v>19451769</v>
      </c>
      <c r="F35" s="38">
        <v>17667230.800000004</v>
      </c>
      <c r="G35" s="37">
        <v>17222517.580000006</v>
      </c>
      <c r="H35" s="37"/>
      <c r="I35" s="39"/>
      <c r="J35" s="39">
        <f t="shared" si="1"/>
        <v>0.88539595447591457</v>
      </c>
      <c r="K35" s="39">
        <f t="shared" si="2"/>
        <v>0</v>
      </c>
      <c r="L35" s="40">
        <f t="shared" si="3"/>
        <v>2229251.4199999943</v>
      </c>
    </row>
    <row r="36" spans="2:12" ht="20.100000000000001" customHeight="1" x14ac:dyDescent="0.25">
      <c r="B36" s="36" t="s">
        <v>77</v>
      </c>
      <c r="C36" s="37">
        <v>0</v>
      </c>
      <c r="D36" s="37">
        <v>67315537</v>
      </c>
      <c r="E36" s="38">
        <f t="shared" si="0"/>
        <v>67315537</v>
      </c>
      <c r="F36" s="38">
        <v>32148288.699999988</v>
      </c>
      <c r="G36" s="37">
        <v>32135404.549999986</v>
      </c>
      <c r="H36" s="37"/>
      <c r="I36" s="39"/>
      <c r="J36" s="39">
        <f t="shared" si="1"/>
        <v>0.47738465712603595</v>
      </c>
      <c r="K36" s="39">
        <f t="shared" si="2"/>
        <v>0</v>
      </c>
      <c r="L36" s="40">
        <f t="shared" si="3"/>
        <v>35180132.450000018</v>
      </c>
    </row>
    <row r="37" spans="2:12" ht="20.100000000000001" customHeight="1" x14ac:dyDescent="0.25">
      <c r="B37" s="36" t="s">
        <v>78</v>
      </c>
      <c r="C37" s="37">
        <v>0</v>
      </c>
      <c r="D37" s="37">
        <v>75175534</v>
      </c>
      <c r="E37" s="38">
        <f t="shared" si="0"/>
        <v>75175534</v>
      </c>
      <c r="F37" s="38">
        <v>57712991.600000009</v>
      </c>
      <c r="G37" s="37">
        <v>29181186.860000007</v>
      </c>
      <c r="H37" s="37"/>
      <c r="I37" s="39"/>
      <c r="J37" s="39">
        <f t="shared" si="1"/>
        <v>0.38817398836169237</v>
      </c>
      <c r="K37" s="39">
        <f t="shared" si="2"/>
        <v>0</v>
      </c>
      <c r="L37" s="40">
        <f t="shared" si="3"/>
        <v>45994347.139999993</v>
      </c>
    </row>
    <row r="38" spans="2:12" ht="20.100000000000001" customHeight="1" x14ac:dyDescent="0.25">
      <c r="B38" s="36" t="s">
        <v>79</v>
      </c>
      <c r="C38" s="37">
        <v>0</v>
      </c>
      <c r="D38" s="37">
        <v>77544131</v>
      </c>
      <c r="E38" s="38">
        <f t="shared" si="0"/>
        <v>77544131</v>
      </c>
      <c r="F38" s="38">
        <v>49594867.919999987</v>
      </c>
      <c r="G38" s="37">
        <v>46470079.269999988</v>
      </c>
      <c r="H38" s="37"/>
      <c r="I38" s="39"/>
      <c r="J38" s="39">
        <f t="shared" si="1"/>
        <v>0.5992726808686526</v>
      </c>
      <c r="K38" s="39">
        <f t="shared" si="2"/>
        <v>0</v>
      </c>
      <c r="L38" s="40">
        <f t="shared" si="3"/>
        <v>31074051.730000012</v>
      </c>
    </row>
    <row r="39" spans="2:12" ht="20.100000000000001" customHeight="1" x14ac:dyDescent="0.25">
      <c r="B39" s="36" t="s">
        <v>80</v>
      </c>
      <c r="C39" s="37">
        <v>0</v>
      </c>
      <c r="D39" s="37">
        <v>42149414</v>
      </c>
      <c r="E39" s="38">
        <f t="shared" si="0"/>
        <v>42149414</v>
      </c>
      <c r="F39" s="38">
        <v>21759270.619999997</v>
      </c>
      <c r="G39" s="37">
        <v>20622789.509999998</v>
      </c>
      <c r="H39" s="37"/>
      <c r="I39" s="39"/>
      <c r="J39" s="39">
        <f t="shared" si="1"/>
        <v>0.48927820230193469</v>
      </c>
      <c r="K39" s="39">
        <f t="shared" si="2"/>
        <v>0</v>
      </c>
      <c r="L39" s="40">
        <f t="shared" si="3"/>
        <v>21526624.490000002</v>
      </c>
    </row>
    <row r="40" spans="2:12" ht="20.100000000000001" customHeight="1" x14ac:dyDescent="0.25">
      <c r="B40" s="36" t="s">
        <v>81</v>
      </c>
      <c r="C40" s="37">
        <v>0</v>
      </c>
      <c r="D40" s="37">
        <v>65458002</v>
      </c>
      <c r="E40" s="38">
        <f t="shared" si="0"/>
        <v>65458002</v>
      </c>
      <c r="F40" s="38">
        <v>57472439.189999975</v>
      </c>
      <c r="G40" s="37">
        <v>33317030.200000022</v>
      </c>
      <c r="H40" s="37"/>
      <c r="I40" s="39"/>
      <c r="J40" s="39">
        <f t="shared" si="1"/>
        <v>0.50898330505107725</v>
      </c>
      <c r="K40" s="39">
        <f t="shared" si="2"/>
        <v>0</v>
      </c>
      <c r="L40" s="40">
        <f t="shared" si="3"/>
        <v>32140971.799999978</v>
      </c>
    </row>
    <row r="41" spans="2:12" ht="20.100000000000001" customHeight="1" x14ac:dyDescent="0.25">
      <c r="B41" s="36" t="s">
        <v>82</v>
      </c>
      <c r="C41" s="37">
        <v>0</v>
      </c>
      <c r="D41" s="37">
        <v>58807225</v>
      </c>
      <c r="E41" s="38">
        <f t="shared" si="0"/>
        <v>58807225</v>
      </c>
      <c r="F41" s="38">
        <v>50428710.900000021</v>
      </c>
      <c r="G41" s="37">
        <v>26324422.780000001</v>
      </c>
      <c r="H41" s="37"/>
      <c r="I41" s="39"/>
      <c r="J41" s="39">
        <f t="shared" si="1"/>
        <v>0.44763926167235407</v>
      </c>
      <c r="K41" s="39">
        <f t="shared" si="2"/>
        <v>0</v>
      </c>
      <c r="L41" s="40">
        <f t="shared" si="3"/>
        <v>32482802.219999999</v>
      </c>
    </row>
    <row r="42" spans="2:12" ht="20.100000000000001" customHeight="1" x14ac:dyDescent="0.25">
      <c r="B42" s="36" t="s">
        <v>83</v>
      </c>
      <c r="C42" s="37">
        <v>0</v>
      </c>
      <c r="D42" s="37">
        <v>44866580</v>
      </c>
      <c r="E42" s="38">
        <f t="shared" si="0"/>
        <v>44866580</v>
      </c>
      <c r="F42" s="38">
        <v>23630585.300000001</v>
      </c>
      <c r="G42" s="37">
        <v>21129823.080000006</v>
      </c>
      <c r="H42" s="37"/>
      <c r="I42" s="39"/>
      <c r="J42" s="39">
        <f t="shared" si="1"/>
        <v>0.47094793229169696</v>
      </c>
      <c r="K42" s="39">
        <f t="shared" si="2"/>
        <v>0</v>
      </c>
      <c r="L42" s="40">
        <f t="shared" si="3"/>
        <v>23736756.919999994</v>
      </c>
    </row>
    <row r="43" spans="2:12" ht="20.100000000000001" customHeight="1" x14ac:dyDescent="0.25">
      <c r="B43" s="36" t="s">
        <v>84</v>
      </c>
      <c r="C43" s="37">
        <v>0</v>
      </c>
      <c r="D43" s="37">
        <v>45146348</v>
      </c>
      <c r="E43" s="38">
        <f t="shared" si="0"/>
        <v>45146348</v>
      </c>
      <c r="F43" s="38">
        <v>23205700.08999997</v>
      </c>
      <c r="G43" s="37">
        <v>19605700.300000001</v>
      </c>
      <c r="H43" s="37"/>
      <c r="I43" s="39"/>
      <c r="J43" s="39">
        <f t="shared" si="1"/>
        <v>0.4342699059511968</v>
      </c>
      <c r="K43" s="39">
        <f t="shared" si="2"/>
        <v>0</v>
      </c>
      <c r="L43" s="40">
        <f t="shared" si="3"/>
        <v>25540647.699999999</v>
      </c>
    </row>
    <row r="44" spans="2:12" ht="20.100000000000001" customHeight="1" x14ac:dyDescent="0.25">
      <c r="B44" s="36" t="s">
        <v>85</v>
      </c>
      <c r="C44" s="37">
        <v>0</v>
      </c>
      <c r="D44" s="37">
        <v>79338126</v>
      </c>
      <c r="E44" s="38">
        <f t="shared" si="0"/>
        <v>79338126</v>
      </c>
      <c r="F44" s="38">
        <v>77095696.429999977</v>
      </c>
      <c r="G44" s="37">
        <v>39070396.949999996</v>
      </c>
      <c r="H44" s="37"/>
      <c r="I44" s="39"/>
      <c r="J44" s="39">
        <f t="shared" si="1"/>
        <v>0.4924542451380815</v>
      </c>
      <c r="K44" s="39">
        <f t="shared" si="2"/>
        <v>0</v>
      </c>
      <c r="L44" s="40">
        <f t="shared" si="3"/>
        <v>40267729.050000004</v>
      </c>
    </row>
    <row r="45" spans="2:12" ht="20.100000000000001" customHeight="1" x14ac:dyDescent="0.25">
      <c r="B45" s="36" t="s">
        <v>86</v>
      </c>
      <c r="C45" s="37">
        <v>726350000</v>
      </c>
      <c r="D45" s="37">
        <v>707161047</v>
      </c>
      <c r="E45" s="38">
        <f t="shared" si="0"/>
        <v>707161047</v>
      </c>
      <c r="F45" s="38">
        <v>378198726.96000004</v>
      </c>
      <c r="G45" s="37">
        <v>335984605.41999996</v>
      </c>
      <c r="H45" s="37"/>
      <c r="I45" s="39"/>
      <c r="J45" s="39">
        <f t="shared" si="1"/>
        <v>0.47511752357592735</v>
      </c>
      <c r="K45" s="39">
        <f t="shared" si="2"/>
        <v>0</v>
      </c>
      <c r="L45" s="40">
        <f t="shared" si="3"/>
        <v>371176441.58000004</v>
      </c>
    </row>
    <row r="46" spans="2:12" ht="20.100000000000001" customHeight="1" x14ac:dyDescent="0.25">
      <c r="B46" s="36" t="s">
        <v>87</v>
      </c>
      <c r="C46" s="37">
        <v>41837898</v>
      </c>
      <c r="D46" s="37">
        <v>109938935</v>
      </c>
      <c r="E46" s="38">
        <f t="shared" si="0"/>
        <v>109938935</v>
      </c>
      <c r="F46" s="38">
        <v>25992291.589999992</v>
      </c>
      <c r="G46" s="37">
        <v>15781676.900000004</v>
      </c>
      <c r="H46" s="37"/>
      <c r="I46" s="39"/>
      <c r="J46" s="39">
        <f t="shared" si="1"/>
        <v>0.14354947953607158</v>
      </c>
      <c r="K46" s="39">
        <f t="shared" si="2"/>
        <v>0</v>
      </c>
      <c r="L46" s="40">
        <f t="shared" si="3"/>
        <v>94157258.099999994</v>
      </c>
    </row>
    <row r="47" spans="2:12" ht="20.100000000000001" customHeight="1" x14ac:dyDescent="0.25">
      <c r="B47" s="36" t="s">
        <v>88</v>
      </c>
      <c r="C47" s="37">
        <v>0</v>
      </c>
      <c r="D47" s="37">
        <v>95865786</v>
      </c>
      <c r="E47" s="38">
        <f t="shared" si="0"/>
        <v>95865786</v>
      </c>
      <c r="F47" s="38">
        <v>84008350.819999978</v>
      </c>
      <c r="G47" s="37">
        <v>55093848.719999984</v>
      </c>
      <c r="H47" s="37"/>
      <c r="I47" s="39"/>
      <c r="J47" s="39">
        <f t="shared" si="1"/>
        <v>0.57469772083233095</v>
      </c>
      <c r="K47" s="39">
        <f t="shared" si="2"/>
        <v>0</v>
      </c>
      <c r="L47" s="40">
        <f t="shared" si="3"/>
        <v>40771937.280000016</v>
      </c>
    </row>
    <row r="48" spans="2:12" ht="20.100000000000001" customHeight="1" x14ac:dyDescent="0.25">
      <c r="B48" s="36" t="s">
        <v>89</v>
      </c>
      <c r="C48" s="37">
        <v>0</v>
      </c>
      <c r="D48" s="37">
        <v>19263361</v>
      </c>
      <c r="E48" s="38">
        <f t="shared" si="0"/>
        <v>19263361</v>
      </c>
      <c r="F48" s="38">
        <v>13274081.160000004</v>
      </c>
      <c r="G48" s="37">
        <v>8952327.8100000042</v>
      </c>
      <c r="H48" s="37"/>
      <c r="I48" s="39"/>
      <c r="J48" s="39">
        <f t="shared" si="1"/>
        <v>0.46473342891720737</v>
      </c>
      <c r="K48" s="39">
        <f t="shared" si="2"/>
        <v>0</v>
      </c>
      <c r="L48" s="40">
        <f t="shared" si="3"/>
        <v>10311033.189999996</v>
      </c>
    </row>
    <row r="49" spans="2:12" ht="20.100000000000001" customHeight="1" x14ac:dyDescent="0.25">
      <c r="B49" s="7" t="s">
        <v>90</v>
      </c>
      <c r="C49" s="9">
        <v>0</v>
      </c>
      <c r="D49" s="9">
        <v>27679375</v>
      </c>
      <c r="E49" s="20">
        <f t="shared" si="0"/>
        <v>27679375</v>
      </c>
      <c r="F49" s="20">
        <v>24417921.220000006</v>
      </c>
      <c r="G49" s="9">
        <v>14644158.140000004</v>
      </c>
      <c r="H49" s="9"/>
      <c r="I49" s="14">
        <f>IF(ISERROR(+#REF!/E49)=TRUE,0,++#REF!/E49)</f>
        <v>0</v>
      </c>
      <c r="J49" s="14">
        <f>IF(ISERROR(+G49/E49)=TRUE,0,++G49/E49)</f>
        <v>0.52906390191252528</v>
      </c>
      <c r="K49" s="14">
        <f>IF(ISERROR(+H49/E49)=TRUE,0,++H49/E49)</f>
        <v>0</v>
      </c>
      <c r="L49" s="17">
        <f>+D49-G49</f>
        <v>13035216.859999996</v>
      </c>
    </row>
    <row r="50" spans="2:12" ht="20.100000000000001" customHeight="1" x14ac:dyDescent="0.25">
      <c r="B50" s="7" t="s">
        <v>92</v>
      </c>
      <c r="C50" s="9">
        <v>0</v>
      </c>
      <c r="D50" s="9">
        <v>60358329</v>
      </c>
      <c r="E50" s="20">
        <f t="shared" si="0"/>
        <v>60358329</v>
      </c>
      <c r="F50" s="23">
        <v>24763717.250000007</v>
      </c>
      <c r="G50" s="9">
        <v>19303062.829999994</v>
      </c>
      <c r="H50" s="9"/>
      <c r="I50" s="14">
        <f>IF(ISERROR(+#REF!/E50)=TRUE,0,++#REF!/E50)</f>
        <v>0</v>
      </c>
      <c r="J50" s="14">
        <f>IF(ISERROR(+G50/E50)=TRUE,0,++G50/E50)</f>
        <v>0.31980777383681369</v>
      </c>
      <c r="K50" s="14">
        <f>IF(ISERROR(+H50/E50)=TRUE,0,++H50/E50)</f>
        <v>0</v>
      </c>
      <c r="L50" s="17">
        <f>+D50-G50</f>
        <v>41055266.170000002</v>
      </c>
    </row>
    <row r="51" spans="2:12" ht="20.100000000000001" customHeight="1" x14ac:dyDescent="0.25">
      <c r="B51" s="7" t="s">
        <v>91</v>
      </c>
      <c r="C51" s="9">
        <v>0</v>
      </c>
      <c r="D51" s="9">
        <v>75962631</v>
      </c>
      <c r="E51" s="20">
        <f t="shared" si="0"/>
        <v>75962631</v>
      </c>
      <c r="F51" s="23">
        <v>35984277.979999974</v>
      </c>
      <c r="G51" s="9">
        <v>35671159.219999976</v>
      </c>
      <c r="H51" s="9"/>
      <c r="I51" s="14">
        <f>IF(ISERROR(+#REF!/E51)=TRUE,0,++#REF!/E51)</f>
        <v>0</v>
      </c>
      <c r="J51" s="14">
        <f>IF(ISERROR(+G51/E51)=TRUE,0,++G51/E51)</f>
        <v>0.46958825346636529</v>
      </c>
      <c r="K51" s="14">
        <f>IF(ISERROR(+H51/E51)=TRUE,0,++H51/E51)</f>
        <v>0</v>
      </c>
      <c r="L51" s="17">
        <f>+D51-G51</f>
        <v>40291471.780000024</v>
      </c>
    </row>
    <row r="52" spans="2:12" ht="23.25" customHeight="1" x14ac:dyDescent="0.25">
      <c r="B52" s="24" t="s">
        <v>4</v>
      </c>
      <c r="C52" s="11">
        <f t="shared" ref="C52:H52" si="4">SUM(C14:C51)</f>
        <v>3462390947</v>
      </c>
      <c r="D52" s="11">
        <f t="shared" si="4"/>
        <v>5018102899</v>
      </c>
      <c r="E52" s="11">
        <f t="shared" si="4"/>
        <v>5018102899</v>
      </c>
      <c r="F52" s="11">
        <f t="shared" si="4"/>
        <v>3120008498.3600001</v>
      </c>
      <c r="G52" s="11">
        <f t="shared" si="4"/>
        <v>2025582054.7199996</v>
      </c>
      <c r="H52" s="11">
        <f t="shared" si="4"/>
        <v>0</v>
      </c>
      <c r="I52" s="15">
        <f>IF(ISERROR(+#REF!/E52)=TRUE,0,++#REF!/E52)</f>
        <v>0</v>
      </c>
      <c r="J52" s="15">
        <f>IF(ISERROR(+G52/E52)=TRUE,0,++G52/E52)</f>
        <v>0.40365494600034096</v>
      </c>
      <c r="K52" s="15">
        <f>IF(ISERROR(+H52/E52)=TRUE,0,++H52/E52)</f>
        <v>0</v>
      </c>
      <c r="L52" s="18">
        <f>SUM(L14:L51)</f>
        <v>2992520844.2800007</v>
      </c>
    </row>
    <row r="53" spans="2:12" x14ac:dyDescent="0.2">
      <c r="B53" s="12" t="s">
        <v>95</v>
      </c>
    </row>
    <row r="54" spans="2:12" s="31" customFormat="1" x14ac:dyDescent="0.2">
      <c r="B54" s="1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x14ac:dyDescent="0.25">
      <c r="K57" s="32"/>
    </row>
    <row r="58" spans="2:12" s="31" customFormat="1" ht="44.25" customHeight="1" x14ac:dyDescent="0.25">
      <c r="B58" s="41"/>
      <c r="C58" s="28" t="s">
        <v>3</v>
      </c>
      <c r="D58" s="28" t="s">
        <v>2</v>
      </c>
      <c r="E58" s="26" t="s">
        <v>17</v>
      </c>
      <c r="F58" s="26" t="s">
        <v>18</v>
      </c>
      <c r="G58" s="26" t="s">
        <v>21</v>
      </c>
      <c r="H58" s="27" t="s">
        <v>14</v>
      </c>
      <c r="I58" s="52"/>
      <c r="J58" s="52"/>
      <c r="K58" s="52"/>
      <c r="L58" s="26"/>
    </row>
    <row r="59" spans="2:12" s="31" customFormat="1" x14ac:dyDescent="0.25">
      <c r="B59" s="42"/>
      <c r="C59" s="29">
        <f>C52/$A$10</f>
        <v>3462.3909469999999</v>
      </c>
      <c r="D59" s="29">
        <f>D52/$A$10</f>
        <v>5018.1028990000004</v>
      </c>
      <c r="E59" s="29">
        <f>E52/$A$10</f>
        <v>5018.1028990000004</v>
      </c>
      <c r="F59" s="29">
        <f>F52/$A$10</f>
        <v>3120.00849836</v>
      </c>
      <c r="G59" s="29">
        <f>G52/$A$10</f>
        <v>2025.5820547199996</v>
      </c>
      <c r="H59" s="33"/>
      <c r="I59" s="34"/>
      <c r="J59" s="34"/>
      <c r="K59" s="34"/>
      <c r="L59" s="35"/>
    </row>
    <row r="60" spans="2:12" s="31" customFormat="1" x14ac:dyDescent="0.25">
      <c r="B60" s="42"/>
      <c r="C60" s="29"/>
      <c r="D60" s="29"/>
      <c r="E60" s="29"/>
      <c r="F60" s="29"/>
      <c r="G60" s="29"/>
      <c r="H60" s="48"/>
      <c r="I60" s="34"/>
      <c r="J60" s="34"/>
      <c r="K60" s="34"/>
      <c r="L60" s="35"/>
    </row>
    <row r="61" spans="2:12" s="31" customFormat="1" x14ac:dyDescent="0.25">
      <c r="B61" s="42"/>
      <c r="C61" s="29"/>
      <c r="D61" s="29"/>
      <c r="E61" s="29"/>
      <c r="F61" s="29"/>
      <c r="G61" s="29"/>
      <c r="H61" s="48"/>
      <c r="I61" s="34"/>
      <c r="J61" s="34"/>
      <c r="K61" s="34"/>
      <c r="L61" s="3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7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B96" s="42"/>
      <c r="C96" s="43"/>
      <c r="D96" s="43"/>
      <c r="E96" s="43"/>
      <c r="F96" s="43"/>
      <c r="G96" s="43"/>
      <c r="H96" s="46"/>
      <c r="I96" s="44"/>
      <c r="J96" s="44"/>
      <c r="K96" s="44"/>
      <c r="L96" s="45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  <row r="112" spans="11:11" s="31" customFormat="1" x14ac:dyDescent="0.25">
      <c r="K112" s="32"/>
    </row>
  </sheetData>
  <mergeCells count="11">
    <mergeCell ref="I58:K58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1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93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6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94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55</v>
      </c>
      <c r="C14" s="8">
        <v>62040827</v>
      </c>
      <c r="D14" s="8">
        <v>61165827</v>
      </c>
      <c r="E14" s="19">
        <f>+D14*100/100</f>
        <v>61165827</v>
      </c>
      <c r="F14" s="19">
        <v>40882547.450000025</v>
      </c>
      <c r="G14" s="8">
        <v>27093827.789999999</v>
      </c>
      <c r="H14" s="8"/>
      <c r="I14" s="13">
        <f>IF(ISERROR(+#REF!/E14)=TRUE,0,++#REF!/E14)</f>
        <v>0</v>
      </c>
      <c r="J14" s="13">
        <f>IF(ISERROR(+G14/E14)=TRUE,0,++G14/E14)</f>
        <v>0.44295694375226874</v>
      </c>
      <c r="K14" s="13">
        <f>IF(ISERROR(+H14/E14)=TRUE,0,++H14/E14)</f>
        <v>0</v>
      </c>
      <c r="L14" s="16">
        <f>+D14-G14</f>
        <v>34071999.210000001</v>
      </c>
    </row>
    <row r="15" spans="1:12" ht="20.100000000000001" customHeight="1" x14ac:dyDescent="0.25">
      <c r="B15" s="36" t="s">
        <v>56</v>
      </c>
      <c r="C15" s="37">
        <v>0</v>
      </c>
      <c r="D15" s="37">
        <v>4391036</v>
      </c>
      <c r="E15" s="38">
        <f t="shared" ref="E15:E50" si="0">+D15*100/100</f>
        <v>4391036</v>
      </c>
      <c r="F15" s="38">
        <v>1549972.52</v>
      </c>
      <c r="G15" s="37">
        <v>1167972.07</v>
      </c>
      <c r="H15" s="37"/>
      <c r="I15" s="39"/>
      <c r="J15" s="39">
        <f t="shared" ref="J15:J48" si="1">IF(ISERROR(+G15/E15)=TRUE,0,++G15/E15)</f>
        <v>0.2659900920876076</v>
      </c>
      <c r="K15" s="39">
        <f t="shared" ref="K15:K48" si="2">IF(ISERROR(+H15/E15)=TRUE,0,++H15/E15)</f>
        <v>0</v>
      </c>
      <c r="L15" s="40">
        <f t="shared" ref="L15:L48" si="3">+D15-G15</f>
        <v>3223063.9299999997</v>
      </c>
    </row>
    <row r="16" spans="1:12" ht="20.100000000000001" customHeight="1" x14ac:dyDescent="0.25">
      <c r="B16" s="36" t="s">
        <v>57</v>
      </c>
      <c r="C16" s="37">
        <v>0</v>
      </c>
      <c r="D16" s="37">
        <v>5889403</v>
      </c>
      <c r="E16" s="38">
        <f t="shared" si="0"/>
        <v>5889403</v>
      </c>
      <c r="F16" s="38">
        <v>2859242.88</v>
      </c>
      <c r="G16" s="37">
        <v>2097571.9500000002</v>
      </c>
      <c r="H16" s="37"/>
      <c r="I16" s="39"/>
      <c r="J16" s="39">
        <f t="shared" si="1"/>
        <v>0.3561603697352686</v>
      </c>
      <c r="K16" s="39">
        <f t="shared" si="2"/>
        <v>0</v>
      </c>
      <c r="L16" s="40">
        <f t="shared" si="3"/>
        <v>3791831.05</v>
      </c>
    </row>
    <row r="17" spans="2:12" ht="20.100000000000001" customHeight="1" x14ac:dyDescent="0.25">
      <c r="B17" s="36" t="s">
        <v>58</v>
      </c>
      <c r="C17" s="37">
        <v>0</v>
      </c>
      <c r="D17" s="37">
        <v>19001537</v>
      </c>
      <c r="E17" s="38">
        <f t="shared" si="0"/>
        <v>19001537</v>
      </c>
      <c r="F17" s="38">
        <v>12434791.180000003</v>
      </c>
      <c r="G17" s="37">
        <v>9437721.8100000005</v>
      </c>
      <c r="H17" s="37"/>
      <c r="I17" s="39"/>
      <c r="J17" s="39">
        <f t="shared" si="1"/>
        <v>0.49668202156488711</v>
      </c>
      <c r="K17" s="39">
        <f t="shared" si="2"/>
        <v>0</v>
      </c>
      <c r="L17" s="40">
        <f t="shared" si="3"/>
        <v>9563815.1899999995</v>
      </c>
    </row>
    <row r="18" spans="2:12" ht="20.100000000000001" customHeight="1" x14ac:dyDescent="0.25">
      <c r="B18" s="36" t="s">
        <v>59</v>
      </c>
      <c r="C18" s="37">
        <v>0</v>
      </c>
      <c r="D18" s="37">
        <v>4648040</v>
      </c>
      <c r="E18" s="38">
        <f t="shared" si="0"/>
        <v>4648040</v>
      </c>
      <c r="F18" s="38">
        <v>1486538.8900000001</v>
      </c>
      <c r="G18" s="37">
        <v>1310127.7500000002</v>
      </c>
      <c r="H18" s="37"/>
      <c r="I18" s="39"/>
      <c r="J18" s="39">
        <f t="shared" si="1"/>
        <v>0.28186671156014154</v>
      </c>
      <c r="K18" s="39">
        <f t="shared" si="2"/>
        <v>0</v>
      </c>
      <c r="L18" s="40">
        <f t="shared" si="3"/>
        <v>3337912.25</v>
      </c>
    </row>
    <row r="19" spans="2:12" ht="20.100000000000001" customHeight="1" x14ac:dyDescent="0.25">
      <c r="B19" s="36" t="s">
        <v>60</v>
      </c>
      <c r="C19" s="37">
        <v>0</v>
      </c>
      <c r="D19" s="37">
        <v>21797382</v>
      </c>
      <c r="E19" s="38">
        <f t="shared" si="0"/>
        <v>21797382</v>
      </c>
      <c r="F19" s="38">
        <v>9430054.8599999994</v>
      </c>
      <c r="G19" s="37">
        <v>4350735.0799999991</v>
      </c>
      <c r="H19" s="37"/>
      <c r="I19" s="39"/>
      <c r="J19" s="39">
        <f t="shared" si="1"/>
        <v>0.19959897385842021</v>
      </c>
      <c r="K19" s="39">
        <f t="shared" si="2"/>
        <v>0</v>
      </c>
      <c r="L19" s="40">
        <f t="shared" si="3"/>
        <v>17446646.920000002</v>
      </c>
    </row>
    <row r="20" spans="2:12" ht="20.100000000000001" customHeight="1" x14ac:dyDescent="0.25">
      <c r="B20" s="36" t="s">
        <v>61</v>
      </c>
      <c r="C20" s="37">
        <v>0</v>
      </c>
      <c r="D20" s="37">
        <v>18756876</v>
      </c>
      <c r="E20" s="38">
        <f t="shared" si="0"/>
        <v>18756876</v>
      </c>
      <c r="F20" s="38">
        <v>7435553.3499999996</v>
      </c>
      <c r="G20" s="37">
        <v>4224150.53</v>
      </c>
      <c r="H20" s="37"/>
      <c r="I20" s="39"/>
      <c r="J20" s="39">
        <f t="shared" si="1"/>
        <v>0.2252054409273698</v>
      </c>
      <c r="K20" s="39">
        <f t="shared" si="2"/>
        <v>0</v>
      </c>
      <c r="L20" s="40">
        <f t="shared" si="3"/>
        <v>14532725.469999999</v>
      </c>
    </row>
    <row r="21" spans="2:12" ht="20.100000000000001" customHeight="1" x14ac:dyDescent="0.25">
      <c r="B21" s="36" t="s">
        <v>62</v>
      </c>
      <c r="C21" s="37">
        <v>0</v>
      </c>
      <c r="D21" s="37">
        <v>10485659</v>
      </c>
      <c r="E21" s="38">
        <f t="shared" si="0"/>
        <v>10485659</v>
      </c>
      <c r="F21" s="38">
        <v>6319057.9199999999</v>
      </c>
      <c r="G21" s="37">
        <v>5959460.2300000004</v>
      </c>
      <c r="H21" s="37"/>
      <c r="I21" s="39"/>
      <c r="J21" s="39">
        <f t="shared" si="1"/>
        <v>0.56834389045075762</v>
      </c>
      <c r="K21" s="39">
        <f t="shared" si="2"/>
        <v>0</v>
      </c>
      <c r="L21" s="40">
        <f t="shared" si="3"/>
        <v>4526198.7699999996</v>
      </c>
    </row>
    <row r="22" spans="2:12" ht="20.100000000000001" customHeight="1" x14ac:dyDescent="0.25">
      <c r="B22" s="36" t="s">
        <v>63</v>
      </c>
      <c r="C22" s="37">
        <v>0</v>
      </c>
      <c r="D22" s="37">
        <v>6808900</v>
      </c>
      <c r="E22" s="38">
        <f t="shared" si="0"/>
        <v>6808900</v>
      </c>
      <c r="F22" s="38">
        <v>2967338.4900000007</v>
      </c>
      <c r="G22" s="37">
        <v>2536728.2999999998</v>
      </c>
      <c r="H22" s="37"/>
      <c r="I22" s="39"/>
      <c r="J22" s="39">
        <f t="shared" si="1"/>
        <v>0.37256066324957038</v>
      </c>
      <c r="K22" s="39">
        <f t="shared" si="2"/>
        <v>0</v>
      </c>
      <c r="L22" s="40">
        <f t="shared" si="3"/>
        <v>4272171.7</v>
      </c>
    </row>
    <row r="23" spans="2:12" ht="20.100000000000001" customHeight="1" x14ac:dyDescent="0.25">
      <c r="B23" s="36" t="s">
        <v>64</v>
      </c>
      <c r="C23" s="37">
        <v>0</v>
      </c>
      <c r="D23" s="37">
        <v>4821218</v>
      </c>
      <c r="E23" s="38">
        <f t="shared" si="0"/>
        <v>4821218</v>
      </c>
      <c r="F23" s="38">
        <v>1817087.3000000005</v>
      </c>
      <c r="G23" s="37">
        <v>1630385.5200000003</v>
      </c>
      <c r="H23" s="37"/>
      <c r="I23" s="39"/>
      <c r="J23" s="39">
        <f t="shared" si="1"/>
        <v>0.33816880298712904</v>
      </c>
      <c r="K23" s="39">
        <f t="shared" si="2"/>
        <v>0</v>
      </c>
      <c r="L23" s="40">
        <f t="shared" si="3"/>
        <v>3190832.4799999995</v>
      </c>
    </row>
    <row r="24" spans="2:12" ht="20.100000000000001" customHeight="1" x14ac:dyDescent="0.25">
      <c r="B24" s="36" t="s">
        <v>65</v>
      </c>
      <c r="C24" s="37">
        <v>0</v>
      </c>
      <c r="D24" s="37">
        <v>8631801</v>
      </c>
      <c r="E24" s="38">
        <f t="shared" si="0"/>
        <v>8631801</v>
      </c>
      <c r="F24" s="38">
        <v>3298479.4099999997</v>
      </c>
      <c r="G24" s="37">
        <v>2400439.3200000003</v>
      </c>
      <c r="H24" s="37"/>
      <c r="I24" s="39"/>
      <c r="J24" s="39">
        <f t="shared" si="1"/>
        <v>0.27809252321734484</v>
      </c>
      <c r="K24" s="39">
        <f t="shared" si="2"/>
        <v>0</v>
      </c>
      <c r="L24" s="40">
        <f t="shared" si="3"/>
        <v>6231361.6799999997</v>
      </c>
    </row>
    <row r="25" spans="2:12" ht="20.100000000000001" customHeight="1" x14ac:dyDescent="0.25">
      <c r="B25" s="36" t="s">
        <v>66</v>
      </c>
      <c r="C25" s="37">
        <v>5464014</v>
      </c>
      <c r="D25" s="37">
        <v>5464014</v>
      </c>
      <c r="E25" s="38">
        <f t="shared" si="0"/>
        <v>5464014</v>
      </c>
      <c r="F25" s="38">
        <v>4278211.42</v>
      </c>
      <c r="G25" s="37">
        <v>3403450.4600000004</v>
      </c>
      <c r="H25" s="37"/>
      <c r="I25" s="39"/>
      <c r="J25" s="39">
        <f t="shared" si="1"/>
        <v>0.62288465219891465</v>
      </c>
      <c r="K25" s="39">
        <f t="shared" si="2"/>
        <v>0</v>
      </c>
      <c r="L25" s="40">
        <f t="shared" si="3"/>
        <v>2060563.5399999996</v>
      </c>
    </row>
    <row r="26" spans="2:12" ht="20.100000000000001" customHeight="1" x14ac:dyDescent="0.25">
      <c r="B26" s="36" t="s">
        <v>67</v>
      </c>
      <c r="C26" s="37">
        <v>0</v>
      </c>
      <c r="D26" s="37">
        <v>5309470</v>
      </c>
      <c r="E26" s="38">
        <f t="shared" si="0"/>
        <v>5309470</v>
      </c>
      <c r="F26" s="38">
        <v>1261597.75</v>
      </c>
      <c r="G26" s="37">
        <v>824008.48999999987</v>
      </c>
      <c r="H26" s="37"/>
      <c r="I26" s="39"/>
      <c r="J26" s="39">
        <f t="shared" si="1"/>
        <v>0.15519599696391539</v>
      </c>
      <c r="K26" s="39">
        <f t="shared" si="2"/>
        <v>0</v>
      </c>
      <c r="L26" s="40">
        <f t="shared" si="3"/>
        <v>4485461.51</v>
      </c>
    </row>
    <row r="27" spans="2:12" ht="20.100000000000001" customHeight="1" x14ac:dyDescent="0.25">
      <c r="B27" s="36" t="s">
        <v>68</v>
      </c>
      <c r="C27" s="37">
        <v>0</v>
      </c>
      <c r="D27" s="37">
        <v>13549464</v>
      </c>
      <c r="E27" s="38">
        <f t="shared" si="0"/>
        <v>13549464</v>
      </c>
      <c r="F27" s="38">
        <v>5914833.6500000013</v>
      </c>
      <c r="G27" s="37">
        <v>3729812.38</v>
      </c>
      <c r="H27" s="37"/>
      <c r="I27" s="39"/>
      <c r="J27" s="39">
        <f t="shared" si="1"/>
        <v>0.27527379533242052</v>
      </c>
      <c r="K27" s="39">
        <f t="shared" si="2"/>
        <v>0</v>
      </c>
      <c r="L27" s="40">
        <f t="shared" si="3"/>
        <v>9819651.620000001</v>
      </c>
    </row>
    <row r="28" spans="2:12" ht="20.100000000000001" customHeight="1" x14ac:dyDescent="0.25">
      <c r="B28" s="36" t="s">
        <v>69</v>
      </c>
      <c r="C28" s="37">
        <v>0</v>
      </c>
      <c r="D28" s="37">
        <v>12494103</v>
      </c>
      <c r="E28" s="38">
        <f t="shared" si="0"/>
        <v>12494103</v>
      </c>
      <c r="F28" s="38">
        <v>4808679.79</v>
      </c>
      <c r="G28" s="37">
        <v>3538420.4099999992</v>
      </c>
      <c r="H28" s="37"/>
      <c r="I28" s="39"/>
      <c r="J28" s="39">
        <f t="shared" si="1"/>
        <v>0.283207238646904</v>
      </c>
      <c r="K28" s="39">
        <f t="shared" si="2"/>
        <v>0</v>
      </c>
      <c r="L28" s="40">
        <f t="shared" si="3"/>
        <v>8955682.5899999999</v>
      </c>
    </row>
    <row r="29" spans="2:12" ht="20.100000000000001" customHeight="1" x14ac:dyDescent="0.25">
      <c r="B29" s="36" t="s">
        <v>70</v>
      </c>
      <c r="C29" s="37">
        <v>0</v>
      </c>
      <c r="D29" s="37">
        <v>7846509</v>
      </c>
      <c r="E29" s="38">
        <f t="shared" si="0"/>
        <v>7846509</v>
      </c>
      <c r="F29" s="38">
        <v>4178781.9399999995</v>
      </c>
      <c r="G29" s="37">
        <v>3154823.7</v>
      </c>
      <c r="H29" s="37"/>
      <c r="I29" s="39"/>
      <c r="J29" s="39">
        <f t="shared" si="1"/>
        <v>0.40206717407703224</v>
      </c>
      <c r="K29" s="39">
        <f t="shared" si="2"/>
        <v>0</v>
      </c>
      <c r="L29" s="40">
        <f t="shared" si="3"/>
        <v>4691685.3</v>
      </c>
    </row>
    <row r="30" spans="2:12" ht="20.100000000000001" customHeight="1" x14ac:dyDescent="0.25">
      <c r="B30" s="36" t="s">
        <v>71</v>
      </c>
      <c r="C30" s="37">
        <v>0</v>
      </c>
      <c r="D30" s="37">
        <v>7547095</v>
      </c>
      <c r="E30" s="38">
        <f t="shared" si="0"/>
        <v>7547095</v>
      </c>
      <c r="F30" s="38">
        <v>2786770.9300000006</v>
      </c>
      <c r="G30" s="37">
        <v>2239095.7400000002</v>
      </c>
      <c r="H30" s="37"/>
      <c r="I30" s="39"/>
      <c r="J30" s="39">
        <f t="shared" si="1"/>
        <v>0.29668312642149069</v>
      </c>
      <c r="K30" s="39">
        <f t="shared" si="2"/>
        <v>0</v>
      </c>
      <c r="L30" s="40">
        <f t="shared" si="3"/>
        <v>5307999.26</v>
      </c>
    </row>
    <row r="31" spans="2:12" ht="20.100000000000001" customHeight="1" x14ac:dyDescent="0.25">
      <c r="B31" s="36" t="s">
        <v>72</v>
      </c>
      <c r="C31" s="37">
        <v>0</v>
      </c>
      <c r="D31" s="37">
        <v>1889565</v>
      </c>
      <c r="E31" s="38">
        <f t="shared" si="0"/>
        <v>1889565</v>
      </c>
      <c r="F31" s="38">
        <v>970358.88</v>
      </c>
      <c r="G31" s="37">
        <v>378464.71</v>
      </c>
      <c r="H31" s="37"/>
      <c r="I31" s="39"/>
      <c r="J31" s="39">
        <f t="shared" si="1"/>
        <v>0.20029197725402409</v>
      </c>
      <c r="K31" s="39">
        <f t="shared" si="2"/>
        <v>0</v>
      </c>
      <c r="L31" s="40">
        <f t="shared" si="3"/>
        <v>1511100.29</v>
      </c>
    </row>
    <row r="32" spans="2:12" ht="20.100000000000001" customHeight="1" x14ac:dyDescent="0.25">
      <c r="B32" s="36" t="s">
        <v>73</v>
      </c>
      <c r="C32" s="37">
        <v>0</v>
      </c>
      <c r="D32" s="37">
        <v>3862706</v>
      </c>
      <c r="E32" s="38">
        <f t="shared" si="0"/>
        <v>3862706</v>
      </c>
      <c r="F32" s="38">
        <v>1364622.19</v>
      </c>
      <c r="G32" s="37">
        <v>901340.85000000021</v>
      </c>
      <c r="H32" s="37"/>
      <c r="I32" s="39"/>
      <c r="J32" s="39">
        <f t="shared" si="1"/>
        <v>0.23334440933376763</v>
      </c>
      <c r="K32" s="39">
        <f t="shared" si="2"/>
        <v>0</v>
      </c>
      <c r="L32" s="40">
        <f t="shared" si="3"/>
        <v>2961365.15</v>
      </c>
    </row>
    <row r="33" spans="2:12" ht="20.100000000000001" customHeight="1" x14ac:dyDescent="0.25">
      <c r="B33" s="36" t="s">
        <v>74</v>
      </c>
      <c r="C33" s="37">
        <v>0</v>
      </c>
      <c r="D33" s="37">
        <v>6623537</v>
      </c>
      <c r="E33" s="38">
        <f t="shared" si="0"/>
        <v>6623537</v>
      </c>
      <c r="F33" s="38">
        <v>1957107.98</v>
      </c>
      <c r="G33" s="37">
        <v>1524482.2500000002</v>
      </c>
      <c r="H33" s="37"/>
      <c r="I33" s="39"/>
      <c r="J33" s="39">
        <f t="shared" si="1"/>
        <v>0.23016135487731104</v>
      </c>
      <c r="K33" s="39">
        <f t="shared" si="2"/>
        <v>0</v>
      </c>
      <c r="L33" s="40">
        <f t="shared" si="3"/>
        <v>5099054.75</v>
      </c>
    </row>
    <row r="34" spans="2:12" ht="20.100000000000001" customHeight="1" x14ac:dyDescent="0.25">
      <c r="B34" s="36" t="s">
        <v>75</v>
      </c>
      <c r="C34" s="37">
        <v>0</v>
      </c>
      <c r="D34" s="37">
        <v>3682637</v>
      </c>
      <c r="E34" s="38">
        <f t="shared" si="0"/>
        <v>3682637</v>
      </c>
      <c r="F34" s="38">
        <v>998951.07000000007</v>
      </c>
      <c r="G34" s="37">
        <v>452415.07999999996</v>
      </c>
      <c r="H34" s="37"/>
      <c r="I34" s="39"/>
      <c r="J34" s="39">
        <f t="shared" si="1"/>
        <v>0.12285084845451777</v>
      </c>
      <c r="K34" s="39">
        <f t="shared" si="2"/>
        <v>0</v>
      </c>
      <c r="L34" s="40">
        <f t="shared" si="3"/>
        <v>3230221.92</v>
      </c>
    </row>
    <row r="35" spans="2:12" ht="20.100000000000001" customHeight="1" x14ac:dyDescent="0.25">
      <c r="B35" s="36" t="s">
        <v>76</v>
      </c>
      <c r="C35" s="37">
        <v>0</v>
      </c>
      <c r="D35" s="37">
        <v>2187244</v>
      </c>
      <c r="E35" s="38">
        <f t="shared" si="0"/>
        <v>2187244</v>
      </c>
      <c r="F35" s="38">
        <v>1456080.7000000002</v>
      </c>
      <c r="G35" s="37">
        <v>1305076.99</v>
      </c>
      <c r="H35" s="37"/>
      <c r="I35" s="39"/>
      <c r="J35" s="39">
        <f t="shared" si="1"/>
        <v>0.59667645219280518</v>
      </c>
      <c r="K35" s="39">
        <f t="shared" si="2"/>
        <v>0</v>
      </c>
      <c r="L35" s="40">
        <f t="shared" si="3"/>
        <v>882167.01</v>
      </c>
    </row>
    <row r="36" spans="2:12" ht="20.100000000000001" customHeight="1" x14ac:dyDescent="0.25">
      <c r="B36" s="36" t="s">
        <v>77</v>
      </c>
      <c r="C36" s="37">
        <v>0</v>
      </c>
      <c r="D36" s="37">
        <v>2853867</v>
      </c>
      <c r="E36" s="38">
        <f t="shared" si="0"/>
        <v>2853867</v>
      </c>
      <c r="F36" s="38">
        <v>778325.25</v>
      </c>
      <c r="G36" s="37">
        <v>570402.46</v>
      </c>
      <c r="H36" s="37"/>
      <c r="I36" s="39"/>
      <c r="J36" s="39">
        <f t="shared" si="1"/>
        <v>0.19987002197369391</v>
      </c>
      <c r="K36" s="39">
        <f t="shared" si="2"/>
        <v>0</v>
      </c>
      <c r="L36" s="40">
        <f t="shared" si="3"/>
        <v>2283464.54</v>
      </c>
    </row>
    <row r="37" spans="2:12" ht="20.100000000000001" customHeight="1" x14ac:dyDescent="0.25">
      <c r="B37" s="36" t="s">
        <v>78</v>
      </c>
      <c r="C37" s="37">
        <v>0</v>
      </c>
      <c r="D37" s="37">
        <v>3268059</v>
      </c>
      <c r="E37" s="38">
        <f t="shared" si="0"/>
        <v>3268059</v>
      </c>
      <c r="F37" s="38">
        <v>1595341.9899999995</v>
      </c>
      <c r="G37" s="37">
        <v>906198.88</v>
      </c>
      <c r="H37" s="37"/>
      <c r="I37" s="39"/>
      <c r="J37" s="39">
        <f t="shared" si="1"/>
        <v>0.27728963277590768</v>
      </c>
      <c r="K37" s="39">
        <f t="shared" si="2"/>
        <v>0</v>
      </c>
      <c r="L37" s="40">
        <f t="shared" si="3"/>
        <v>2361860.12</v>
      </c>
    </row>
    <row r="38" spans="2:12" ht="20.100000000000001" customHeight="1" x14ac:dyDescent="0.25">
      <c r="B38" s="36" t="s">
        <v>79</v>
      </c>
      <c r="C38" s="37">
        <v>0</v>
      </c>
      <c r="D38" s="37">
        <v>3379118</v>
      </c>
      <c r="E38" s="38">
        <f t="shared" si="0"/>
        <v>3379118</v>
      </c>
      <c r="F38" s="38">
        <v>1324042.9500000002</v>
      </c>
      <c r="G38" s="37">
        <v>1178950.9500000002</v>
      </c>
      <c r="H38" s="37"/>
      <c r="I38" s="39"/>
      <c r="J38" s="39">
        <f t="shared" si="1"/>
        <v>0.34889309873168095</v>
      </c>
      <c r="K38" s="39">
        <f t="shared" si="2"/>
        <v>0</v>
      </c>
      <c r="L38" s="40">
        <f t="shared" si="3"/>
        <v>2200167.0499999998</v>
      </c>
    </row>
    <row r="39" spans="2:12" ht="20.100000000000001" customHeight="1" x14ac:dyDescent="0.25">
      <c r="B39" s="36" t="s">
        <v>80</v>
      </c>
      <c r="C39" s="37">
        <v>0</v>
      </c>
      <c r="D39" s="37">
        <v>2437913</v>
      </c>
      <c r="E39" s="38">
        <f t="shared" si="0"/>
        <v>2437913</v>
      </c>
      <c r="F39" s="38">
        <v>1624481.1199999999</v>
      </c>
      <c r="G39" s="37">
        <v>1162351.1200000001</v>
      </c>
      <c r="H39" s="37"/>
      <c r="I39" s="39"/>
      <c r="J39" s="39">
        <f t="shared" si="1"/>
        <v>0.47678121409582708</v>
      </c>
      <c r="K39" s="39">
        <f t="shared" si="2"/>
        <v>0</v>
      </c>
      <c r="L39" s="40">
        <f t="shared" si="3"/>
        <v>1275561.8799999999</v>
      </c>
    </row>
    <row r="40" spans="2:12" ht="20.100000000000001" customHeight="1" x14ac:dyDescent="0.25">
      <c r="B40" s="36" t="s">
        <v>81</v>
      </c>
      <c r="C40" s="37">
        <v>0</v>
      </c>
      <c r="D40" s="37">
        <v>4562924</v>
      </c>
      <c r="E40" s="38">
        <f t="shared" si="0"/>
        <v>4562924</v>
      </c>
      <c r="F40" s="38">
        <v>1896322.75</v>
      </c>
      <c r="G40" s="37">
        <v>922583.54999999993</v>
      </c>
      <c r="H40" s="37"/>
      <c r="I40" s="39"/>
      <c r="J40" s="39">
        <f t="shared" si="1"/>
        <v>0.20219130320820594</v>
      </c>
      <c r="K40" s="39">
        <f t="shared" si="2"/>
        <v>0</v>
      </c>
      <c r="L40" s="40">
        <f t="shared" si="3"/>
        <v>3640340.45</v>
      </c>
    </row>
    <row r="41" spans="2:12" ht="20.100000000000001" customHeight="1" x14ac:dyDescent="0.25">
      <c r="B41" s="36" t="s">
        <v>82</v>
      </c>
      <c r="C41" s="37">
        <v>0</v>
      </c>
      <c r="D41" s="37">
        <v>4361446</v>
      </c>
      <c r="E41" s="38">
        <f t="shared" si="0"/>
        <v>4361446</v>
      </c>
      <c r="F41" s="38">
        <v>1414250.77</v>
      </c>
      <c r="G41" s="37">
        <v>1274394.3000000003</v>
      </c>
      <c r="H41" s="37"/>
      <c r="I41" s="39"/>
      <c r="J41" s="39">
        <f t="shared" si="1"/>
        <v>0.2921953636477444</v>
      </c>
      <c r="K41" s="39">
        <f t="shared" si="2"/>
        <v>0</v>
      </c>
      <c r="L41" s="40">
        <f t="shared" si="3"/>
        <v>3087051.6999999997</v>
      </c>
    </row>
    <row r="42" spans="2:12" ht="20.100000000000001" customHeight="1" x14ac:dyDescent="0.25">
      <c r="B42" s="36" t="s">
        <v>83</v>
      </c>
      <c r="C42" s="37">
        <v>0</v>
      </c>
      <c r="D42" s="37">
        <v>3544924</v>
      </c>
      <c r="E42" s="38">
        <f t="shared" si="0"/>
        <v>3544924</v>
      </c>
      <c r="F42" s="38">
        <v>218754.88999999996</v>
      </c>
      <c r="G42" s="37">
        <v>205154.89</v>
      </c>
      <c r="H42" s="37"/>
      <c r="I42" s="39"/>
      <c r="J42" s="39">
        <f t="shared" si="1"/>
        <v>5.787285989770162E-2</v>
      </c>
      <c r="K42" s="39">
        <f t="shared" si="2"/>
        <v>0</v>
      </c>
      <c r="L42" s="40">
        <f t="shared" si="3"/>
        <v>3339769.11</v>
      </c>
    </row>
    <row r="43" spans="2:12" ht="20.100000000000001" customHeight="1" x14ac:dyDescent="0.25">
      <c r="B43" s="36" t="s">
        <v>84</v>
      </c>
      <c r="C43" s="37">
        <v>0</v>
      </c>
      <c r="D43" s="37">
        <v>7401937</v>
      </c>
      <c r="E43" s="38">
        <f t="shared" si="0"/>
        <v>7401937</v>
      </c>
      <c r="F43" s="38">
        <v>941865.5</v>
      </c>
      <c r="G43" s="37">
        <v>846516.5</v>
      </c>
      <c r="H43" s="37"/>
      <c r="I43" s="39"/>
      <c r="J43" s="39">
        <f t="shared" si="1"/>
        <v>0.11436418602319906</v>
      </c>
      <c r="K43" s="39">
        <f t="shared" si="2"/>
        <v>0</v>
      </c>
      <c r="L43" s="40">
        <f t="shared" si="3"/>
        <v>6555420.5</v>
      </c>
    </row>
    <row r="44" spans="2:12" ht="20.100000000000001" customHeight="1" x14ac:dyDescent="0.25">
      <c r="B44" s="36" t="s">
        <v>85</v>
      </c>
      <c r="C44" s="37">
        <v>0</v>
      </c>
      <c r="D44" s="37">
        <v>4410479</v>
      </c>
      <c r="E44" s="38">
        <f t="shared" si="0"/>
        <v>4410479</v>
      </c>
      <c r="F44" s="38">
        <v>1404029.23</v>
      </c>
      <c r="G44" s="37">
        <v>1202879.2300000004</v>
      </c>
      <c r="H44" s="37"/>
      <c r="I44" s="39"/>
      <c r="J44" s="39">
        <f t="shared" si="1"/>
        <v>0.27273210687546645</v>
      </c>
      <c r="K44" s="39">
        <f t="shared" si="2"/>
        <v>0</v>
      </c>
      <c r="L44" s="40">
        <f t="shared" si="3"/>
        <v>3207599.7699999996</v>
      </c>
    </row>
    <row r="45" spans="2:12" ht="20.100000000000001" customHeight="1" x14ac:dyDescent="0.25">
      <c r="B45" s="36" t="s">
        <v>86</v>
      </c>
      <c r="C45" s="37">
        <v>100000</v>
      </c>
      <c r="D45" s="37">
        <v>4678829</v>
      </c>
      <c r="E45" s="38">
        <f t="shared" si="0"/>
        <v>4678829</v>
      </c>
      <c r="F45" s="38">
        <v>2422104.9300000002</v>
      </c>
      <c r="G45" s="37">
        <v>1615090.0499999998</v>
      </c>
      <c r="H45" s="37"/>
      <c r="I45" s="39"/>
      <c r="J45" s="39">
        <f t="shared" si="1"/>
        <v>0.34519108306800694</v>
      </c>
      <c r="K45" s="39">
        <f t="shared" si="2"/>
        <v>0</v>
      </c>
      <c r="L45" s="40">
        <f t="shared" si="3"/>
        <v>3063738.95</v>
      </c>
    </row>
    <row r="46" spans="2:12" ht="20.100000000000001" customHeight="1" x14ac:dyDescent="0.25">
      <c r="B46" s="36" t="s">
        <v>87</v>
      </c>
      <c r="C46" s="37">
        <v>163328</v>
      </c>
      <c r="D46" s="37">
        <v>163328</v>
      </c>
      <c r="E46" s="38">
        <f t="shared" si="0"/>
        <v>163328</v>
      </c>
      <c r="F46" s="38">
        <v>0</v>
      </c>
      <c r="G46" s="37">
        <v>0</v>
      </c>
      <c r="H46" s="37"/>
      <c r="I46" s="39"/>
      <c r="J46" s="39">
        <f t="shared" si="1"/>
        <v>0</v>
      </c>
      <c r="K46" s="39">
        <f t="shared" si="2"/>
        <v>0</v>
      </c>
      <c r="L46" s="40">
        <f t="shared" si="3"/>
        <v>163328</v>
      </c>
    </row>
    <row r="47" spans="2:12" ht="20.100000000000001" customHeight="1" x14ac:dyDescent="0.25">
      <c r="B47" s="36" t="s">
        <v>88</v>
      </c>
      <c r="C47" s="37">
        <v>0</v>
      </c>
      <c r="D47" s="37">
        <v>5902068</v>
      </c>
      <c r="E47" s="38">
        <f t="shared" si="0"/>
        <v>5902068</v>
      </c>
      <c r="F47" s="38">
        <v>3970482.6200000006</v>
      </c>
      <c r="G47" s="37">
        <v>2516750.9</v>
      </c>
      <c r="H47" s="37"/>
      <c r="I47" s="39"/>
      <c r="J47" s="39">
        <f t="shared" si="1"/>
        <v>0.42641848585953263</v>
      </c>
      <c r="K47" s="39">
        <f t="shared" si="2"/>
        <v>0</v>
      </c>
      <c r="L47" s="40">
        <f t="shared" si="3"/>
        <v>3385317.1</v>
      </c>
    </row>
    <row r="48" spans="2:12" ht="20.100000000000001" customHeight="1" x14ac:dyDescent="0.25">
      <c r="B48" s="36" t="s">
        <v>89</v>
      </c>
      <c r="C48" s="37">
        <v>0</v>
      </c>
      <c r="D48" s="37">
        <v>1122051</v>
      </c>
      <c r="E48" s="38">
        <f t="shared" si="0"/>
        <v>1122051</v>
      </c>
      <c r="F48" s="38">
        <v>78825.399999999994</v>
      </c>
      <c r="G48" s="37">
        <v>74300</v>
      </c>
      <c r="H48" s="37"/>
      <c r="I48" s="39"/>
      <c r="J48" s="39">
        <f t="shared" si="1"/>
        <v>6.6218023957912792E-2</v>
      </c>
      <c r="K48" s="39">
        <f t="shared" si="2"/>
        <v>0</v>
      </c>
      <c r="L48" s="40">
        <f t="shared" si="3"/>
        <v>1047751</v>
      </c>
    </row>
    <row r="49" spans="2:12" ht="20.100000000000001" customHeight="1" x14ac:dyDescent="0.25">
      <c r="B49" s="7" t="s">
        <v>90</v>
      </c>
      <c r="C49" s="9">
        <v>0</v>
      </c>
      <c r="D49" s="9">
        <v>898544</v>
      </c>
      <c r="E49" s="20">
        <f t="shared" si="0"/>
        <v>898544</v>
      </c>
      <c r="F49" s="20">
        <v>170630</v>
      </c>
      <c r="G49" s="9">
        <v>170630</v>
      </c>
      <c r="H49" s="9"/>
      <c r="I49" s="14">
        <f>IF(ISERROR(+#REF!/E49)=TRUE,0,++#REF!/E49)</f>
        <v>0</v>
      </c>
      <c r="J49" s="14">
        <f>IF(ISERROR(+G49/E49)=TRUE,0,++G49/E49)</f>
        <v>0.18989609857725387</v>
      </c>
      <c r="K49" s="14">
        <f>IF(ISERROR(+H49/E49)=TRUE,0,++H49/E49)</f>
        <v>0</v>
      </c>
      <c r="L49" s="17">
        <f>+D49-G49</f>
        <v>727914</v>
      </c>
    </row>
    <row r="50" spans="2:12" ht="20.100000000000001" customHeight="1" x14ac:dyDescent="0.25">
      <c r="B50" s="7" t="s">
        <v>91</v>
      </c>
      <c r="C50" s="9">
        <v>0</v>
      </c>
      <c r="D50" s="9">
        <v>3005103</v>
      </c>
      <c r="E50" s="20">
        <f t="shared" si="0"/>
        <v>3005103</v>
      </c>
      <c r="F50" s="23">
        <v>239512.88999999998</v>
      </c>
      <c r="G50" s="9">
        <v>201816.89</v>
      </c>
      <c r="H50" s="9"/>
      <c r="I50" s="14">
        <f>IF(ISERROR(+#REF!/E50)=TRUE,0,++#REF!/E50)</f>
        <v>0</v>
      </c>
      <c r="J50" s="14">
        <f>IF(ISERROR(+G50/E50)=TRUE,0,++G50/E50)</f>
        <v>6.7158060805236966E-2</v>
      </c>
      <c r="K50" s="14">
        <f>IF(ISERROR(+H50/E50)=TRUE,0,++H50/E50)</f>
        <v>0</v>
      </c>
      <c r="L50" s="17">
        <f>+D50-G50</f>
        <v>2803286.11</v>
      </c>
    </row>
    <row r="51" spans="2:12" ht="23.25" customHeight="1" x14ac:dyDescent="0.25">
      <c r="B51" s="24" t="s">
        <v>4</v>
      </c>
      <c r="C51" s="11">
        <f t="shared" ref="C51:H51" si="4">SUM(C14:C50)</f>
        <v>67768169</v>
      </c>
      <c r="D51" s="11">
        <f t="shared" si="4"/>
        <v>288844613</v>
      </c>
      <c r="E51" s="11">
        <f t="shared" si="4"/>
        <v>288844613</v>
      </c>
      <c r="F51" s="11">
        <f t="shared" si="4"/>
        <v>138535630.84000003</v>
      </c>
      <c r="G51" s="11">
        <f t="shared" si="4"/>
        <v>96508531.129999965</v>
      </c>
      <c r="H51" s="11">
        <f t="shared" si="4"/>
        <v>0</v>
      </c>
      <c r="I51" s="15">
        <f>IF(ISERROR(+#REF!/E51)=TRUE,0,++#REF!/E51)</f>
        <v>0</v>
      </c>
      <c r="J51" s="15">
        <f>IF(ISERROR(+G51/E51)=TRUE,0,++G51/E51)</f>
        <v>0.33411920038127896</v>
      </c>
      <c r="K51" s="15">
        <f>IF(ISERROR(+H51/E51)=TRUE,0,++H51/E51)</f>
        <v>0</v>
      </c>
      <c r="L51" s="18">
        <f>SUM(L14:L50)</f>
        <v>192336081.87</v>
      </c>
    </row>
    <row r="52" spans="2:12" x14ac:dyDescent="0.2">
      <c r="B52" s="12" t="s">
        <v>95</v>
      </c>
    </row>
    <row r="53" spans="2:12" s="31" customFormat="1" x14ac:dyDescent="0.2">
      <c r="B53" s="12"/>
    </row>
    <row r="54" spans="2:12" s="31" customFormat="1" x14ac:dyDescent="0.25">
      <c r="K54" s="3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ht="44.25" customHeight="1" x14ac:dyDescent="0.25">
      <c r="B57" s="41"/>
      <c r="C57" s="28" t="s">
        <v>3</v>
      </c>
      <c r="D57" s="28" t="s">
        <v>2</v>
      </c>
      <c r="E57" s="26" t="s">
        <v>17</v>
      </c>
      <c r="F57" s="26" t="s">
        <v>18</v>
      </c>
      <c r="G57" s="26" t="s">
        <v>21</v>
      </c>
      <c r="H57" s="27" t="s">
        <v>14</v>
      </c>
      <c r="I57" s="52"/>
      <c r="J57" s="52"/>
      <c r="K57" s="52"/>
      <c r="L57" s="26"/>
    </row>
    <row r="58" spans="2:12" s="31" customFormat="1" x14ac:dyDescent="0.25">
      <c r="B58" s="42"/>
      <c r="C58" s="29">
        <f>C51/$A$10</f>
        <v>67.768169</v>
      </c>
      <c r="D58" s="29">
        <f>D51/$A$10</f>
        <v>288.84461299999998</v>
      </c>
      <c r="E58" s="29">
        <f>E51/$A$10</f>
        <v>288.84461299999998</v>
      </c>
      <c r="F58" s="29">
        <f>F51/$A$10</f>
        <v>138.53563084000004</v>
      </c>
      <c r="G58" s="29">
        <f>G51/$A$10</f>
        <v>96.508531129999966</v>
      </c>
      <c r="H58" s="33"/>
      <c r="I58" s="34"/>
      <c r="J58" s="34"/>
      <c r="K58" s="34"/>
      <c r="L58" s="35"/>
    </row>
    <row r="59" spans="2:12" s="31" customFormat="1" x14ac:dyDescent="0.25">
      <c r="B59" s="42"/>
      <c r="C59" s="29"/>
      <c r="D59" s="29"/>
      <c r="E59" s="29"/>
      <c r="F59" s="29"/>
      <c r="G59" s="29"/>
      <c r="H59" s="48"/>
      <c r="I59" s="34"/>
      <c r="J59" s="34"/>
      <c r="K59" s="34"/>
      <c r="L59" s="35"/>
    </row>
    <row r="60" spans="2:12" s="31" customFormat="1" x14ac:dyDescent="0.25">
      <c r="B60" s="42"/>
      <c r="C60" s="29"/>
      <c r="D60" s="29"/>
      <c r="E60" s="29"/>
      <c r="F60" s="29"/>
      <c r="G60" s="29"/>
      <c r="H60" s="48"/>
      <c r="I60" s="34"/>
      <c r="J60" s="34"/>
      <c r="K60" s="34"/>
      <c r="L60" s="3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6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</sheetData>
  <mergeCells count="11">
    <mergeCell ref="I57:K57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1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93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12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94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hidden="1" customHeight="1" x14ac:dyDescent="0.25">
      <c r="B14" s="6" t="s">
        <v>22</v>
      </c>
      <c r="C14" s="8"/>
      <c r="D14" s="8"/>
      <c r="E14" s="19">
        <f>+D14*80/100</f>
        <v>0</v>
      </c>
      <c r="F14" s="19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hidden="1" customHeight="1" x14ac:dyDescent="0.25">
      <c r="B15" s="36" t="s">
        <v>23</v>
      </c>
      <c r="C15" s="37"/>
      <c r="D15" s="37"/>
      <c r="E15" s="38">
        <f t="shared" ref="E15:E50" si="0">+D15*80/100</f>
        <v>0</v>
      </c>
      <c r="F15" s="38"/>
      <c r="G15" s="37"/>
      <c r="H15" s="37"/>
      <c r="I15" s="39"/>
      <c r="J15" s="39">
        <f t="shared" ref="J15:J48" si="1">IF(ISERROR(+G15/E15)=TRUE,0,++G15/E15)</f>
        <v>0</v>
      </c>
      <c r="K15" s="39">
        <f t="shared" ref="K15:K48" si="2">IF(ISERROR(+H15/E15)=TRUE,0,++H15/E15)</f>
        <v>0</v>
      </c>
      <c r="L15" s="40">
        <f t="shared" ref="L15:L48" si="3">+D15-G15</f>
        <v>0</v>
      </c>
    </row>
    <row r="16" spans="1:12" ht="20.100000000000001" customHeight="1" x14ac:dyDescent="0.25">
      <c r="B16" s="36" t="s">
        <v>57</v>
      </c>
      <c r="C16" s="37">
        <v>0</v>
      </c>
      <c r="D16" s="37">
        <v>279196</v>
      </c>
      <c r="E16" s="38">
        <f>+D16*100/100</f>
        <v>279196</v>
      </c>
      <c r="F16" s="38">
        <v>0</v>
      </c>
      <c r="G16" s="37">
        <v>0</v>
      </c>
      <c r="H16" s="37"/>
      <c r="I16" s="39"/>
      <c r="J16" s="39">
        <f t="shared" si="1"/>
        <v>0</v>
      </c>
      <c r="K16" s="39">
        <f t="shared" si="2"/>
        <v>0</v>
      </c>
      <c r="L16" s="40">
        <f t="shared" si="3"/>
        <v>279196</v>
      </c>
    </row>
    <row r="17" spans="2:12" ht="20.100000000000001" hidden="1" customHeight="1" x14ac:dyDescent="0.25">
      <c r="B17" s="36" t="s">
        <v>24</v>
      </c>
      <c r="C17" s="37"/>
      <c r="D17" s="37"/>
      <c r="E17" s="38">
        <f t="shared" si="0"/>
        <v>0</v>
      </c>
      <c r="F17" s="38"/>
      <c r="G17" s="37"/>
      <c r="H17" s="37"/>
      <c r="I17" s="39"/>
      <c r="J17" s="39">
        <f t="shared" si="1"/>
        <v>0</v>
      </c>
      <c r="K17" s="39">
        <f t="shared" si="2"/>
        <v>0</v>
      </c>
      <c r="L17" s="40">
        <f t="shared" si="3"/>
        <v>0</v>
      </c>
    </row>
    <row r="18" spans="2:12" ht="20.100000000000001" hidden="1" customHeight="1" x14ac:dyDescent="0.25">
      <c r="B18" s="36" t="s">
        <v>25</v>
      </c>
      <c r="C18" s="37"/>
      <c r="D18" s="37"/>
      <c r="E18" s="38">
        <f t="shared" si="0"/>
        <v>0</v>
      </c>
      <c r="F18" s="38"/>
      <c r="G18" s="37"/>
      <c r="H18" s="37"/>
      <c r="I18" s="39"/>
      <c r="J18" s="39">
        <f t="shared" si="1"/>
        <v>0</v>
      </c>
      <c r="K18" s="39">
        <f t="shared" si="2"/>
        <v>0</v>
      </c>
      <c r="L18" s="40">
        <f t="shared" si="3"/>
        <v>0</v>
      </c>
    </row>
    <row r="19" spans="2:12" ht="20.100000000000001" hidden="1" customHeight="1" x14ac:dyDescent="0.25">
      <c r="B19" s="36" t="s">
        <v>26</v>
      </c>
      <c r="C19" s="37"/>
      <c r="D19" s="37"/>
      <c r="E19" s="38">
        <f t="shared" si="0"/>
        <v>0</v>
      </c>
      <c r="F19" s="38"/>
      <c r="G19" s="37"/>
      <c r="H19" s="37"/>
      <c r="I19" s="39"/>
      <c r="J19" s="39">
        <f t="shared" si="1"/>
        <v>0</v>
      </c>
      <c r="K19" s="39">
        <f t="shared" si="2"/>
        <v>0</v>
      </c>
      <c r="L19" s="40">
        <f t="shared" si="3"/>
        <v>0</v>
      </c>
    </row>
    <row r="20" spans="2:12" ht="20.100000000000001" hidden="1" customHeight="1" x14ac:dyDescent="0.25">
      <c r="B20" s="36" t="s">
        <v>27</v>
      </c>
      <c r="C20" s="37"/>
      <c r="D20" s="37"/>
      <c r="E20" s="38">
        <f t="shared" si="0"/>
        <v>0</v>
      </c>
      <c r="F20" s="38"/>
      <c r="G20" s="37"/>
      <c r="H20" s="37"/>
      <c r="I20" s="39"/>
      <c r="J20" s="39">
        <f t="shared" si="1"/>
        <v>0</v>
      </c>
      <c r="K20" s="39">
        <f t="shared" si="2"/>
        <v>0</v>
      </c>
      <c r="L20" s="40">
        <f t="shared" si="3"/>
        <v>0</v>
      </c>
    </row>
    <row r="21" spans="2:12" ht="20.100000000000001" hidden="1" customHeight="1" x14ac:dyDescent="0.25">
      <c r="B21" s="36" t="s">
        <v>28</v>
      </c>
      <c r="C21" s="37"/>
      <c r="D21" s="37"/>
      <c r="E21" s="38">
        <f t="shared" si="0"/>
        <v>0</v>
      </c>
      <c r="F21" s="38"/>
      <c r="G21" s="37"/>
      <c r="H21" s="37"/>
      <c r="I21" s="39"/>
      <c r="J21" s="39">
        <f t="shared" si="1"/>
        <v>0</v>
      </c>
      <c r="K21" s="39">
        <f t="shared" si="2"/>
        <v>0</v>
      </c>
      <c r="L21" s="40">
        <f t="shared" si="3"/>
        <v>0</v>
      </c>
    </row>
    <row r="22" spans="2:12" ht="20.100000000000001" hidden="1" customHeight="1" x14ac:dyDescent="0.25">
      <c r="B22" s="36" t="s">
        <v>29</v>
      </c>
      <c r="C22" s="37"/>
      <c r="D22" s="37"/>
      <c r="E22" s="38">
        <f t="shared" si="0"/>
        <v>0</v>
      </c>
      <c r="F22" s="38"/>
      <c r="G22" s="37"/>
      <c r="H22" s="37"/>
      <c r="I22" s="39"/>
      <c r="J22" s="39">
        <f t="shared" si="1"/>
        <v>0</v>
      </c>
      <c r="K22" s="39">
        <f t="shared" si="2"/>
        <v>0</v>
      </c>
      <c r="L22" s="40">
        <f t="shared" si="3"/>
        <v>0</v>
      </c>
    </row>
    <row r="23" spans="2:12" ht="20.100000000000001" hidden="1" customHeight="1" x14ac:dyDescent="0.25">
      <c r="B23" s="36" t="s">
        <v>30</v>
      </c>
      <c r="C23" s="37"/>
      <c r="D23" s="37"/>
      <c r="E23" s="38">
        <f t="shared" si="0"/>
        <v>0</v>
      </c>
      <c r="F23" s="38"/>
      <c r="G23" s="37"/>
      <c r="H23" s="37"/>
      <c r="I23" s="39"/>
      <c r="J23" s="39">
        <f t="shared" si="1"/>
        <v>0</v>
      </c>
      <c r="K23" s="39">
        <f t="shared" si="2"/>
        <v>0</v>
      </c>
      <c r="L23" s="40">
        <f t="shared" si="3"/>
        <v>0</v>
      </c>
    </row>
    <row r="24" spans="2:12" ht="20.100000000000001" hidden="1" customHeight="1" x14ac:dyDescent="0.25">
      <c r="B24" s="36" t="s">
        <v>31</v>
      </c>
      <c r="C24" s="37"/>
      <c r="D24" s="37"/>
      <c r="E24" s="38">
        <f t="shared" si="0"/>
        <v>0</v>
      </c>
      <c r="F24" s="38"/>
      <c r="G24" s="37"/>
      <c r="H24" s="37"/>
      <c r="I24" s="39"/>
      <c r="J24" s="39">
        <f t="shared" si="1"/>
        <v>0</v>
      </c>
      <c r="K24" s="39">
        <f t="shared" si="2"/>
        <v>0</v>
      </c>
      <c r="L24" s="40">
        <f t="shared" si="3"/>
        <v>0</v>
      </c>
    </row>
    <row r="25" spans="2:12" ht="20.100000000000001" hidden="1" customHeight="1" x14ac:dyDescent="0.25">
      <c r="B25" s="36" t="s">
        <v>32</v>
      </c>
      <c r="C25" s="37"/>
      <c r="D25" s="37"/>
      <c r="E25" s="38">
        <f t="shared" si="0"/>
        <v>0</v>
      </c>
      <c r="F25" s="38"/>
      <c r="G25" s="37"/>
      <c r="H25" s="37"/>
      <c r="I25" s="39"/>
      <c r="J25" s="39">
        <f t="shared" si="1"/>
        <v>0</v>
      </c>
      <c r="K25" s="39">
        <f t="shared" si="2"/>
        <v>0</v>
      </c>
      <c r="L25" s="40">
        <f t="shared" si="3"/>
        <v>0</v>
      </c>
    </row>
    <row r="26" spans="2:12" ht="20.100000000000001" hidden="1" customHeight="1" x14ac:dyDescent="0.25">
      <c r="B26" s="36" t="s">
        <v>33</v>
      </c>
      <c r="C26" s="37"/>
      <c r="D26" s="37"/>
      <c r="E26" s="38">
        <f t="shared" si="0"/>
        <v>0</v>
      </c>
      <c r="F26" s="38"/>
      <c r="G26" s="37"/>
      <c r="H26" s="37"/>
      <c r="I26" s="39"/>
      <c r="J26" s="39">
        <f t="shared" si="1"/>
        <v>0</v>
      </c>
      <c r="K26" s="39">
        <f t="shared" si="2"/>
        <v>0</v>
      </c>
      <c r="L26" s="40">
        <f t="shared" si="3"/>
        <v>0</v>
      </c>
    </row>
    <row r="27" spans="2:12" ht="20.100000000000001" customHeight="1" x14ac:dyDescent="0.25">
      <c r="B27" s="36" t="s">
        <v>68</v>
      </c>
      <c r="C27" s="36">
        <v>0</v>
      </c>
      <c r="D27" s="36">
        <v>122861</v>
      </c>
      <c r="E27" s="38">
        <f t="shared" ref="E27:E36" si="4">+D27*100/100</f>
        <v>122861</v>
      </c>
      <c r="F27" s="38">
        <v>0</v>
      </c>
      <c r="G27" s="37">
        <v>0</v>
      </c>
      <c r="H27" s="37"/>
      <c r="I27" s="39"/>
      <c r="J27" s="39">
        <f t="shared" si="1"/>
        <v>0</v>
      </c>
      <c r="K27" s="39">
        <f t="shared" si="2"/>
        <v>0</v>
      </c>
      <c r="L27" s="40">
        <f t="shared" si="3"/>
        <v>122861</v>
      </c>
    </row>
    <row r="28" spans="2:12" ht="20.100000000000001" hidden="1" customHeight="1" x14ac:dyDescent="0.25">
      <c r="B28" s="36" t="s">
        <v>34</v>
      </c>
      <c r="C28" s="37"/>
      <c r="D28" s="37"/>
      <c r="E28" s="38">
        <f t="shared" si="4"/>
        <v>0</v>
      </c>
      <c r="F28" s="38"/>
      <c r="G28" s="37"/>
      <c r="H28" s="37"/>
      <c r="I28" s="39"/>
      <c r="J28" s="39">
        <f t="shared" si="1"/>
        <v>0</v>
      </c>
      <c r="K28" s="39">
        <f t="shared" si="2"/>
        <v>0</v>
      </c>
      <c r="L28" s="40">
        <f t="shared" si="3"/>
        <v>0</v>
      </c>
    </row>
    <row r="29" spans="2:12" ht="20.100000000000001" hidden="1" customHeight="1" x14ac:dyDescent="0.25">
      <c r="B29" s="36" t="s">
        <v>35</v>
      </c>
      <c r="C29" s="37"/>
      <c r="D29" s="37"/>
      <c r="E29" s="38">
        <f t="shared" si="4"/>
        <v>0</v>
      </c>
      <c r="F29" s="38"/>
      <c r="G29" s="37"/>
      <c r="H29" s="37"/>
      <c r="I29" s="39"/>
      <c r="J29" s="39">
        <f t="shared" si="1"/>
        <v>0</v>
      </c>
      <c r="K29" s="39">
        <f t="shared" si="2"/>
        <v>0</v>
      </c>
      <c r="L29" s="40">
        <f t="shared" si="3"/>
        <v>0</v>
      </c>
    </row>
    <row r="30" spans="2:12" ht="20.100000000000001" customHeight="1" x14ac:dyDescent="0.25">
      <c r="B30" s="36" t="s">
        <v>71</v>
      </c>
      <c r="C30" s="37">
        <v>0</v>
      </c>
      <c r="D30" s="37">
        <v>689817</v>
      </c>
      <c r="E30" s="38">
        <f t="shared" si="4"/>
        <v>689817</v>
      </c>
      <c r="F30" s="38">
        <v>322649.76</v>
      </c>
      <c r="G30" s="37">
        <v>322649.76</v>
      </c>
      <c r="H30" s="37"/>
      <c r="I30" s="39"/>
      <c r="J30" s="39">
        <f t="shared" si="1"/>
        <v>0.46773239859267024</v>
      </c>
      <c r="K30" s="39">
        <f t="shared" si="2"/>
        <v>0</v>
      </c>
      <c r="L30" s="40">
        <f t="shared" si="3"/>
        <v>367167.24</v>
      </c>
    </row>
    <row r="31" spans="2:12" ht="20.100000000000001" hidden="1" customHeight="1" x14ac:dyDescent="0.25">
      <c r="B31" s="36" t="s">
        <v>36</v>
      </c>
      <c r="C31" s="37"/>
      <c r="D31" s="37"/>
      <c r="E31" s="38">
        <f t="shared" si="4"/>
        <v>0</v>
      </c>
      <c r="F31" s="38"/>
      <c r="G31" s="37"/>
      <c r="H31" s="37"/>
      <c r="I31" s="39"/>
      <c r="J31" s="39">
        <f t="shared" si="1"/>
        <v>0</v>
      </c>
      <c r="K31" s="39">
        <f t="shared" si="2"/>
        <v>0</v>
      </c>
      <c r="L31" s="40">
        <f t="shared" si="3"/>
        <v>0</v>
      </c>
    </row>
    <row r="32" spans="2:12" ht="20.100000000000001" hidden="1" customHeight="1" x14ac:dyDescent="0.25">
      <c r="B32" s="36" t="s">
        <v>37</v>
      </c>
      <c r="C32" s="37"/>
      <c r="D32" s="37"/>
      <c r="E32" s="38">
        <f t="shared" si="4"/>
        <v>0</v>
      </c>
      <c r="F32" s="38"/>
      <c r="G32" s="37"/>
      <c r="H32" s="37"/>
      <c r="I32" s="39"/>
      <c r="J32" s="39">
        <f t="shared" si="1"/>
        <v>0</v>
      </c>
      <c r="K32" s="39">
        <f t="shared" si="2"/>
        <v>0</v>
      </c>
      <c r="L32" s="40">
        <f t="shared" si="3"/>
        <v>0</v>
      </c>
    </row>
    <row r="33" spans="2:12" ht="20.100000000000001" hidden="1" customHeight="1" x14ac:dyDescent="0.25">
      <c r="B33" s="36" t="s">
        <v>38</v>
      </c>
      <c r="C33" s="37"/>
      <c r="D33" s="37"/>
      <c r="E33" s="38">
        <f t="shared" si="4"/>
        <v>0</v>
      </c>
      <c r="F33" s="38"/>
      <c r="G33" s="37"/>
      <c r="H33" s="37"/>
      <c r="I33" s="39"/>
      <c r="J33" s="39">
        <f t="shared" si="1"/>
        <v>0</v>
      </c>
      <c r="K33" s="39">
        <f t="shared" si="2"/>
        <v>0</v>
      </c>
      <c r="L33" s="40">
        <f t="shared" si="3"/>
        <v>0</v>
      </c>
    </row>
    <row r="34" spans="2:12" ht="20.100000000000001" hidden="1" customHeight="1" x14ac:dyDescent="0.25">
      <c r="B34" s="36" t="s">
        <v>39</v>
      </c>
      <c r="C34" s="37"/>
      <c r="D34" s="37"/>
      <c r="E34" s="38">
        <f t="shared" si="4"/>
        <v>0</v>
      </c>
      <c r="F34" s="38"/>
      <c r="G34" s="37"/>
      <c r="H34" s="37"/>
      <c r="I34" s="39"/>
      <c r="J34" s="39">
        <f t="shared" si="1"/>
        <v>0</v>
      </c>
      <c r="K34" s="39">
        <f t="shared" si="2"/>
        <v>0</v>
      </c>
      <c r="L34" s="40">
        <f t="shared" si="3"/>
        <v>0</v>
      </c>
    </row>
    <row r="35" spans="2:12" ht="20.100000000000001" hidden="1" customHeight="1" x14ac:dyDescent="0.25">
      <c r="B35" s="36" t="s">
        <v>40</v>
      </c>
      <c r="C35" s="37"/>
      <c r="D35" s="37"/>
      <c r="E35" s="38">
        <f t="shared" si="4"/>
        <v>0</v>
      </c>
      <c r="F35" s="38"/>
      <c r="G35" s="37"/>
      <c r="H35" s="37"/>
      <c r="I35" s="39"/>
      <c r="J35" s="39">
        <f t="shared" si="1"/>
        <v>0</v>
      </c>
      <c r="K35" s="39">
        <f t="shared" si="2"/>
        <v>0</v>
      </c>
      <c r="L35" s="40">
        <f t="shared" si="3"/>
        <v>0</v>
      </c>
    </row>
    <row r="36" spans="2:12" ht="20.100000000000001" customHeight="1" x14ac:dyDescent="0.25">
      <c r="B36" s="36" t="s">
        <v>77</v>
      </c>
      <c r="C36" s="37">
        <v>0</v>
      </c>
      <c r="D36" s="37">
        <v>2074351</v>
      </c>
      <c r="E36" s="38">
        <f t="shared" si="4"/>
        <v>2074351</v>
      </c>
      <c r="F36" s="38">
        <v>1945407.82</v>
      </c>
      <c r="G36" s="37">
        <v>1943107.82</v>
      </c>
      <c r="H36" s="37"/>
      <c r="I36" s="39"/>
      <c r="J36" s="39">
        <f t="shared" si="1"/>
        <v>0.93673048582424101</v>
      </c>
      <c r="K36" s="39">
        <f t="shared" si="2"/>
        <v>0</v>
      </c>
      <c r="L36" s="40">
        <f t="shared" si="3"/>
        <v>131243.17999999993</v>
      </c>
    </row>
    <row r="37" spans="2:12" ht="20.100000000000001" hidden="1" customHeight="1" x14ac:dyDescent="0.25">
      <c r="B37" s="36" t="s">
        <v>41</v>
      </c>
      <c r="C37" s="37"/>
      <c r="D37" s="37"/>
      <c r="E37" s="38">
        <f t="shared" si="0"/>
        <v>0</v>
      </c>
      <c r="F37" s="38"/>
      <c r="G37" s="37"/>
      <c r="H37" s="37"/>
      <c r="I37" s="39"/>
      <c r="J37" s="39">
        <f t="shared" si="1"/>
        <v>0</v>
      </c>
      <c r="K37" s="39">
        <f t="shared" si="2"/>
        <v>0</v>
      </c>
      <c r="L37" s="40">
        <f t="shared" si="3"/>
        <v>0</v>
      </c>
    </row>
    <row r="38" spans="2:12" ht="20.100000000000001" hidden="1" customHeight="1" x14ac:dyDescent="0.25">
      <c r="B38" s="36" t="s">
        <v>42</v>
      </c>
      <c r="C38" s="37"/>
      <c r="D38" s="37"/>
      <c r="E38" s="38">
        <f t="shared" si="0"/>
        <v>0</v>
      </c>
      <c r="F38" s="38"/>
      <c r="G38" s="37"/>
      <c r="H38" s="37"/>
      <c r="I38" s="39"/>
      <c r="J38" s="39">
        <f t="shared" si="1"/>
        <v>0</v>
      </c>
      <c r="K38" s="39">
        <f t="shared" si="2"/>
        <v>0</v>
      </c>
      <c r="L38" s="40">
        <f t="shared" si="3"/>
        <v>0</v>
      </c>
    </row>
    <row r="39" spans="2:12" ht="20.100000000000001" hidden="1" customHeight="1" x14ac:dyDescent="0.25">
      <c r="B39" s="36" t="s">
        <v>43</v>
      </c>
      <c r="C39" s="37"/>
      <c r="D39" s="37"/>
      <c r="E39" s="38">
        <f t="shared" si="0"/>
        <v>0</v>
      </c>
      <c r="F39" s="38"/>
      <c r="G39" s="37"/>
      <c r="H39" s="37"/>
      <c r="I39" s="39"/>
      <c r="J39" s="39">
        <f t="shared" si="1"/>
        <v>0</v>
      </c>
      <c r="K39" s="39">
        <f t="shared" si="2"/>
        <v>0</v>
      </c>
      <c r="L39" s="40">
        <f t="shared" si="3"/>
        <v>0</v>
      </c>
    </row>
    <row r="40" spans="2:12" ht="20.100000000000001" hidden="1" customHeight="1" x14ac:dyDescent="0.25">
      <c r="B40" s="36" t="s">
        <v>44</v>
      </c>
      <c r="C40" s="37"/>
      <c r="D40" s="37"/>
      <c r="E40" s="38">
        <f t="shared" si="0"/>
        <v>0</v>
      </c>
      <c r="F40" s="38"/>
      <c r="G40" s="37"/>
      <c r="H40" s="37"/>
      <c r="I40" s="39"/>
      <c r="J40" s="39">
        <f t="shared" si="1"/>
        <v>0</v>
      </c>
      <c r="K40" s="39">
        <f t="shared" si="2"/>
        <v>0</v>
      </c>
      <c r="L40" s="40">
        <f t="shared" si="3"/>
        <v>0</v>
      </c>
    </row>
    <row r="41" spans="2:12" ht="20.100000000000001" hidden="1" customHeight="1" x14ac:dyDescent="0.25">
      <c r="B41" s="36" t="s">
        <v>45</v>
      </c>
      <c r="C41" s="37"/>
      <c r="D41" s="37"/>
      <c r="E41" s="38">
        <f t="shared" si="0"/>
        <v>0</v>
      </c>
      <c r="F41" s="38"/>
      <c r="G41" s="37"/>
      <c r="H41" s="37"/>
      <c r="I41" s="39"/>
      <c r="J41" s="39">
        <f t="shared" si="1"/>
        <v>0</v>
      </c>
      <c r="K41" s="39">
        <f t="shared" si="2"/>
        <v>0</v>
      </c>
      <c r="L41" s="40">
        <f t="shared" si="3"/>
        <v>0</v>
      </c>
    </row>
    <row r="42" spans="2:12" ht="20.100000000000001" hidden="1" customHeight="1" x14ac:dyDescent="0.25">
      <c r="B42" s="36" t="s">
        <v>46</v>
      </c>
      <c r="C42" s="37"/>
      <c r="D42" s="37"/>
      <c r="E42" s="38">
        <f t="shared" si="0"/>
        <v>0</v>
      </c>
      <c r="F42" s="38"/>
      <c r="G42" s="37"/>
      <c r="H42" s="37"/>
      <c r="I42" s="39"/>
      <c r="J42" s="39">
        <f t="shared" si="1"/>
        <v>0</v>
      </c>
      <c r="K42" s="39">
        <f t="shared" si="2"/>
        <v>0</v>
      </c>
      <c r="L42" s="40">
        <f t="shared" si="3"/>
        <v>0</v>
      </c>
    </row>
    <row r="43" spans="2:12" ht="20.100000000000001" hidden="1" customHeight="1" x14ac:dyDescent="0.25">
      <c r="B43" s="36" t="s">
        <v>47</v>
      </c>
      <c r="C43" s="37"/>
      <c r="D43" s="37"/>
      <c r="E43" s="38">
        <f t="shared" si="0"/>
        <v>0</v>
      </c>
      <c r="F43" s="38"/>
      <c r="G43" s="37"/>
      <c r="H43" s="37"/>
      <c r="I43" s="39"/>
      <c r="J43" s="39">
        <f t="shared" si="1"/>
        <v>0</v>
      </c>
      <c r="K43" s="39">
        <f t="shared" si="2"/>
        <v>0</v>
      </c>
      <c r="L43" s="40">
        <f t="shared" si="3"/>
        <v>0</v>
      </c>
    </row>
    <row r="44" spans="2:12" ht="20.100000000000001" hidden="1" customHeight="1" x14ac:dyDescent="0.25">
      <c r="B44" s="36" t="s">
        <v>48</v>
      </c>
      <c r="C44" s="37"/>
      <c r="D44" s="37"/>
      <c r="E44" s="38">
        <f t="shared" si="0"/>
        <v>0</v>
      </c>
      <c r="F44" s="38"/>
      <c r="G44" s="37"/>
      <c r="H44" s="37"/>
      <c r="I44" s="39"/>
      <c r="J44" s="39">
        <f t="shared" si="1"/>
        <v>0</v>
      </c>
      <c r="K44" s="39">
        <f t="shared" si="2"/>
        <v>0</v>
      </c>
      <c r="L44" s="40">
        <f t="shared" si="3"/>
        <v>0</v>
      </c>
    </row>
    <row r="45" spans="2:12" ht="20.100000000000001" hidden="1" customHeight="1" x14ac:dyDescent="0.25">
      <c r="B45" s="36" t="s">
        <v>49</v>
      </c>
      <c r="C45" s="37"/>
      <c r="D45" s="37"/>
      <c r="E45" s="38">
        <f t="shared" si="0"/>
        <v>0</v>
      </c>
      <c r="F45" s="38"/>
      <c r="G45" s="37"/>
      <c r="H45" s="37"/>
      <c r="I45" s="39"/>
      <c r="J45" s="39">
        <f t="shared" si="1"/>
        <v>0</v>
      </c>
      <c r="K45" s="39">
        <f t="shared" si="2"/>
        <v>0</v>
      </c>
      <c r="L45" s="40">
        <f t="shared" si="3"/>
        <v>0</v>
      </c>
    </row>
    <row r="46" spans="2:12" ht="20.100000000000001" hidden="1" customHeight="1" x14ac:dyDescent="0.25">
      <c r="B46" s="36" t="s">
        <v>50</v>
      </c>
      <c r="C46" s="37"/>
      <c r="D46" s="37"/>
      <c r="E46" s="38">
        <f t="shared" si="0"/>
        <v>0</v>
      </c>
      <c r="F46" s="38"/>
      <c r="G46" s="37"/>
      <c r="H46" s="37"/>
      <c r="I46" s="39"/>
      <c r="J46" s="39">
        <f t="shared" si="1"/>
        <v>0</v>
      </c>
      <c r="K46" s="39">
        <f t="shared" si="2"/>
        <v>0</v>
      </c>
      <c r="L46" s="40">
        <f t="shared" si="3"/>
        <v>0</v>
      </c>
    </row>
    <row r="47" spans="2:12" ht="20.100000000000001" hidden="1" customHeight="1" x14ac:dyDescent="0.25">
      <c r="B47" s="36" t="s">
        <v>51</v>
      </c>
      <c r="C47" s="37"/>
      <c r="D47" s="37"/>
      <c r="E47" s="38">
        <f t="shared" si="0"/>
        <v>0</v>
      </c>
      <c r="F47" s="38"/>
      <c r="G47" s="37"/>
      <c r="H47" s="37"/>
      <c r="I47" s="39"/>
      <c r="J47" s="39">
        <f t="shared" si="1"/>
        <v>0</v>
      </c>
      <c r="K47" s="39">
        <f t="shared" si="2"/>
        <v>0</v>
      </c>
      <c r="L47" s="40">
        <f t="shared" si="3"/>
        <v>0</v>
      </c>
    </row>
    <row r="48" spans="2:12" ht="20.100000000000001" hidden="1" customHeight="1" x14ac:dyDescent="0.25">
      <c r="B48" s="36" t="s">
        <v>52</v>
      </c>
      <c r="C48" s="37"/>
      <c r="D48" s="37"/>
      <c r="E48" s="38">
        <f t="shared" si="0"/>
        <v>0</v>
      </c>
      <c r="F48" s="38"/>
      <c r="G48" s="37"/>
      <c r="H48" s="37"/>
      <c r="I48" s="39"/>
      <c r="J48" s="39">
        <f t="shared" si="1"/>
        <v>0</v>
      </c>
      <c r="K48" s="39">
        <f t="shared" si="2"/>
        <v>0</v>
      </c>
      <c r="L48" s="40">
        <f t="shared" si="3"/>
        <v>0</v>
      </c>
    </row>
    <row r="49" spans="2:12" ht="20.100000000000001" hidden="1" customHeight="1" x14ac:dyDescent="0.25">
      <c r="B49" s="7" t="s">
        <v>53</v>
      </c>
      <c r="C49" s="9"/>
      <c r="D49" s="9"/>
      <c r="E49" s="20">
        <f t="shared" si="0"/>
        <v>0</v>
      </c>
      <c r="F49" s="20"/>
      <c r="G49" s="9"/>
      <c r="H49" s="9"/>
      <c r="I49" s="14">
        <f>IF(ISERROR(+#REF!/E49)=TRUE,0,++#REF!/E49)</f>
        <v>0</v>
      </c>
      <c r="J49" s="14">
        <f>IF(ISERROR(+G49/E49)=TRUE,0,++G49/E49)</f>
        <v>0</v>
      </c>
      <c r="K49" s="14">
        <f>IF(ISERROR(+H49/E49)=TRUE,0,++H49/E49)</f>
        <v>0</v>
      </c>
      <c r="L49" s="17">
        <f>+D49-G49</f>
        <v>0</v>
      </c>
    </row>
    <row r="50" spans="2:12" ht="20.100000000000001" hidden="1" customHeight="1" x14ac:dyDescent="0.25">
      <c r="B50" s="7" t="s">
        <v>54</v>
      </c>
      <c r="C50" s="9"/>
      <c r="D50" s="9"/>
      <c r="E50" s="20">
        <f t="shared" si="0"/>
        <v>0</v>
      </c>
      <c r="F50" s="23"/>
      <c r="G50" s="9"/>
      <c r="H50" s="9"/>
      <c r="I50" s="14">
        <f>IF(ISERROR(+#REF!/E50)=TRUE,0,++#REF!/E50)</f>
        <v>0</v>
      </c>
      <c r="J50" s="14">
        <f>IF(ISERROR(+G50/E50)=TRUE,0,++G50/E50)</f>
        <v>0</v>
      </c>
      <c r="K50" s="14">
        <f>IF(ISERROR(+H50/E50)=TRUE,0,++H50/E50)</f>
        <v>0</v>
      </c>
      <c r="L50" s="17">
        <f>+D50-G50</f>
        <v>0</v>
      </c>
    </row>
    <row r="51" spans="2:12" ht="23.25" customHeight="1" x14ac:dyDescent="0.25">
      <c r="B51" s="24" t="s">
        <v>4</v>
      </c>
      <c r="C51" s="11">
        <f t="shared" ref="C51:H51" si="5">SUM(C14:C50)</f>
        <v>0</v>
      </c>
      <c r="D51" s="11">
        <f t="shared" si="5"/>
        <v>3166225</v>
      </c>
      <c r="E51" s="11">
        <f t="shared" si="5"/>
        <v>3166225</v>
      </c>
      <c r="F51" s="11">
        <f t="shared" si="5"/>
        <v>2268057.58</v>
      </c>
      <c r="G51" s="11">
        <f t="shared" si="5"/>
        <v>2265757.58</v>
      </c>
      <c r="H51" s="11">
        <f t="shared" si="5"/>
        <v>0</v>
      </c>
      <c r="I51" s="15">
        <f>IF(ISERROR(+#REF!/E51)=TRUE,0,++#REF!/E51)</f>
        <v>0</v>
      </c>
      <c r="J51" s="15">
        <f>IF(ISERROR(+G51/E51)=TRUE,0,++G51/E51)</f>
        <v>0.71560220135966335</v>
      </c>
      <c r="K51" s="15">
        <f>IF(ISERROR(+H51/E51)=TRUE,0,++H51/E51)</f>
        <v>0</v>
      </c>
      <c r="L51" s="18">
        <f>SUM(L14:L50)</f>
        <v>900467.41999999993</v>
      </c>
    </row>
    <row r="52" spans="2:12" x14ac:dyDescent="0.2">
      <c r="B52" s="12" t="s">
        <v>95</v>
      </c>
    </row>
    <row r="53" spans="2:12" s="31" customFormat="1" x14ac:dyDescent="0.2">
      <c r="B53" s="12"/>
    </row>
    <row r="54" spans="2:12" s="31" customFormat="1" x14ac:dyDescent="0.25">
      <c r="K54" s="3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ht="44.25" customHeight="1" x14ac:dyDescent="0.25">
      <c r="B57" s="41"/>
      <c r="C57" s="41" t="s">
        <v>3</v>
      </c>
      <c r="D57" s="41" t="s">
        <v>2</v>
      </c>
      <c r="E57" s="49" t="s">
        <v>17</v>
      </c>
      <c r="F57" s="49" t="s">
        <v>18</v>
      </c>
      <c r="G57" s="49" t="s">
        <v>21</v>
      </c>
      <c r="H57" s="50" t="s">
        <v>14</v>
      </c>
      <c r="I57" s="63"/>
      <c r="J57" s="63"/>
      <c r="K57" s="63"/>
      <c r="L57" s="49"/>
    </row>
    <row r="58" spans="2:12" s="31" customFormat="1" x14ac:dyDescent="0.25">
      <c r="B58" s="42"/>
      <c r="C58" s="43">
        <f>C51/$A$10</f>
        <v>0</v>
      </c>
      <c r="D58" s="43">
        <f>D51/$A$10</f>
        <v>3.1662249999999998</v>
      </c>
      <c r="E58" s="43">
        <f>E51/$A$10</f>
        <v>3.1662249999999998</v>
      </c>
      <c r="F58" s="43">
        <f>F51/$A$10</f>
        <v>2.2680575800000002</v>
      </c>
      <c r="G58" s="43">
        <f>G51/$A$10</f>
        <v>2.2657575800000003</v>
      </c>
      <c r="H58" s="51"/>
      <c r="I58" s="44"/>
      <c r="J58" s="44"/>
      <c r="K58" s="44"/>
      <c r="L58" s="45"/>
    </row>
    <row r="59" spans="2:12" s="31" customFormat="1" x14ac:dyDescent="0.25">
      <c r="B59" s="42"/>
      <c r="C59" s="43"/>
      <c r="D59" s="43"/>
      <c r="E59" s="43"/>
      <c r="F59" s="43"/>
      <c r="G59" s="43"/>
      <c r="H59" s="47"/>
      <c r="I59" s="44"/>
      <c r="J59" s="44"/>
      <c r="K59" s="44"/>
      <c r="L59" s="45"/>
    </row>
    <row r="60" spans="2:12" s="31" customFormat="1" x14ac:dyDescent="0.25">
      <c r="B60" s="42"/>
      <c r="C60" s="43"/>
      <c r="D60" s="43"/>
      <c r="E60" s="43"/>
      <c r="F60" s="43"/>
      <c r="G60" s="43"/>
      <c r="H60" s="47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6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</sheetData>
  <mergeCells count="11">
    <mergeCell ref="I57:K57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09"/>
  <sheetViews>
    <sheetView showGridLines="0" tabSelected="1" zoomScale="115" zoomScaleNormal="11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93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7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94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56</v>
      </c>
      <c r="C14" s="8">
        <v>0</v>
      </c>
      <c r="D14" s="8">
        <v>5167766</v>
      </c>
      <c r="E14" s="19">
        <f>+D14*100/100</f>
        <v>5167766</v>
      </c>
      <c r="F14" s="19">
        <v>1346299.07</v>
      </c>
      <c r="G14" s="8">
        <v>1117505.67</v>
      </c>
      <c r="H14" s="8"/>
      <c r="I14" s="13">
        <f>IF(ISERROR(+#REF!/E14)=TRUE,0,++#REF!/E14)</f>
        <v>0</v>
      </c>
      <c r="J14" s="13">
        <f>IF(ISERROR(+G14/E14)=TRUE,0,++G14/E14)</f>
        <v>0.21624540855758562</v>
      </c>
      <c r="K14" s="13">
        <f>IF(ISERROR(+H14/E14)=TRUE,0,++H14/E14)</f>
        <v>0</v>
      </c>
      <c r="L14" s="16">
        <f>+D14-G14</f>
        <v>4050260.33</v>
      </c>
    </row>
    <row r="15" spans="1:12" ht="20.100000000000001" customHeight="1" x14ac:dyDescent="0.25">
      <c r="B15" s="36" t="s">
        <v>57</v>
      </c>
      <c r="C15" s="37">
        <v>0</v>
      </c>
      <c r="D15" s="37">
        <v>8432015</v>
      </c>
      <c r="E15" s="38">
        <f t="shared" ref="E15:E48" si="0">+D15*100/100</f>
        <v>8432015</v>
      </c>
      <c r="F15" s="38">
        <v>5291625.6900000004</v>
      </c>
      <c r="G15" s="37">
        <v>3944780.65</v>
      </c>
      <c r="H15" s="37"/>
      <c r="I15" s="39"/>
      <c r="J15" s="39">
        <f t="shared" ref="J15:J48" si="1">IF(ISERROR(+G15/E15)=TRUE,0,++G15/E15)</f>
        <v>0.46783368506815987</v>
      </c>
      <c r="K15" s="39">
        <f t="shared" ref="K15:K48" si="2">IF(ISERROR(+H15/E15)=TRUE,0,++H15/E15)</f>
        <v>0</v>
      </c>
      <c r="L15" s="40">
        <f t="shared" ref="L15:L48" si="3">+D15-G15</f>
        <v>4487234.3499999996</v>
      </c>
    </row>
    <row r="16" spans="1:12" ht="20.100000000000001" customHeight="1" x14ac:dyDescent="0.25">
      <c r="B16" s="36" t="s">
        <v>58</v>
      </c>
      <c r="C16" s="37">
        <v>0</v>
      </c>
      <c r="D16" s="37">
        <v>9419988</v>
      </c>
      <c r="E16" s="38">
        <f t="shared" si="0"/>
        <v>9419988</v>
      </c>
      <c r="F16" s="38">
        <v>3129647.72</v>
      </c>
      <c r="G16" s="37">
        <v>2470467.75</v>
      </c>
      <c r="H16" s="37"/>
      <c r="I16" s="39"/>
      <c r="J16" s="39">
        <f t="shared" si="1"/>
        <v>0.26225805701663313</v>
      </c>
      <c r="K16" s="39">
        <f t="shared" si="2"/>
        <v>0</v>
      </c>
      <c r="L16" s="40">
        <f t="shared" si="3"/>
        <v>6949520.25</v>
      </c>
    </row>
    <row r="17" spans="2:12" ht="20.100000000000001" customHeight="1" x14ac:dyDescent="0.25">
      <c r="B17" s="36" t="s">
        <v>59</v>
      </c>
      <c r="C17" s="37">
        <v>0</v>
      </c>
      <c r="D17" s="37">
        <v>1645251</v>
      </c>
      <c r="E17" s="38">
        <f t="shared" si="0"/>
        <v>1645251</v>
      </c>
      <c r="F17" s="38">
        <v>235654.31999999998</v>
      </c>
      <c r="G17" s="37">
        <v>214392.52</v>
      </c>
      <c r="H17" s="37"/>
      <c r="I17" s="39"/>
      <c r="J17" s="39">
        <f t="shared" si="1"/>
        <v>0.13030991623770477</v>
      </c>
      <c r="K17" s="39">
        <f t="shared" si="2"/>
        <v>0</v>
      </c>
      <c r="L17" s="40">
        <f t="shared" si="3"/>
        <v>1430858.48</v>
      </c>
    </row>
    <row r="18" spans="2:12" ht="20.100000000000001" customHeight="1" x14ac:dyDescent="0.25">
      <c r="B18" s="36" t="s">
        <v>60</v>
      </c>
      <c r="C18" s="37">
        <v>0</v>
      </c>
      <c r="D18" s="37">
        <v>22632017</v>
      </c>
      <c r="E18" s="38">
        <f t="shared" si="0"/>
        <v>22632017</v>
      </c>
      <c r="F18" s="38">
        <v>13447152.909999998</v>
      </c>
      <c r="G18" s="37">
        <v>11025820.85</v>
      </c>
      <c r="H18" s="37"/>
      <c r="I18" s="39"/>
      <c r="J18" s="39">
        <f t="shared" si="1"/>
        <v>0.48717800318018495</v>
      </c>
      <c r="K18" s="39">
        <f t="shared" si="2"/>
        <v>0</v>
      </c>
      <c r="L18" s="40">
        <f t="shared" si="3"/>
        <v>11606196.15</v>
      </c>
    </row>
    <row r="19" spans="2:12" ht="20.100000000000001" customHeight="1" x14ac:dyDescent="0.25">
      <c r="B19" s="36" t="s">
        <v>61</v>
      </c>
      <c r="C19" s="37">
        <v>0</v>
      </c>
      <c r="D19" s="37">
        <v>21998144</v>
      </c>
      <c r="E19" s="38">
        <f t="shared" si="0"/>
        <v>21998144</v>
      </c>
      <c r="F19" s="38">
        <v>13486542.200000001</v>
      </c>
      <c r="G19" s="37">
        <v>10432996.800000001</v>
      </c>
      <c r="H19" s="37"/>
      <c r="I19" s="39"/>
      <c r="J19" s="39">
        <f t="shared" si="1"/>
        <v>0.47426713817311139</v>
      </c>
      <c r="K19" s="39">
        <f t="shared" si="2"/>
        <v>0</v>
      </c>
      <c r="L19" s="40">
        <f t="shared" si="3"/>
        <v>11565147.199999999</v>
      </c>
    </row>
    <row r="20" spans="2:12" ht="20.100000000000001" customHeight="1" x14ac:dyDescent="0.25">
      <c r="B20" s="36" t="s">
        <v>62</v>
      </c>
      <c r="C20" s="37">
        <v>0</v>
      </c>
      <c r="D20" s="37">
        <v>23987352</v>
      </c>
      <c r="E20" s="38">
        <f t="shared" si="0"/>
        <v>23987352</v>
      </c>
      <c r="F20" s="38">
        <v>10289152.809999995</v>
      </c>
      <c r="G20" s="37">
        <v>8988744.6799999978</v>
      </c>
      <c r="H20" s="37"/>
      <c r="I20" s="39"/>
      <c r="J20" s="39">
        <f t="shared" si="1"/>
        <v>0.37472851025823933</v>
      </c>
      <c r="K20" s="39">
        <f t="shared" si="2"/>
        <v>0</v>
      </c>
      <c r="L20" s="40">
        <f t="shared" si="3"/>
        <v>14998607.320000002</v>
      </c>
    </row>
    <row r="21" spans="2:12" ht="20.100000000000001" customHeight="1" x14ac:dyDescent="0.25">
      <c r="B21" s="36" t="s">
        <v>63</v>
      </c>
      <c r="C21" s="37">
        <v>0</v>
      </c>
      <c r="D21" s="37">
        <v>4057781</v>
      </c>
      <c r="E21" s="38">
        <f t="shared" si="0"/>
        <v>4057781</v>
      </c>
      <c r="F21" s="38">
        <v>1582772.26</v>
      </c>
      <c r="G21" s="37">
        <v>1488572.24</v>
      </c>
      <c r="H21" s="37"/>
      <c r="I21" s="39"/>
      <c r="J21" s="39">
        <f t="shared" si="1"/>
        <v>0.36684390803742239</v>
      </c>
      <c r="K21" s="39">
        <f t="shared" si="2"/>
        <v>0</v>
      </c>
      <c r="L21" s="40">
        <f t="shared" si="3"/>
        <v>2569208.7599999998</v>
      </c>
    </row>
    <row r="22" spans="2:12" ht="20.100000000000001" customHeight="1" x14ac:dyDescent="0.25">
      <c r="B22" s="36" t="s">
        <v>64</v>
      </c>
      <c r="C22" s="37">
        <v>0</v>
      </c>
      <c r="D22" s="37">
        <v>12082097</v>
      </c>
      <c r="E22" s="38">
        <f t="shared" si="0"/>
        <v>12082097</v>
      </c>
      <c r="F22" s="38">
        <v>5778544.919999999</v>
      </c>
      <c r="G22" s="37">
        <v>3520081.9600000004</v>
      </c>
      <c r="H22" s="37"/>
      <c r="I22" s="39"/>
      <c r="J22" s="39">
        <f t="shared" si="1"/>
        <v>0.29134693753907126</v>
      </c>
      <c r="K22" s="39">
        <f t="shared" si="2"/>
        <v>0</v>
      </c>
      <c r="L22" s="40">
        <f t="shared" si="3"/>
        <v>8562015.0399999991</v>
      </c>
    </row>
    <row r="23" spans="2:12" ht="20.100000000000001" customHeight="1" x14ac:dyDescent="0.25">
      <c r="B23" s="36" t="s">
        <v>65</v>
      </c>
      <c r="C23" s="37">
        <v>0</v>
      </c>
      <c r="D23" s="37">
        <v>26156959</v>
      </c>
      <c r="E23" s="38">
        <f t="shared" si="0"/>
        <v>26156959</v>
      </c>
      <c r="F23" s="38">
        <v>12563659.980000002</v>
      </c>
      <c r="G23" s="37">
        <v>10177051.199999997</v>
      </c>
      <c r="H23" s="37"/>
      <c r="I23" s="39"/>
      <c r="J23" s="39">
        <f t="shared" si="1"/>
        <v>0.38907623779966155</v>
      </c>
      <c r="K23" s="39">
        <f t="shared" si="2"/>
        <v>0</v>
      </c>
      <c r="L23" s="40">
        <f t="shared" si="3"/>
        <v>15979907.800000003</v>
      </c>
    </row>
    <row r="24" spans="2:12" ht="20.100000000000001" customHeight="1" x14ac:dyDescent="0.25">
      <c r="B24" s="36" t="s">
        <v>66</v>
      </c>
      <c r="C24" s="37">
        <v>0</v>
      </c>
      <c r="D24" s="37">
        <v>5072</v>
      </c>
      <c r="E24" s="38">
        <f t="shared" si="0"/>
        <v>5072</v>
      </c>
      <c r="F24" s="38">
        <v>5070</v>
      </c>
      <c r="G24" s="37">
        <v>5070</v>
      </c>
      <c r="H24" s="37"/>
      <c r="I24" s="39"/>
      <c r="J24" s="39">
        <f t="shared" si="1"/>
        <v>0.99960567823343849</v>
      </c>
      <c r="K24" s="39">
        <f t="shared" si="2"/>
        <v>0</v>
      </c>
      <c r="L24" s="40">
        <f t="shared" si="3"/>
        <v>2</v>
      </c>
    </row>
    <row r="25" spans="2:12" ht="20.100000000000001" customHeight="1" x14ac:dyDescent="0.25">
      <c r="B25" s="36" t="s">
        <v>67</v>
      </c>
      <c r="C25" s="37">
        <v>0</v>
      </c>
      <c r="D25" s="37">
        <v>27459593</v>
      </c>
      <c r="E25" s="38">
        <f t="shared" si="0"/>
        <v>27459593</v>
      </c>
      <c r="F25" s="38">
        <v>17426280.249999996</v>
      </c>
      <c r="G25" s="37">
        <v>7969071.879999999</v>
      </c>
      <c r="H25" s="37"/>
      <c r="I25" s="39"/>
      <c r="J25" s="39">
        <f t="shared" si="1"/>
        <v>0.29021085199624042</v>
      </c>
      <c r="K25" s="39">
        <f t="shared" si="2"/>
        <v>0</v>
      </c>
      <c r="L25" s="40">
        <f t="shared" si="3"/>
        <v>19490521.120000001</v>
      </c>
    </row>
    <row r="26" spans="2:12" ht="20.100000000000001" customHeight="1" x14ac:dyDescent="0.25">
      <c r="B26" s="36" t="s">
        <v>68</v>
      </c>
      <c r="C26" s="37">
        <v>0</v>
      </c>
      <c r="D26" s="37">
        <v>62530263</v>
      </c>
      <c r="E26" s="38">
        <f t="shared" si="0"/>
        <v>62530263</v>
      </c>
      <c r="F26" s="38">
        <v>24511611.900000006</v>
      </c>
      <c r="G26" s="37">
        <v>12056223.459999999</v>
      </c>
      <c r="H26" s="37"/>
      <c r="I26" s="39"/>
      <c r="J26" s="39">
        <f t="shared" si="1"/>
        <v>0.19280621704725598</v>
      </c>
      <c r="K26" s="39">
        <f t="shared" si="2"/>
        <v>0</v>
      </c>
      <c r="L26" s="40">
        <f t="shared" si="3"/>
        <v>50474039.539999999</v>
      </c>
    </row>
    <row r="27" spans="2:12" ht="20.100000000000001" customHeight="1" x14ac:dyDescent="0.25">
      <c r="B27" s="36" t="s">
        <v>69</v>
      </c>
      <c r="C27" s="37">
        <v>0</v>
      </c>
      <c r="D27" s="37">
        <v>24305746</v>
      </c>
      <c r="E27" s="38">
        <f t="shared" si="0"/>
        <v>24305746</v>
      </c>
      <c r="F27" s="38">
        <v>15705852.620000001</v>
      </c>
      <c r="G27" s="37">
        <v>11248593.939999999</v>
      </c>
      <c r="H27" s="37"/>
      <c r="I27" s="39"/>
      <c r="J27" s="39">
        <f t="shared" si="1"/>
        <v>0.46279566732903404</v>
      </c>
      <c r="K27" s="39">
        <f t="shared" si="2"/>
        <v>0</v>
      </c>
      <c r="L27" s="40">
        <f t="shared" si="3"/>
        <v>13057152.060000001</v>
      </c>
    </row>
    <row r="28" spans="2:12" ht="20.100000000000001" customHeight="1" x14ac:dyDescent="0.25">
      <c r="B28" s="36" t="s">
        <v>70</v>
      </c>
      <c r="C28" s="37">
        <v>0</v>
      </c>
      <c r="D28" s="37">
        <v>6137697</v>
      </c>
      <c r="E28" s="38">
        <f t="shared" si="0"/>
        <v>6137697</v>
      </c>
      <c r="F28" s="38">
        <v>3354505.03</v>
      </c>
      <c r="G28" s="37">
        <v>2481775.4799999995</v>
      </c>
      <c r="H28" s="37"/>
      <c r="I28" s="39"/>
      <c r="J28" s="39">
        <f t="shared" si="1"/>
        <v>0.40434962494890175</v>
      </c>
      <c r="K28" s="39">
        <f t="shared" si="2"/>
        <v>0</v>
      </c>
      <c r="L28" s="40">
        <f t="shared" si="3"/>
        <v>3655921.5200000005</v>
      </c>
    </row>
    <row r="29" spans="2:12" ht="20.100000000000001" customHeight="1" x14ac:dyDescent="0.25">
      <c r="B29" s="36" t="s">
        <v>71</v>
      </c>
      <c r="C29" s="37">
        <v>0</v>
      </c>
      <c r="D29" s="37">
        <v>3786460</v>
      </c>
      <c r="E29" s="38">
        <f t="shared" si="0"/>
        <v>3786460</v>
      </c>
      <c r="F29" s="38">
        <v>2801694.19</v>
      </c>
      <c r="G29" s="37">
        <v>2565804.21</v>
      </c>
      <c r="H29" s="37"/>
      <c r="I29" s="39"/>
      <c r="J29" s="39">
        <f t="shared" si="1"/>
        <v>0.67762612308066106</v>
      </c>
      <c r="K29" s="39">
        <f t="shared" si="2"/>
        <v>0</v>
      </c>
      <c r="L29" s="40">
        <f t="shared" si="3"/>
        <v>1220655.79</v>
      </c>
    </row>
    <row r="30" spans="2:12" ht="20.100000000000001" customHeight="1" x14ac:dyDescent="0.25">
      <c r="B30" s="36" t="s">
        <v>72</v>
      </c>
      <c r="C30" s="37">
        <v>0</v>
      </c>
      <c r="D30" s="37">
        <v>2607776</v>
      </c>
      <c r="E30" s="38">
        <f t="shared" si="0"/>
        <v>2607776</v>
      </c>
      <c r="F30" s="38">
        <v>1238856.6599999999</v>
      </c>
      <c r="G30" s="37">
        <v>825788.21</v>
      </c>
      <c r="H30" s="37"/>
      <c r="I30" s="39"/>
      <c r="J30" s="39">
        <f t="shared" si="1"/>
        <v>0.31666378170517712</v>
      </c>
      <c r="K30" s="39">
        <f t="shared" si="2"/>
        <v>0</v>
      </c>
      <c r="L30" s="40">
        <f t="shared" si="3"/>
        <v>1781987.79</v>
      </c>
    </row>
    <row r="31" spans="2:12" ht="20.100000000000001" customHeight="1" x14ac:dyDescent="0.25">
      <c r="B31" s="36" t="s">
        <v>73</v>
      </c>
      <c r="C31" s="37">
        <v>0</v>
      </c>
      <c r="D31" s="37">
        <v>4766534</v>
      </c>
      <c r="E31" s="38">
        <f t="shared" si="0"/>
        <v>4766534</v>
      </c>
      <c r="F31" s="38">
        <v>1461097.65</v>
      </c>
      <c r="G31" s="37">
        <v>927283.46</v>
      </c>
      <c r="H31" s="37"/>
      <c r="I31" s="39"/>
      <c r="J31" s="39">
        <f t="shared" si="1"/>
        <v>0.19454040608962403</v>
      </c>
      <c r="K31" s="39">
        <f t="shared" si="2"/>
        <v>0</v>
      </c>
      <c r="L31" s="40">
        <f t="shared" si="3"/>
        <v>3839250.54</v>
      </c>
    </row>
    <row r="32" spans="2:12" ht="20.100000000000001" customHeight="1" x14ac:dyDescent="0.25">
      <c r="B32" s="36" t="s">
        <v>74</v>
      </c>
      <c r="C32" s="37">
        <v>0</v>
      </c>
      <c r="D32" s="37">
        <v>10923818</v>
      </c>
      <c r="E32" s="38">
        <f t="shared" si="0"/>
        <v>10923818</v>
      </c>
      <c r="F32" s="38">
        <v>7972666.0999999996</v>
      </c>
      <c r="G32" s="37">
        <v>5191588.4300000006</v>
      </c>
      <c r="H32" s="37"/>
      <c r="I32" s="39"/>
      <c r="J32" s="39">
        <f t="shared" si="1"/>
        <v>0.47525402107578146</v>
      </c>
      <c r="K32" s="39">
        <f t="shared" si="2"/>
        <v>0</v>
      </c>
      <c r="L32" s="40">
        <f t="shared" si="3"/>
        <v>5732229.5699999994</v>
      </c>
    </row>
    <row r="33" spans="2:12" ht="20.100000000000001" customHeight="1" x14ac:dyDescent="0.25">
      <c r="B33" s="36" t="s">
        <v>75</v>
      </c>
      <c r="C33" s="37">
        <v>0</v>
      </c>
      <c r="D33" s="37">
        <v>6518630</v>
      </c>
      <c r="E33" s="38">
        <f t="shared" si="0"/>
        <v>6518630</v>
      </c>
      <c r="F33" s="38">
        <v>4909928.0699999994</v>
      </c>
      <c r="G33" s="37">
        <v>3620957.61</v>
      </c>
      <c r="H33" s="37"/>
      <c r="I33" s="39"/>
      <c r="J33" s="39">
        <f t="shared" si="1"/>
        <v>0.55547831522881341</v>
      </c>
      <c r="K33" s="39">
        <f t="shared" si="2"/>
        <v>0</v>
      </c>
      <c r="L33" s="40">
        <f t="shared" si="3"/>
        <v>2897672.39</v>
      </c>
    </row>
    <row r="34" spans="2:12" ht="20.100000000000001" customHeight="1" x14ac:dyDescent="0.25">
      <c r="B34" s="36" t="s">
        <v>76</v>
      </c>
      <c r="C34" s="37">
        <v>0</v>
      </c>
      <c r="D34" s="37">
        <v>2641580</v>
      </c>
      <c r="E34" s="38">
        <f t="shared" si="0"/>
        <v>2641580</v>
      </c>
      <c r="F34" s="38">
        <v>1308633.45</v>
      </c>
      <c r="G34" s="37">
        <v>868679.02</v>
      </c>
      <c r="H34" s="37"/>
      <c r="I34" s="39"/>
      <c r="J34" s="39">
        <f t="shared" si="1"/>
        <v>0.32884827262471705</v>
      </c>
      <c r="K34" s="39">
        <f t="shared" si="2"/>
        <v>0</v>
      </c>
      <c r="L34" s="40">
        <f t="shared" si="3"/>
        <v>1772900.98</v>
      </c>
    </row>
    <row r="35" spans="2:12" ht="20.100000000000001" customHeight="1" x14ac:dyDescent="0.25">
      <c r="B35" s="36" t="s">
        <v>77</v>
      </c>
      <c r="C35" s="37">
        <v>0</v>
      </c>
      <c r="D35" s="37">
        <v>4367024</v>
      </c>
      <c r="E35" s="38">
        <f t="shared" si="0"/>
        <v>4367024</v>
      </c>
      <c r="F35" s="38">
        <v>356735.51</v>
      </c>
      <c r="G35" s="37">
        <v>356735.51</v>
      </c>
      <c r="H35" s="37"/>
      <c r="I35" s="39"/>
      <c r="J35" s="39">
        <f t="shared" si="1"/>
        <v>8.1688470225947926E-2</v>
      </c>
      <c r="K35" s="39">
        <f t="shared" si="2"/>
        <v>0</v>
      </c>
      <c r="L35" s="40">
        <f t="shared" si="3"/>
        <v>4010288.49</v>
      </c>
    </row>
    <row r="36" spans="2:12" ht="20.100000000000001" customHeight="1" x14ac:dyDescent="0.25">
      <c r="B36" s="36" t="s">
        <v>78</v>
      </c>
      <c r="C36" s="37">
        <v>0</v>
      </c>
      <c r="D36" s="37">
        <v>3507022</v>
      </c>
      <c r="E36" s="38">
        <f t="shared" si="0"/>
        <v>3507022</v>
      </c>
      <c r="F36" s="38">
        <v>244728.25</v>
      </c>
      <c r="G36" s="37">
        <v>188838.25</v>
      </c>
      <c r="H36" s="37"/>
      <c r="I36" s="39"/>
      <c r="J36" s="39">
        <f t="shared" si="1"/>
        <v>5.3845755743762089E-2</v>
      </c>
      <c r="K36" s="39">
        <f t="shared" si="2"/>
        <v>0</v>
      </c>
      <c r="L36" s="40">
        <f t="shared" si="3"/>
        <v>3318183.75</v>
      </c>
    </row>
    <row r="37" spans="2:12" ht="20.100000000000001" customHeight="1" x14ac:dyDescent="0.25">
      <c r="B37" s="36" t="s">
        <v>79</v>
      </c>
      <c r="C37" s="37">
        <v>0</v>
      </c>
      <c r="D37" s="37">
        <v>4029630</v>
      </c>
      <c r="E37" s="38">
        <f t="shared" si="0"/>
        <v>4029630</v>
      </c>
      <c r="F37" s="38">
        <v>260342.45</v>
      </c>
      <c r="G37" s="37">
        <v>202529.05000000002</v>
      </c>
      <c r="H37" s="37"/>
      <c r="I37" s="39"/>
      <c r="J37" s="39">
        <f t="shared" si="1"/>
        <v>5.0259961832724104E-2</v>
      </c>
      <c r="K37" s="39">
        <f t="shared" si="2"/>
        <v>0</v>
      </c>
      <c r="L37" s="40">
        <f t="shared" si="3"/>
        <v>3827100.95</v>
      </c>
    </row>
    <row r="38" spans="2:12" ht="20.100000000000001" customHeight="1" x14ac:dyDescent="0.25">
      <c r="B38" s="36" t="s">
        <v>80</v>
      </c>
      <c r="C38" s="37">
        <v>0</v>
      </c>
      <c r="D38" s="37">
        <v>1586804</v>
      </c>
      <c r="E38" s="38">
        <f t="shared" si="0"/>
        <v>1586804</v>
      </c>
      <c r="F38" s="38">
        <v>104528</v>
      </c>
      <c r="G38" s="37">
        <v>104046</v>
      </c>
      <c r="H38" s="37"/>
      <c r="I38" s="39"/>
      <c r="J38" s="39">
        <f t="shared" si="1"/>
        <v>6.5569534737749596E-2</v>
      </c>
      <c r="K38" s="39">
        <f t="shared" si="2"/>
        <v>0</v>
      </c>
      <c r="L38" s="40">
        <f t="shared" si="3"/>
        <v>1482758</v>
      </c>
    </row>
    <row r="39" spans="2:12" ht="20.100000000000001" customHeight="1" x14ac:dyDescent="0.25">
      <c r="B39" s="36" t="s">
        <v>81</v>
      </c>
      <c r="C39" s="37">
        <v>0</v>
      </c>
      <c r="D39" s="37">
        <v>2837839</v>
      </c>
      <c r="E39" s="38">
        <f t="shared" si="0"/>
        <v>2837839</v>
      </c>
      <c r="F39" s="38">
        <v>266388.5</v>
      </c>
      <c r="G39" s="37">
        <v>246500</v>
      </c>
      <c r="H39" s="37"/>
      <c r="I39" s="39"/>
      <c r="J39" s="39">
        <f t="shared" si="1"/>
        <v>8.6861869189901186E-2</v>
      </c>
      <c r="K39" s="39">
        <f t="shared" si="2"/>
        <v>0</v>
      </c>
      <c r="L39" s="40">
        <f t="shared" si="3"/>
        <v>2591339</v>
      </c>
    </row>
    <row r="40" spans="2:12" ht="20.100000000000001" customHeight="1" x14ac:dyDescent="0.25">
      <c r="B40" s="36" t="s">
        <v>82</v>
      </c>
      <c r="C40" s="37">
        <v>0</v>
      </c>
      <c r="D40" s="37">
        <v>3088725</v>
      </c>
      <c r="E40" s="38">
        <f t="shared" si="0"/>
        <v>3088725</v>
      </c>
      <c r="F40" s="38">
        <v>730132.00000000012</v>
      </c>
      <c r="G40" s="37">
        <v>121968.19999999995</v>
      </c>
      <c r="H40" s="37"/>
      <c r="I40" s="39"/>
      <c r="J40" s="39">
        <f t="shared" si="1"/>
        <v>3.9488203061133625E-2</v>
      </c>
      <c r="K40" s="39">
        <f t="shared" si="2"/>
        <v>0</v>
      </c>
      <c r="L40" s="40">
        <f t="shared" si="3"/>
        <v>2966756.8</v>
      </c>
    </row>
    <row r="41" spans="2:12" ht="20.100000000000001" customHeight="1" x14ac:dyDescent="0.25">
      <c r="B41" s="36" t="s">
        <v>83</v>
      </c>
      <c r="C41" s="37">
        <v>0</v>
      </c>
      <c r="D41" s="37">
        <v>19596648</v>
      </c>
      <c r="E41" s="38">
        <f t="shared" si="0"/>
        <v>19596648</v>
      </c>
      <c r="F41" s="38">
        <v>3395130.1300000004</v>
      </c>
      <c r="G41" s="37">
        <v>2484851.86</v>
      </c>
      <c r="H41" s="37"/>
      <c r="I41" s="39"/>
      <c r="J41" s="39">
        <f t="shared" si="1"/>
        <v>0.12679984148309445</v>
      </c>
      <c r="K41" s="39">
        <f t="shared" si="2"/>
        <v>0</v>
      </c>
      <c r="L41" s="40">
        <f t="shared" si="3"/>
        <v>17111796.140000001</v>
      </c>
    </row>
    <row r="42" spans="2:12" ht="20.100000000000001" customHeight="1" x14ac:dyDescent="0.25">
      <c r="B42" s="36" t="s">
        <v>84</v>
      </c>
      <c r="C42" s="37">
        <v>0</v>
      </c>
      <c r="D42" s="37">
        <v>5626221</v>
      </c>
      <c r="E42" s="38">
        <f t="shared" si="0"/>
        <v>5626221</v>
      </c>
      <c r="F42" s="38">
        <v>2283659.7599999998</v>
      </c>
      <c r="G42" s="37">
        <v>2191096.5499999998</v>
      </c>
      <c r="H42" s="37"/>
      <c r="I42" s="39"/>
      <c r="J42" s="39">
        <f t="shared" si="1"/>
        <v>0.38944374030099421</v>
      </c>
      <c r="K42" s="39">
        <f t="shared" si="2"/>
        <v>0</v>
      </c>
      <c r="L42" s="40">
        <f t="shared" si="3"/>
        <v>3435124.45</v>
      </c>
    </row>
    <row r="43" spans="2:12" ht="20.100000000000001" customHeight="1" x14ac:dyDescent="0.25">
      <c r="B43" s="36" t="s">
        <v>85</v>
      </c>
      <c r="C43" s="37">
        <v>0</v>
      </c>
      <c r="D43" s="37">
        <v>2803297</v>
      </c>
      <c r="E43" s="38">
        <f t="shared" si="0"/>
        <v>2803297</v>
      </c>
      <c r="F43" s="38">
        <v>538406.82999999996</v>
      </c>
      <c r="G43" s="37">
        <v>506481.91</v>
      </c>
      <c r="H43" s="37"/>
      <c r="I43" s="39"/>
      <c r="J43" s="39">
        <f t="shared" ref="J43:J44" si="4">IF(ISERROR(+G43/E43)=TRUE,0,++G43/E43)</f>
        <v>0.18067365320192616</v>
      </c>
      <c r="K43" s="39">
        <f t="shared" ref="K43:K44" si="5">IF(ISERROR(+H43/E43)=TRUE,0,++H43/E43)</f>
        <v>0</v>
      </c>
      <c r="L43" s="40">
        <f t="shared" ref="L43:L44" si="6">+D43-G43</f>
        <v>2296815.09</v>
      </c>
    </row>
    <row r="44" spans="2:12" ht="20.100000000000001" customHeight="1" x14ac:dyDescent="0.25">
      <c r="B44" s="36" t="s">
        <v>88</v>
      </c>
      <c r="C44" s="37">
        <v>0</v>
      </c>
      <c r="D44" s="37">
        <v>21837247</v>
      </c>
      <c r="E44" s="38">
        <f t="shared" si="0"/>
        <v>21837247</v>
      </c>
      <c r="F44" s="38">
        <v>7546405.8799999999</v>
      </c>
      <c r="G44" s="37">
        <v>4003187.68</v>
      </c>
      <c r="H44" s="37"/>
      <c r="I44" s="39"/>
      <c r="J44" s="39">
        <f t="shared" si="4"/>
        <v>0.18331924715601744</v>
      </c>
      <c r="K44" s="39">
        <f t="shared" si="5"/>
        <v>0</v>
      </c>
      <c r="L44" s="40">
        <f t="shared" si="6"/>
        <v>17834059.32</v>
      </c>
    </row>
    <row r="45" spans="2:12" ht="20.100000000000001" customHeight="1" x14ac:dyDescent="0.25">
      <c r="B45" s="36" t="s">
        <v>89</v>
      </c>
      <c r="C45" s="37">
        <v>0</v>
      </c>
      <c r="D45" s="37">
        <v>2515066</v>
      </c>
      <c r="E45" s="38">
        <f t="shared" si="0"/>
        <v>2515066</v>
      </c>
      <c r="F45" s="38">
        <v>1169140.5599999998</v>
      </c>
      <c r="G45" s="37">
        <v>921872.52</v>
      </c>
      <c r="H45" s="37"/>
      <c r="I45" s="39"/>
      <c r="J45" s="39">
        <f t="shared" si="1"/>
        <v>0.36654009079682204</v>
      </c>
      <c r="K45" s="39">
        <f t="shared" si="2"/>
        <v>0</v>
      </c>
      <c r="L45" s="40">
        <f t="shared" si="3"/>
        <v>1593193.48</v>
      </c>
    </row>
    <row r="46" spans="2:12" ht="20.100000000000001" customHeight="1" x14ac:dyDescent="0.25">
      <c r="B46" s="36" t="s">
        <v>90</v>
      </c>
      <c r="C46" s="37">
        <v>0</v>
      </c>
      <c r="D46" s="37">
        <v>2483592</v>
      </c>
      <c r="E46" s="38">
        <f t="shared" si="0"/>
        <v>2483592</v>
      </c>
      <c r="F46" s="38">
        <v>289799.90000000002</v>
      </c>
      <c r="G46" s="37">
        <v>289799.90000000002</v>
      </c>
      <c r="H46" s="37"/>
      <c r="I46" s="39"/>
      <c r="J46" s="39">
        <f t="shared" si="1"/>
        <v>0.11668579219131002</v>
      </c>
      <c r="K46" s="39">
        <f t="shared" si="2"/>
        <v>0</v>
      </c>
      <c r="L46" s="40">
        <f t="shared" si="3"/>
        <v>2193792.1</v>
      </c>
    </row>
    <row r="47" spans="2:12" ht="20.100000000000001" customHeight="1" x14ac:dyDescent="0.25">
      <c r="B47" s="36" t="s">
        <v>92</v>
      </c>
      <c r="C47" s="37">
        <v>0</v>
      </c>
      <c r="D47" s="37">
        <v>2617993</v>
      </c>
      <c r="E47" s="38"/>
      <c r="F47" s="38">
        <v>891739.87000000011</v>
      </c>
      <c r="G47" s="37">
        <v>555849.37</v>
      </c>
      <c r="H47" s="37"/>
      <c r="I47" s="39"/>
      <c r="J47" s="39"/>
      <c r="K47" s="39"/>
      <c r="L47" s="40"/>
    </row>
    <row r="48" spans="2:12" ht="20.100000000000001" customHeight="1" x14ac:dyDescent="0.25">
      <c r="B48" s="36" t="s">
        <v>91</v>
      </c>
      <c r="C48" s="37">
        <v>0</v>
      </c>
      <c r="D48" s="37">
        <v>5597896</v>
      </c>
      <c r="E48" s="38">
        <f t="shared" si="0"/>
        <v>5597896</v>
      </c>
      <c r="F48" s="38">
        <v>157105</v>
      </c>
      <c r="G48" s="37">
        <v>121185</v>
      </c>
      <c r="H48" s="37"/>
      <c r="I48" s="39"/>
      <c r="J48" s="39">
        <f t="shared" si="1"/>
        <v>2.1648312151565516E-2</v>
      </c>
      <c r="K48" s="39">
        <f t="shared" si="2"/>
        <v>0</v>
      </c>
      <c r="L48" s="40">
        <f t="shared" si="3"/>
        <v>5476711</v>
      </c>
    </row>
    <row r="49" spans="2:12" ht="23.25" customHeight="1" x14ac:dyDescent="0.25">
      <c r="B49" s="24" t="s">
        <v>4</v>
      </c>
      <c r="C49" s="11">
        <f t="shared" ref="C49" si="7">SUM(C14:C48)</f>
        <v>0</v>
      </c>
      <c r="D49" s="11">
        <f t="shared" ref="D49" si="8">SUM(D14:D48)</f>
        <v>369757543</v>
      </c>
      <c r="E49" s="11">
        <f t="shared" ref="C49:H49" si="9">SUM(E14:E48)</f>
        <v>367139550</v>
      </c>
      <c r="F49" s="11">
        <f t="shared" ref="F49" si="10">SUM(F14:F48)</f>
        <v>166081490.43999997</v>
      </c>
      <c r="G49" s="11">
        <f t="shared" ref="G49" si="11">SUM(G14:G48)</f>
        <v>113436191.81999998</v>
      </c>
      <c r="H49" s="11">
        <f t="shared" si="9"/>
        <v>0</v>
      </c>
      <c r="I49" s="15">
        <f>IF(ISERROR(+#REF!/E49)=TRUE,0,++#REF!/E49)</f>
        <v>0</v>
      </c>
      <c r="J49" s="15">
        <f>IF(ISERROR(+G49/E49)=TRUE,0,++G49/E49)</f>
        <v>0.30897295543343117</v>
      </c>
      <c r="K49" s="15">
        <f>IF(ISERROR(+H49/E49)=TRUE,0,++H49/E49)</f>
        <v>0</v>
      </c>
      <c r="L49" s="18">
        <f>SUM(L14:L48)</f>
        <v>254259207.54999992</v>
      </c>
    </row>
    <row r="50" spans="2:12" s="31" customFormat="1" x14ac:dyDescent="0.2">
      <c r="B50" s="12" t="s">
        <v>95</v>
      </c>
      <c r="K50" s="32"/>
    </row>
    <row r="51" spans="2:12" s="31" customFormat="1" x14ac:dyDescent="0.2">
      <c r="B51" s="12"/>
    </row>
    <row r="52" spans="2:12" s="31" customFormat="1" x14ac:dyDescent="0.25">
      <c r="K52" s="32"/>
    </row>
    <row r="53" spans="2:12" s="31" customFormat="1" x14ac:dyDescent="0.25">
      <c r="K53" s="32"/>
    </row>
    <row r="54" spans="2:12" s="31" customFormat="1" x14ac:dyDescent="0.25">
      <c r="K54" s="32"/>
    </row>
    <row r="55" spans="2:12" s="31" customFormat="1" ht="44.25" customHeight="1" x14ac:dyDescent="0.25">
      <c r="B55" s="41"/>
      <c r="C55" s="41" t="s">
        <v>3</v>
      </c>
      <c r="D55" s="41" t="s">
        <v>2</v>
      </c>
      <c r="E55" s="49" t="s">
        <v>17</v>
      </c>
      <c r="F55" s="49" t="s">
        <v>18</v>
      </c>
      <c r="G55" s="49" t="s">
        <v>21</v>
      </c>
      <c r="H55" s="50" t="s">
        <v>14</v>
      </c>
      <c r="I55" s="63"/>
      <c r="J55" s="63"/>
      <c r="K55" s="63"/>
      <c r="L55" s="49"/>
    </row>
    <row r="56" spans="2:12" s="31" customFormat="1" x14ac:dyDescent="0.25">
      <c r="B56" s="42"/>
      <c r="C56" s="43">
        <f>C49/$A$10</f>
        <v>0</v>
      </c>
      <c r="D56" s="43">
        <f>D49/$A$10</f>
        <v>369.757543</v>
      </c>
      <c r="E56" s="43">
        <f>E49/$A$10</f>
        <v>367.13954999999999</v>
      </c>
      <c r="F56" s="43">
        <f>F49/$A$10</f>
        <v>166.08149043999998</v>
      </c>
      <c r="G56" s="43">
        <f>G49/$A$10</f>
        <v>113.43619181999998</v>
      </c>
      <c r="H56" s="51"/>
      <c r="I56" s="44"/>
      <c r="J56" s="44"/>
      <c r="K56" s="44"/>
      <c r="L56" s="45"/>
    </row>
    <row r="57" spans="2:12" s="31" customFormat="1" x14ac:dyDescent="0.25">
      <c r="B57" s="42"/>
      <c r="C57" s="43"/>
      <c r="D57" s="43"/>
      <c r="E57" s="43"/>
      <c r="F57" s="43"/>
      <c r="G57" s="43"/>
      <c r="H57" s="47"/>
      <c r="I57" s="44"/>
      <c r="J57" s="44"/>
      <c r="K57" s="44"/>
      <c r="L57" s="45"/>
    </row>
    <row r="58" spans="2:12" s="31" customFormat="1" x14ac:dyDescent="0.25">
      <c r="B58" s="42"/>
      <c r="C58" s="43"/>
      <c r="D58" s="43"/>
      <c r="E58" s="43"/>
      <c r="F58" s="43"/>
      <c r="G58" s="43"/>
      <c r="H58" s="47"/>
      <c r="I58" s="44"/>
      <c r="J58" s="44"/>
      <c r="K58" s="44"/>
      <c r="L58" s="45"/>
    </row>
    <row r="59" spans="2:12" s="31" customFormat="1" x14ac:dyDescent="0.25">
      <c r="B59" s="42"/>
      <c r="C59" s="43"/>
      <c r="D59" s="43"/>
      <c r="E59" s="43"/>
      <c r="F59" s="43"/>
      <c r="G59" s="43"/>
      <c r="H59" s="47"/>
      <c r="I59" s="44"/>
      <c r="J59" s="44"/>
      <c r="K59" s="44"/>
      <c r="L59" s="45"/>
    </row>
    <row r="60" spans="2:12" s="31" customFormat="1" x14ac:dyDescent="0.25">
      <c r="B60" s="42"/>
      <c r="C60" s="43"/>
      <c r="D60" s="43"/>
      <c r="E60" s="43"/>
      <c r="F60" s="43"/>
      <c r="G60" s="43"/>
      <c r="H60" s="47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6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6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6"/>
      <c r="I93" s="44"/>
      <c r="J93" s="44"/>
      <c r="K93" s="44"/>
      <c r="L93" s="45"/>
    </row>
    <row r="94" spans="2:12" s="31" customFormat="1" x14ac:dyDescent="0.25">
      <c r="K94" s="32"/>
    </row>
    <row r="95" spans="2:12" s="31" customFormat="1" x14ac:dyDescent="0.25">
      <c r="K95" s="32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</sheetData>
  <mergeCells count="11">
    <mergeCell ref="I55:K55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2017-08-14T23:34:37Z</dcterms:modified>
</cp:coreProperties>
</file>