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3. Marzo - Ok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DYT!$B$12:$L$46</definedName>
    <definedName name="_xlnm._FilterDatabase" localSheetId="1" hidden="1">RDR!$B$12:$L$50</definedName>
    <definedName name="_xlnm._FilterDatabase" localSheetId="0" hidden="1">RO!$B$12:$L$51</definedName>
    <definedName name="_xlnm._FilterDatabase" localSheetId="2" hidden="1">ROOC!$B$12:$L$50</definedName>
    <definedName name="_xlnm.Print_Area" localSheetId="3">DYT!$B$2:$L$49</definedName>
    <definedName name="_xlnm.Print_Area" localSheetId="1">RDR!$B$2:$L$53</definedName>
    <definedName name="_xlnm.Print_Area" localSheetId="0">RO!$B$2:$L$54</definedName>
    <definedName name="_xlnm.Print_Area" localSheetId="2">ROOC!$B$2:$L$53</definedName>
  </definedNames>
  <calcPr calcId="152511"/>
</workbook>
</file>

<file path=xl/calcChain.xml><?xml version="1.0" encoding="utf-8"?>
<calcChain xmlns="http://schemas.openxmlformats.org/spreadsheetml/2006/main">
  <c r="H47" i="10" l="1"/>
  <c r="G47" i="10"/>
  <c r="G54" i="10" s="1"/>
  <c r="F47" i="10"/>
  <c r="F54" i="10" s="1"/>
  <c r="D47" i="10"/>
  <c r="D54" i="10" s="1"/>
  <c r="C47" i="10"/>
  <c r="C54" i="10" s="1"/>
  <c r="L46" i="10"/>
  <c r="E46" i="10"/>
  <c r="K46" i="10" s="1"/>
  <c r="L45" i="10"/>
  <c r="E45" i="10"/>
  <c r="J45" i="10" s="1"/>
  <c r="L44" i="10"/>
  <c r="E44" i="10"/>
  <c r="K44" i="10" s="1"/>
  <c r="L43" i="10"/>
  <c r="E43" i="10"/>
  <c r="J43" i="10" s="1"/>
  <c r="L42" i="10"/>
  <c r="E42" i="10"/>
  <c r="K42" i="10" s="1"/>
  <c r="L41" i="10"/>
  <c r="E41" i="10"/>
  <c r="J41" i="10" s="1"/>
  <c r="L40" i="10"/>
  <c r="E40" i="10"/>
  <c r="K40" i="10" s="1"/>
  <c r="L39" i="10"/>
  <c r="E39" i="10"/>
  <c r="J39" i="10" s="1"/>
  <c r="L38" i="10"/>
  <c r="E38" i="10"/>
  <c r="K38" i="10" s="1"/>
  <c r="L37" i="10"/>
  <c r="E37" i="10"/>
  <c r="J37" i="10" s="1"/>
  <c r="L36" i="10"/>
  <c r="J36" i="10"/>
  <c r="E36" i="10"/>
  <c r="K36" i="10" s="1"/>
  <c r="L35" i="10"/>
  <c r="E35" i="10"/>
  <c r="J35" i="10" s="1"/>
  <c r="L34" i="10"/>
  <c r="E34" i="10"/>
  <c r="K34" i="10" s="1"/>
  <c r="L33" i="10"/>
  <c r="E33" i="10"/>
  <c r="J33" i="10" s="1"/>
  <c r="L32" i="10"/>
  <c r="E32" i="10"/>
  <c r="K32" i="10" s="1"/>
  <c r="L31" i="10"/>
  <c r="E31" i="10"/>
  <c r="J31" i="10" s="1"/>
  <c r="L30" i="10"/>
  <c r="E30" i="10"/>
  <c r="K30" i="10" s="1"/>
  <c r="L29" i="10"/>
  <c r="K29" i="10"/>
  <c r="E29" i="10"/>
  <c r="J29" i="10" s="1"/>
  <c r="L28" i="10"/>
  <c r="E28" i="10"/>
  <c r="K28" i="10" s="1"/>
  <c r="L27" i="10"/>
  <c r="E27" i="10"/>
  <c r="J27" i="10" s="1"/>
  <c r="L26" i="10"/>
  <c r="E26" i="10"/>
  <c r="K26" i="10" s="1"/>
  <c r="L25" i="10"/>
  <c r="E25" i="10"/>
  <c r="J25" i="10" s="1"/>
  <c r="L24" i="10"/>
  <c r="E24" i="10"/>
  <c r="K24" i="10" s="1"/>
  <c r="L23" i="10"/>
  <c r="E23" i="10"/>
  <c r="J23" i="10" s="1"/>
  <c r="L22" i="10"/>
  <c r="E22" i="10"/>
  <c r="K22" i="10" s="1"/>
  <c r="L21" i="10"/>
  <c r="E21" i="10"/>
  <c r="J21" i="10" s="1"/>
  <c r="L20" i="10"/>
  <c r="J20" i="10"/>
  <c r="E20" i="10"/>
  <c r="K20" i="10" s="1"/>
  <c r="L19" i="10"/>
  <c r="E19" i="10"/>
  <c r="J19" i="10" s="1"/>
  <c r="L18" i="10"/>
  <c r="E18" i="10"/>
  <c r="K18" i="10" s="1"/>
  <c r="L17" i="10"/>
  <c r="E17" i="10"/>
  <c r="J17" i="10" s="1"/>
  <c r="L16" i="10"/>
  <c r="E16" i="10"/>
  <c r="K16" i="10" s="1"/>
  <c r="L15" i="10"/>
  <c r="E15" i="10"/>
  <c r="J15" i="10" s="1"/>
  <c r="L14" i="10"/>
  <c r="E14" i="10"/>
  <c r="K14" i="10" s="1"/>
  <c r="H51" i="9"/>
  <c r="G51" i="9"/>
  <c r="G58" i="9" s="1"/>
  <c r="F51" i="9"/>
  <c r="F58" i="9" s="1"/>
  <c r="D51" i="9"/>
  <c r="D58" i="9" s="1"/>
  <c r="C51" i="9"/>
  <c r="C58" i="9" s="1"/>
  <c r="L50" i="9"/>
  <c r="E50" i="9"/>
  <c r="K50" i="9" s="1"/>
  <c r="L49" i="9"/>
  <c r="E49" i="9"/>
  <c r="I49" i="9" s="1"/>
  <c r="L48" i="9"/>
  <c r="E48" i="9"/>
  <c r="K48" i="9" s="1"/>
  <c r="L47" i="9"/>
  <c r="E47" i="9"/>
  <c r="J47" i="9" s="1"/>
  <c r="L46" i="9"/>
  <c r="E46" i="9"/>
  <c r="K46" i="9" s="1"/>
  <c r="L45" i="9"/>
  <c r="E45" i="9"/>
  <c r="J45" i="9" s="1"/>
  <c r="L44" i="9"/>
  <c r="E44" i="9"/>
  <c r="K44" i="9" s="1"/>
  <c r="L43" i="9"/>
  <c r="E43" i="9"/>
  <c r="J43" i="9" s="1"/>
  <c r="L42" i="9"/>
  <c r="E42" i="9"/>
  <c r="K42" i="9" s="1"/>
  <c r="L41" i="9"/>
  <c r="E41" i="9"/>
  <c r="J41" i="9" s="1"/>
  <c r="L40" i="9"/>
  <c r="E40" i="9"/>
  <c r="K40" i="9" s="1"/>
  <c r="L39" i="9"/>
  <c r="E39" i="9"/>
  <c r="J39" i="9" s="1"/>
  <c r="L38" i="9"/>
  <c r="E38" i="9"/>
  <c r="K38" i="9" s="1"/>
  <c r="L37" i="9"/>
  <c r="E37" i="9"/>
  <c r="J37" i="9" s="1"/>
  <c r="L36" i="9"/>
  <c r="E36" i="9"/>
  <c r="K36" i="9" s="1"/>
  <c r="L35" i="9"/>
  <c r="E35" i="9"/>
  <c r="J35" i="9" s="1"/>
  <c r="L34" i="9"/>
  <c r="J34" i="9"/>
  <c r="E34" i="9"/>
  <c r="K34" i="9" s="1"/>
  <c r="L33" i="9"/>
  <c r="E33" i="9"/>
  <c r="J33" i="9" s="1"/>
  <c r="L32" i="9"/>
  <c r="E32" i="9"/>
  <c r="K32" i="9" s="1"/>
  <c r="L31" i="9"/>
  <c r="E31" i="9"/>
  <c r="J31" i="9" s="1"/>
  <c r="L30" i="9"/>
  <c r="J30" i="9"/>
  <c r="E30" i="9"/>
  <c r="K30" i="9" s="1"/>
  <c r="L29" i="9"/>
  <c r="E29" i="9"/>
  <c r="J29" i="9" s="1"/>
  <c r="L28" i="9"/>
  <c r="E28" i="9"/>
  <c r="K28" i="9" s="1"/>
  <c r="L27" i="9"/>
  <c r="E27" i="9"/>
  <c r="J27" i="9" s="1"/>
  <c r="L26" i="9"/>
  <c r="J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J20" i="9"/>
  <c r="E20" i="9"/>
  <c r="K20" i="9" s="1"/>
  <c r="L19" i="9"/>
  <c r="E19" i="9"/>
  <c r="J19" i="9" s="1"/>
  <c r="L18" i="9"/>
  <c r="E18" i="9"/>
  <c r="K18" i="9" s="1"/>
  <c r="L17" i="9"/>
  <c r="E17" i="9"/>
  <c r="J17" i="9" s="1"/>
  <c r="L16" i="9"/>
  <c r="E16" i="9"/>
  <c r="K16" i="9" s="1"/>
  <c r="L15" i="9"/>
  <c r="E15" i="9"/>
  <c r="J15" i="9" s="1"/>
  <c r="L14" i="9"/>
  <c r="E14" i="9"/>
  <c r="K14" i="9" s="1"/>
  <c r="H51" i="8"/>
  <c r="G51" i="8"/>
  <c r="G58" i="8" s="1"/>
  <c r="F51" i="8"/>
  <c r="F58" i="8" s="1"/>
  <c r="D51" i="8"/>
  <c r="D58" i="8" s="1"/>
  <c r="C51" i="8"/>
  <c r="C58" i="8" s="1"/>
  <c r="L50" i="8"/>
  <c r="E50" i="8"/>
  <c r="K50" i="8" s="1"/>
  <c r="L49" i="8"/>
  <c r="E49" i="8"/>
  <c r="J49" i="8" s="1"/>
  <c r="L48" i="8"/>
  <c r="E48" i="8"/>
  <c r="K48" i="8" s="1"/>
  <c r="L47" i="8"/>
  <c r="E47" i="8"/>
  <c r="J47" i="8" s="1"/>
  <c r="L46" i="8"/>
  <c r="E46" i="8"/>
  <c r="K46" i="8" s="1"/>
  <c r="L45" i="8"/>
  <c r="K45" i="8"/>
  <c r="E45" i="8"/>
  <c r="J45" i="8" s="1"/>
  <c r="L44" i="8"/>
  <c r="E44" i="8"/>
  <c r="K44" i="8" s="1"/>
  <c r="L43" i="8"/>
  <c r="E43" i="8"/>
  <c r="J43" i="8" s="1"/>
  <c r="L42" i="8"/>
  <c r="E42" i="8"/>
  <c r="K42" i="8" s="1"/>
  <c r="L41" i="8"/>
  <c r="E41" i="8"/>
  <c r="K41" i="8" s="1"/>
  <c r="L40" i="8"/>
  <c r="E40" i="8"/>
  <c r="K40" i="8" s="1"/>
  <c r="L39" i="8"/>
  <c r="E39" i="8"/>
  <c r="K39" i="8" s="1"/>
  <c r="L38" i="8"/>
  <c r="E38" i="8"/>
  <c r="K38" i="8" s="1"/>
  <c r="L37" i="8"/>
  <c r="E37" i="8"/>
  <c r="K37" i="8" s="1"/>
  <c r="L36" i="8"/>
  <c r="J36" i="8"/>
  <c r="E36" i="8"/>
  <c r="K36" i="8" s="1"/>
  <c r="L35" i="8"/>
  <c r="E35" i="8"/>
  <c r="K35" i="8" s="1"/>
  <c r="L34" i="8"/>
  <c r="E34" i="8"/>
  <c r="K34" i="8" s="1"/>
  <c r="L33" i="8"/>
  <c r="E33" i="8"/>
  <c r="K33" i="8" s="1"/>
  <c r="L32" i="8"/>
  <c r="E32" i="8"/>
  <c r="K32" i="8" s="1"/>
  <c r="L31" i="8"/>
  <c r="E31" i="8"/>
  <c r="J31" i="8" s="1"/>
  <c r="L30" i="8"/>
  <c r="E30" i="8"/>
  <c r="K30" i="8" s="1"/>
  <c r="L29" i="8"/>
  <c r="E29" i="8"/>
  <c r="J29" i="8" s="1"/>
  <c r="L28" i="8"/>
  <c r="E28" i="8"/>
  <c r="K28" i="8" s="1"/>
  <c r="L27" i="8"/>
  <c r="K27" i="8"/>
  <c r="J27" i="8"/>
  <c r="E27" i="8"/>
  <c r="L26" i="8"/>
  <c r="E26" i="8"/>
  <c r="K26" i="8" s="1"/>
  <c r="L25" i="8"/>
  <c r="E25" i="8"/>
  <c r="J25" i="8" s="1"/>
  <c r="L24" i="8"/>
  <c r="E24" i="8"/>
  <c r="K24" i="8" s="1"/>
  <c r="L23" i="8"/>
  <c r="E23" i="8"/>
  <c r="K23" i="8" s="1"/>
  <c r="L22" i="8"/>
  <c r="J22" i="8"/>
  <c r="E22" i="8"/>
  <c r="K22" i="8" s="1"/>
  <c r="L21" i="8"/>
  <c r="E21" i="8"/>
  <c r="K21" i="8" s="1"/>
  <c r="L20" i="8"/>
  <c r="J20" i="8"/>
  <c r="E20" i="8"/>
  <c r="K20" i="8" s="1"/>
  <c r="L19" i="8"/>
  <c r="E19" i="8"/>
  <c r="K19" i="8" s="1"/>
  <c r="L18" i="8"/>
  <c r="E18" i="8"/>
  <c r="K18" i="8" s="1"/>
  <c r="L17" i="8"/>
  <c r="E17" i="8"/>
  <c r="K17" i="8" s="1"/>
  <c r="L16" i="8"/>
  <c r="E16" i="8"/>
  <c r="K16" i="8" s="1"/>
  <c r="L15" i="8"/>
  <c r="K15" i="8"/>
  <c r="E15" i="8"/>
  <c r="J15" i="8" s="1"/>
  <c r="L14" i="8"/>
  <c r="E14" i="8"/>
  <c r="I14" i="8" s="1"/>
  <c r="J46" i="10" l="1"/>
  <c r="J22" i="10"/>
  <c r="J44" i="10"/>
  <c r="J30" i="10"/>
  <c r="K37" i="10"/>
  <c r="J14" i="10"/>
  <c r="K21" i="10"/>
  <c r="J28" i="10"/>
  <c r="J38" i="10"/>
  <c r="K45" i="10"/>
  <c r="J18" i="10"/>
  <c r="J26" i="10"/>
  <c r="J34" i="10"/>
  <c r="J42" i="10"/>
  <c r="J16" i="10"/>
  <c r="J24" i="10"/>
  <c r="J32" i="10"/>
  <c r="J40" i="10"/>
  <c r="K19" i="10"/>
  <c r="K27" i="10"/>
  <c r="K35" i="10"/>
  <c r="K43" i="10"/>
  <c r="L47" i="10"/>
  <c r="K17" i="10"/>
  <c r="K25" i="10"/>
  <c r="K33" i="10"/>
  <c r="K41" i="10"/>
  <c r="K15" i="10"/>
  <c r="K23" i="10"/>
  <c r="K31" i="10"/>
  <c r="K39" i="10"/>
  <c r="I14" i="10"/>
  <c r="E47" i="10"/>
  <c r="J38" i="9"/>
  <c r="J42" i="9"/>
  <c r="J44" i="9"/>
  <c r="J18" i="9"/>
  <c r="J28" i="9"/>
  <c r="J22" i="9"/>
  <c r="J14" i="9"/>
  <c r="J36" i="9"/>
  <c r="J40" i="9"/>
  <c r="J48" i="9"/>
  <c r="J32" i="9"/>
  <c r="K19" i="9"/>
  <c r="K27" i="9"/>
  <c r="K35" i="9"/>
  <c r="K43" i="9"/>
  <c r="J16" i="9"/>
  <c r="J46" i="9"/>
  <c r="K29" i="9"/>
  <c r="K37" i="9"/>
  <c r="J24" i="9"/>
  <c r="L51" i="9"/>
  <c r="K17" i="9"/>
  <c r="K25" i="9"/>
  <c r="K33" i="9"/>
  <c r="K41" i="9"/>
  <c r="J49" i="9"/>
  <c r="K45" i="9"/>
  <c r="K49" i="9"/>
  <c r="K21" i="9"/>
  <c r="K15" i="9"/>
  <c r="K23" i="9"/>
  <c r="K31" i="9"/>
  <c r="K39" i="9"/>
  <c r="K47" i="9"/>
  <c r="I14" i="9"/>
  <c r="E51" i="9"/>
  <c r="J51" i="9" s="1"/>
  <c r="I50" i="9"/>
  <c r="J50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F59" i="1"/>
  <c r="E59" i="1"/>
  <c r="D59" i="1"/>
  <c r="C59" i="1"/>
  <c r="E51" i="1"/>
  <c r="E50" i="1"/>
  <c r="E49" i="1"/>
  <c r="E48" i="1"/>
  <c r="E47" i="1"/>
  <c r="E46" i="1"/>
  <c r="E45" i="1"/>
  <c r="K45" i="1" s="1"/>
  <c r="E44" i="1"/>
  <c r="E43" i="1"/>
  <c r="E42" i="1"/>
  <c r="E41" i="1"/>
  <c r="E40" i="1"/>
  <c r="E39" i="1"/>
  <c r="E38" i="1"/>
  <c r="E37" i="1"/>
  <c r="K37" i="1" s="1"/>
  <c r="E36" i="1"/>
  <c r="E35" i="1"/>
  <c r="E34" i="1"/>
  <c r="E33" i="1"/>
  <c r="E32" i="1"/>
  <c r="E31" i="1"/>
  <c r="E30" i="1"/>
  <c r="E29" i="1"/>
  <c r="K29" i="1" s="1"/>
  <c r="E28" i="1"/>
  <c r="E27" i="1"/>
  <c r="E26" i="1"/>
  <c r="E25" i="1"/>
  <c r="E24" i="1"/>
  <c r="E23" i="1"/>
  <c r="E22" i="1"/>
  <c r="E21" i="1"/>
  <c r="K21" i="1" s="1"/>
  <c r="E20" i="1"/>
  <c r="E19" i="1"/>
  <c r="E18" i="1"/>
  <c r="E17" i="1"/>
  <c r="E16" i="1"/>
  <c r="E15" i="1"/>
  <c r="E14" i="1"/>
  <c r="L48" i="1"/>
  <c r="K48" i="1"/>
  <c r="J48" i="1"/>
  <c r="L47" i="1"/>
  <c r="K47" i="1"/>
  <c r="L46" i="1"/>
  <c r="K46" i="1"/>
  <c r="J46" i="1"/>
  <c r="L45" i="1"/>
  <c r="L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L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L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F52" i="1"/>
  <c r="I47" i="10" l="1"/>
  <c r="E54" i="10"/>
  <c r="K47" i="10"/>
  <c r="J47" i="10"/>
  <c r="I51" i="9"/>
  <c r="E58" i="9"/>
  <c r="K51" i="9"/>
  <c r="K51" i="8"/>
  <c r="E58" i="8"/>
  <c r="I51" i="8"/>
  <c r="K20" i="1"/>
  <c r="K28" i="1"/>
  <c r="K36" i="1"/>
  <c r="K44" i="1"/>
  <c r="J47" i="1"/>
  <c r="J28" i="1"/>
  <c r="J36" i="1"/>
  <c r="J21" i="1"/>
  <c r="J29" i="1"/>
  <c r="J37" i="1"/>
  <c r="J45" i="1"/>
  <c r="J20" i="1"/>
  <c r="J44" i="1"/>
  <c r="C52" i="1" l="1"/>
  <c r="D52" i="1"/>
  <c r="G52" i="1" l="1"/>
  <c r="G59" i="1" s="1"/>
  <c r="L51" i="1" l="1"/>
  <c r="L50" i="1"/>
  <c r="L49" i="1"/>
  <c r="L14" i="1"/>
  <c r="E52" i="1" l="1"/>
  <c r="H52" i="1" l="1"/>
  <c r="I14" i="1"/>
  <c r="I49" i="1"/>
  <c r="I50" i="1"/>
  <c r="I51" i="1"/>
  <c r="K51" i="1"/>
  <c r="J51" i="1"/>
  <c r="K50" i="1"/>
  <c r="J50" i="1"/>
  <c r="K49" i="1"/>
  <c r="J49" i="1"/>
  <c r="K14" i="1"/>
  <c r="J14" i="1"/>
  <c r="L52" i="1" l="1"/>
  <c r="K52" i="1"/>
  <c r="I52" i="1" l="1"/>
  <c r="J52" i="1"/>
</calcChain>
</file>

<file path=xl/sharedStrings.xml><?xml version="1.0" encoding="utf-8"?>
<sst xmlns="http://schemas.openxmlformats.org/spreadsheetml/2006/main" count="245" uniqueCount="63">
  <si>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</si>
  <si>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</si>
  <si>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</si>
  <si>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</si>
  <si>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</si>
  <si>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</si>
  <si>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</si>
  <si>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</si>
  <si>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</si>
  <si>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</si>
  <si>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</si>
  <si>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</si>
  <si>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</si>
  <si>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</si>
  <si>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</si>
  <si>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</si>
  <si>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</si>
  <si>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</si>
  <si>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</si>
  <si>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</si>
  <si>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</si>
  <si>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</si>
  <si>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001 ADMINISTRACION CENTRAL - MINSA</t>
  </si>
  <si>
    <t>005 INSTITUTO NACIONAL DE SALUD MENTAL</t>
  </si>
  <si>
    <t>007 INSTITUTO NACIONAL DE CIENCIAS NEUROLOGICAS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</si>
  <si>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</si>
  <si>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</si>
  <si>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</si>
  <si>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</si>
  <si>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</si>
  <si>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</si>
  <si>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</si>
  <si>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</si>
  <si>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022 DIRECCION DE SALUD DE LIMA METROPOLITANA</t>
  </si>
  <si>
    <t>025 HOSPITAL DE APOYO DEPARTAMENTAL MARIA AUXILIADORA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</si>
  <si>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</si>
  <si>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</si>
  <si>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</si>
  <si>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</si>
  <si>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</si>
  <si>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</si>
  <si>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</si>
  <si>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</si>
  <si>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</si>
  <si>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043 RED DE SALUD SAN JUAN DE LURIGANCHO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</si>
  <si>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</si>
  <si>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</si>
  <si>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</si>
  <si>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</si>
  <si>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</si>
  <si>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</si>
  <si>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</si>
  <si>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</si>
  <si>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</si>
  <si>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</si>
  <si>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</si>
  <si>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</si>
  <si>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</si>
  <si>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142 HOSPITAL DE EMERGENCIAS VILLA EL SALVADOR</t>
  </si>
  <si>
    <t>147 RED DE SALUD LIMA ESTE METROPOLITANA</t>
  </si>
  <si>
    <t>EJECUCION PRESUPUESTAL MENSUALIZADA DE GASTOS 
MINISTERIO DE SALUD 2017
MES DE MARZO</t>
  </si>
  <si>
    <t>DEVENGADO
MES DE MARZO
(4)</t>
  </si>
  <si>
    <t>Fuente: Base de Datos MEF al cierre del mes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</si>
</sst>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RO!$C$59:$G$59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5504.3329599999997</c:v>
                </c:pt>
                <c:pt idx="2">
                  <c:v>4403.4663679999994</c:v>
                </c:pt>
                <c:pt idx="3">
                  <c:v>1857.9894156199996</c:v>
                </c:pt>
                <c:pt idx="4">
                  <c:v>476.60178721999995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5911680"/>
        <c:axId val="1575916576"/>
      </c:lineChart>
      <c:catAx>
        <c:axId val="157591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75916576"/>
        <c:crosses val="autoZero"/>
        <c:auto val="1"/>
        <c:lblAlgn val="ctr"/>
        <c:lblOffset val="100"/>
        <c:noMultiLvlLbl val="0"/>
      </c:catAx>
      <c:valAx>
        <c:axId val="157591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7591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260.16977200000002</c:v>
                </c:pt>
                <c:pt idx="2">
                  <c:v>208.13581760000002</c:v>
                </c:pt>
                <c:pt idx="3">
                  <c:v>43.266533229999993</c:v>
                </c:pt>
                <c:pt idx="4">
                  <c:v>12.711202069999999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2838064"/>
        <c:axId val="1522835344"/>
      </c:lineChart>
      <c:catAx>
        <c:axId val="152283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2835344"/>
        <c:crosses val="autoZero"/>
        <c:auto val="1"/>
        <c:lblAlgn val="ctr"/>
        <c:lblOffset val="100"/>
        <c:noMultiLvlLbl val="0"/>
      </c:catAx>
      <c:valAx>
        <c:axId val="152283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283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ROOC!$C$58:$G$58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2.0743510000000001</c:v>
                </c:pt>
                <c:pt idx="2">
                  <c:v>1.6594808000000001</c:v>
                </c:pt>
                <c:pt idx="3">
                  <c:v>0.26971604999999998</c:v>
                </c:pt>
                <c:pt idx="4">
                  <c:v>0.24171197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2833712"/>
        <c:axId val="1522836432"/>
      </c:lineChart>
      <c:catAx>
        <c:axId val="152283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2836432"/>
        <c:crosses val="autoZero"/>
        <c:auto val="1"/>
        <c:lblAlgn val="ctr"/>
        <c:lblOffset val="100"/>
        <c:noMultiLvlLbl val="0"/>
      </c:catAx>
      <c:valAx>
        <c:axId val="152283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283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DYT!$C$54:$G$54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188.13858200000001</c:v>
                </c:pt>
                <c:pt idx="2">
                  <c:v>150.51086560000005</c:v>
                </c:pt>
                <c:pt idx="3">
                  <c:v>18.824989079999995</c:v>
                </c:pt>
                <c:pt idx="4">
                  <c:v>0.82907571999999996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52571728"/>
        <c:axId val="1652566288"/>
      </c:lineChart>
      <c:catAx>
        <c:axId val="1652571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2566288"/>
        <c:crosses val="autoZero"/>
        <c:auto val="1"/>
        <c:lblAlgn val="ctr"/>
        <c:lblOffset val="100"/>
        <c:noMultiLvlLbl val="0"/>
      </c:catAx>
      <c:valAx>
        <c:axId val="165256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257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49</xdr:row>
      <xdr:rowOff>69273</xdr:rowOff>
    </xdr:from>
    <xdr:to>
      <xdr:col>12</xdr:col>
      <xdr:colOff>57226</xdr:colOff>
      <xdr:row>78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tabSelected="1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22</v>
      </c>
      <c r="C14" s="8">
        <v>2476362601</v>
      </c>
      <c r="D14" s="8">
        <v>2383963834</v>
      </c>
      <c r="E14" s="19">
        <f>+D14*80/100</f>
        <v>1907171067.2</v>
      </c>
      <c r="F14" s="19">
        <v>907942655.67999995</v>
      </c>
      <c r="G14" s="8">
        <v>217243743.20999992</v>
      </c>
      <c r="H14" s="8"/>
      <c r="I14" s="13">
        <f>IF(ISERROR(+#REF!/E14)=TRUE,0,++#REF!/E14)</f>
        <v>0</v>
      </c>
      <c r="J14" s="13">
        <f>IF(ISERROR(+G14/E14)=TRUE,0,++G14/E14)</f>
        <v>0.11390889204760474</v>
      </c>
      <c r="K14" s="13">
        <f>IF(ISERROR(+H14/E14)=TRUE,0,++H14/E14)</f>
        <v>0</v>
      </c>
      <c r="L14" s="16">
        <f>+D14-G14</f>
        <v>2166720090.79</v>
      </c>
    </row>
    <row r="15" spans="1:12" ht="20.100000000000001" customHeight="1" x14ac:dyDescent="0.25">
      <c r="B15" s="36" t="s">
        <v>23</v>
      </c>
      <c r="C15" s="37">
        <v>0</v>
      </c>
      <c r="D15" s="37">
        <v>30641277</v>
      </c>
      <c r="E15" s="38">
        <f t="shared" ref="E15:E51" si="0">+D15*80/100</f>
        <v>24513021.600000001</v>
      </c>
      <c r="F15" s="38">
        <v>7710428.7200000007</v>
      </c>
      <c r="G15" s="37">
        <v>2614449.3400000003</v>
      </c>
      <c r="H15" s="37"/>
      <c r="I15" s="39"/>
      <c r="J15" s="39">
        <f t="shared" ref="J15:J48" si="1">IF(ISERROR(+G15/E15)=TRUE,0,++G15/E15)</f>
        <v>0.10665553119734533</v>
      </c>
      <c r="K15" s="39">
        <f t="shared" ref="K15:K48" si="2">IF(ISERROR(+H15/E15)=TRUE,0,++H15/E15)</f>
        <v>0</v>
      </c>
      <c r="L15" s="40">
        <f t="shared" ref="L15:L48" si="3">+D15-G15</f>
        <v>28026827.66</v>
      </c>
    </row>
    <row r="16" spans="1:12" ht="20.100000000000001" customHeight="1" x14ac:dyDescent="0.25">
      <c r="B16" s="36" t="s">
        <v>24</v>
      </c>
      <c r="C16" s="37">
        <v>0</v>
      </c>
      <c r="D16" s="37">
        <v>29936331</v>
      </c>
      <c r="E16" s="38">
        <f t="shared" si="0"/>
        <v>23949064.800000001</v>
      </c>
      <c r="F16" s="38">
        <v>4164105.3499999987</v>
      </c>
      <c r="G16" s="37">
        <v>2484300.5900000008</v>
      </c>
      <c r="H16" s="37"/>
      <c r="I16" s="39"/>
      <c r="J16" s="39">
        <f t="shared" si="1"/>
        <v>0.10373267644254738</v>
      </c>
      <c r="K16" s="39">
        <f t="shared" si="2"/>
        <v>0</v>
      </c>
      <c r="L16" s="40">
        <f t="shared" si="3"/>
        <v>27452030.41</v>
      </c>
    </row>
    <row r="17" spans="2:12" ht="20.100000000000001" customHeight="1" x14ac:dyDescent="0.25">
      <c r="B17" s="36" t="s">
        <v>25</v>
      </c>
      <c r="C17" s="37">
        <v>0</v>
      </c>
      <c r="D17" s="37">
        <v>18227589</v>
      </c>
      <c r="E17" s="38">
        <f t="shared" si="0"/>
        <v>14582071.199999999</v>
      </c>
      <c r="F17" s="38">
        <v>6304110.9600000009</v>
      </c>
      <c r="G17" s="37">
        <v>1447577.2100000002</v>
      </c>
      <c r="H17" s="37"/>
      <c r="I17" s="39"/>
      <c r="J17" s="39">
        <f t="shared" si="1"/>
        <v>9.9271028795964208E-2</v>
      </c>
      <c r="K17" s="39">
        <f t="shared" si="2"/>
        <v>0</v>
      </c>
      <c r="L17" s="40">
        <f t="shared" si="3"/>
        <v>16780011.789999999</v>
      </c>
    </row>
    <row r="18" spans="2:12" ht="20.100000000000001" customHeight="1" x14ac:dyDescent="0.25">
      <c r="B18" s="36" t="s">
        <v>26</v>
      </c>
      <c r="C18" s="37">
        <v>0</v>
      </c>
      <c r="D18" s="37">
        <v>45305921</v>
      </c>
      <c r="E18" s="38">
        <f t="shared" si="0"/>
        <v>36244736.799999997</v>
      </c>
      <c r="F18" s="38">
        <v>21714605.780000001</v>
      </c>
      <c r="G18" s="37">
        <v>2183920.3000000007</v>
      </c>
      <c r="H18" s="37"/>
      <c r="I18" s="39"/>
      <c r="J18" s="39">
        <f t="shared" si="1"/>
        <v>6.0254825743416653E-2</v>
      </c>
      <c r="K18" s="39">
        <f t="shared" si="2"/>
        <v>0</v>
      </c>
      <c r="L18" s="40">
        <f t="shared" si="3"/>
        <v>43122000.700000003</v>
      </c>
    </row>
    <row r="19" spans="2:12" ht="20.100000000000001" customHeight="1" x14ac:dyDescent="0.25">
      <c r="B19" s="36" t="s">
        <v>27</v>
      </c>
      <c r="C19" s="37">
        <v>0</v>
      </c>
      <c r="D19" s="37">
        <v>123037273</v>
      </c>
      <c r="E19" s="38">
        <f t="shared" si="0"/>
        <v>98429818.400000006</v>
      </c>
      <c r="F19" s="38">
        <v>33972284.150000006</v>
      </c>
      <c r="G19" s="37">
        <v>9715095.1500000041</v>
      </c>
      <c r="H19" s="37"/>
      <c r="I19" s="39"/>
      <c r="J19" s="39">
        <f t="shared" si="1"/>
        <v>9.8700732236645106E-2</v>
      </c>
      <c r="K19" s="39">
        <f t="shared" si="2"/>
        <v>0</v>
      </c>
      <c r="L19" s="40">
        <f t="shared" si="3"/>
        <v>113322177.84999999</v>
      </c>
    </row>
    <row r="20" spans="2:12" ht="20.100000000000001" customHeight="1" x14ac:dyDescent="0.25">
      <c r="B20" s="36" t="s">
        <v>28</v>
      </c>
      <c r="C20" s="37">
        <v>0</v>
      </c>
      <c r="D20" s="37">
        <v>82267625</v>
      </c>
      <c r="E20" s="38">
        <f t="shared" si="0"/>
        <v>65814100</v>
      </c>
      <c r="F20" s="38">
        <v>69204171.920000002</v>
      </c>
      <c r="G20" s="37">
        <v>7469729.0499999998</v>
      </c>
      <c r="H20" s="37"/>
      <c r="I20" s="39"/>
      <c r="J20" s="39">
        <f t="shared" si="1"/>
        <v>0.11349739721427475</v>
      </c>
      <c r="K20" s="39">
        <f t="shared" si="2"/>
        <v>0</v>
      </c>
      <c r="L20" s="40">
        <f t="shared" si="3"/>
        <v>74797895.950000003</v>
      </c>
    </row>
    <row r="21" spans="2:12" ht="20.100000000000001" customHeight="1" x14ac:dyDescent="0.25">
      <c r="B21" s="36" t="s">
        <v>29</v>
      </c>
      <c r="C21" s="37">
        <v>0</v>
      </c>
      <c r="D21" s="37">
        <v>99181471</v>
      </c>
      <c r="E21" s="38">
        <f t="shared" si="0"/>
        <v>79345176.799999997</v>
      </c>
      <c r="F21" s="38">
        <v>8869406.3899999987</v>
      </c>
      <c r="G21" s="37">
        <v>8003128.54</v>
      </c>
      <c r="H21" s="37"/>
      <c r="I21" s="39"/>
      <c r="J21" s="39">
        <f t="shared" si="1"/>
        <v>0.10086471368225625</v>
      </c>
      <c r="K21" s="39">
        <f t="shared" si="2"/>
        <v>0</v>
      </c>
      <c r="L21" s="40">
        <f t="shared" si="3"/>
        <v>91178342.459999993</v>
      </c>
    </row>
    <row r="22" spans="2:12" ht="20.100000000000001" customHeight="1" x14ac:dyDescent="0.25">
      <c r="B22" s="36" t="s">
        <v>30</v>
      </c>
      <c r="C22" s="37">
        <v>0</v>
      </c>
      <c r="D22" s="37">
        <v>27487610</v>
      </c>
      <c r="E22" s="38">
        <f t="shared" si="0"/>
        <v>21990088</v>
      </c>
      <c r="F22" s="38">
        <v>1992170.8299999998</v>
      </c>
      <c r="G22" s="37">
        <v>1964392.3299999998</v>
      </c>
      <c r="H22" s="37"/>
      <c r="I22" s="39"/>
      <c r="J22" s="39">
        <f t="shared" si="1"/>
        <v>8.9330808044060572E-2</v>
      </c>
      <c r="K22" s="39">
        <f t="shared" si="2"/>
        <v>0</v>
      </c>
      <c r="L22" s="40">
        <f t="shared" si="3"/>
        <v>25523217.670000002</v>
      </c>
    </row>
    <row r="23" spans="2:12" ht="20.100000000000001" customHeight="1" x14ac:dyDescent="0.25">
      <c r="B23" s="36" t="s">
        <v>31</v>
      </c>
      <c r="C23" s="37">
        <v>0</v>
      </c>
      <c r="D23" s="37">
        <v>57207450</v>
      </c>
      <c r="E23" s="38">
        <f t="shared" si="0"/>
        <v>45765960</v>
      </c>
      <c r="F23" s="38">
        <v>5312834.5900000008</v>
      </c>
      <c r="G23" s="37">
        <v>5006252.0100000007</v>
      </c>
      <c r="H23" s="37"/>
      <c r="I23" s="39"/>
      <c r="J23" s="39">
        <f t="shared" si="1"/>
        <v>0.10938811313037028</v>
      </c>
      <c r="K23" s="39">
        <f t="shared" si="2"/>
        <v>0</v>
      </c>
      <c r="L23" s="40">
        <f t="shared" si="3"/>
        <v>52201197.990000002</v>
      </c>
    </row>
    <row r="24" spans="2:12" ht="20.100000000000001" customHeight="1" x14ac:dyDescent="0.25">
      <c r="B24" s="36" t="s">
        <v>32</v>
      </c>
      <c r="C24" s="37">
        <v>0</v>
      </c>
      <c r="D24" s="37">
        <v>100831603</v>
      </c>
      <c r="E24" s="38">
        <f t="shared" si="0"/>
        <v>80665282.400000006</v>
      </c>
      <c r="F24" s="38">
        <v>10870505.690000001</v>
      </c>
      <c r="G24" s="37">
        <v>8692122.3400000017</v>
      </c>
      <c r="H24" s="37"/>
      <c r="I24" s="39"/>
      <c r="J24" s="39">
        <f t="shared" si="1"/>
        <v>0.10775543184610485</v>
      </c>
      <c r="K24" s="39">
        <f t="shared" si="2"/>
        <v>0</v>
      </c>
      <c r="L24" s="40">
        <f t="shared" si="3"/>
        <v>92139480.659999996</v>
      </c>
    </row>
    <row r="25" spans="2:12" ht="20.100000000000001" customHeight="1" x14ac:dyDescent="0.25">
      <c r="B25" s="36" t="s">
        <v>33</v>
      </c>
      <c r="C25" s="37">
        <v>217840448</v>
      </c>
      <c r="D25" s="37">
        <v>210288193</v>
      </c>
      <c r="E25" s="38">
        <f t="shared" si="0"/>
        <v>168230554.40000001</v>
      </c>
      <c r="F25" s="38">
        <v>46105668.550000012</v>
      </c>
      <c r="G25" s="37">
        <v>10915544.66</v>
      </c>
      <c r="H25" s="37"/>
      <c r="I25" s="39"/>
      <c r="J25" s="39">
        <f t="shared" si="1"/>
        <v>6.4884436117628341E-2</v>
      </c>
      <c r="K25" s="39">
        <f t="shared" si="2"/>
        <v>0</v>
      </c>
      <c r="L25" s="40">
        <f t="shared" si="3"/>
        <v>199372648.34</v>
      </c>
    </row>
    <row r="26" spans="2:12" ht="20.100000000000001" customHeight="1" x14ac:dyDescent="0.25">
      <c r="B26" s="36" t="s">
        <v>34</v>
      </c>
      <c r="C26" s="37">
        <v>0</v>
      </c>
      <c r="D26" s="37">
        <v>93304274</v>
      </c>
      <c r="E26" s="38">
        <f t="shared" si="0"/>
        <v>74643419.200000003</v>
      </c>
      <c r="F26" s="38">
        <v>72177763.849999994</v>
      </c>
      <c r="G26" s="37">
        <v>6358656.3800000018</v>
      </c>
      <c r="H26" s="37"/>
      <c r="I26" s="39"/>
      <c r="J26" s="39">
        <f t="shared" si="1"/>
        <v>8.5187099521293122E-2</v>
      </c>
      <c r="K26" s="39">
        <f t="shared" si="2"/>
        <v>0</v>
      </c>
      <c r="L26" s="40">
        <f t="shared" si="3"/>
        <v>86945617.620000005</v>
      </c>
    </row>
    <row r="27" spans="2:12" ht="20.100000000000001" customHeight="1" x14ac:dyDescent="0.25">
      <c r="B27" s="36" t="s">
        <v>35</v>
      </c>
      <c r="C27" s="37">
        <v>0</v>
      </c>
      <c r="D27" s="37">
        <v>135808083</v>
      </c>
      <c r="E27" s="38">
        <f t="shared" si="0"/>
        <v>108646466.40000001</v>
      </c>
      <c r="F27" s="38">
        <v>116823649.75</v>
      </c>
      <c r="G27" s="37">
        <v>11344340.070000004</v>
      </c>
      <c r="H27" s="37"/>
      <c r="I27" s="39"/>
      <c r="J27" s="39">
        <f t="shared" si="1"/>
        <v>0.10441517746406895</v>
      </c>
      <c r="K27" s="39">
        <f t="shared" si="2"/>
        <v>0</v>
      </c>
      <c r="L27" s="40">
        <f t="shared" si="3"/>
        <v>124463742.92999999</v>
      </c>
    </row>
    <row r="28" spans="2:12" ht="20.100000000000001" customHeight="1" x14ac:dyDescent="0.25">
      <c r="B28" s="36" t="s">
        <v>36</v>
      </c>
      <c r="C28" s="37">
        <v>0</v>
      </c>
      <c r="D28" s="37">
        <v>131406105</v>
      </c>
      <c r="E28" s="38">
        <f t="shared" si="0"/>
        <v>105124884</v>
      </c>
      <c r="F28" s="38">
        <v>11100953.200000001</v>
      </c>
      <c r="G28" s="37">
        <v>10506968.629999999</v>
      </c>
      <c r="H28" s="37"/>
      <c r="I28" s="39"/>
      <c r="J28" s="39">
        <f t="shared" si="1"/>
        <v>9.9947493211978225E-2</v>
      </c>
      <c r="K28" s="39">
        <f t="shared" si="2"/>
        <v>0</v>
      </c>
      <c r="L28" s="40">
        <f t="shared" si="3"/>
        <v>120899136.37</v>
      </c>
    </row>
    <row r="29" spans="2:12" ht="20.100000000000001" customHeight="1" x14ac:dyDescent="0.25">
      <c r="B29" s="36" t="s">
        <v>37</v>
      </c>
      <c r="C29" s="37">
        <v>0</v>
      </c>
      <c r="D29" s="37">
        <v>62867336</v>
      </c>
      <c r="E29" s="38">
        <f t="shared" si="0"/>
        <v>50293868.799999997</v>
      </c>
      <c r="F29" s="38">
        <v>7905275.29</v>
      </c>
      <c r="G29" s="37">
        <v>5107553.32</v>
      </c>
      <c r="H29" s="37"/>
      <c r="I29" s="39"/>
      <c r="J29" s="39">
        <f t="shared" si="1"/>
        <v>0.1015541942162143</v>
      </c>
      <c r="K29" s="39">
        <f t="shared" si="2"/>
        <v>0</v>
      </c>
      <c r="L29" s="40">
        <f t="shared" si="3"/>
        <v>57759782.68</v>
      </c>
    </row>
    <row r="30" spans="2:12" ht="20.100000000000001" customHeight="1" x14ac:dyDescent="0.25">
      <c r="B30" s="36" t="s">
        <v>38</v>
      </c>
      <c r="C30" s="37">
        <v>0</v>
      </c>
      <c r="D30" s="37">
        <v>46161050</v>
      </c>
      <c r="E30" s="38">
        <f t="shared" si="0"/>
        <v>36928840</v>
      </c>
      <c r="F30" s="38">
        <v>8833224.5199999996</v>
      </c>
      <c r="G30" s="37">
        <v>3205016</v>
      </c>
      <c r="H30" s="37"/>
      <c r="I30" s="39"/>
      <c r="J30" s="39">
        <f t="shared" si="1"/>
        <v>8.6788970354877107E-2</v>
      </c>
      <c r="K30" s="39">
        <f t="shared" si="2"/>
        <v>0</v>
      </c>
      <c r="L30" s="40">
        <f t="shared" si="3"/>
        <v>42956034</v>
      </c>
    </row>
    <row r="31" spans="2:12" ht="20.100000000000001" customHeight="1" x14ac:dyDescent="0.25">
      <c r="B31" s="36" t="s">
        <v>39</v>
      </c>
      <c r="C31" s="37">
        <v>0</v>
      </c>
      <c r="D31" s="37">
        <v>33971534</v>
      </c>
      <c r="E31" s="38">
        <f t="shared" si="0"/>
        <v>27177227.199999999</v>
      </c>
      <c r="F31" s="38">
        <v>22960573</v>
      </c>
      <c r="G31" s="37">
        <v>2145713.4799999991</v>
      </c>
      <c r="H31" s="37"/>
      <c r="I31" s="39"/>
      <c r="J31" s="39">
        <f t="shared" si="1"/>
        <v>7.8952626925825567E-2</v>
      </c>
      <c r="K31" s="39">
        <f t="shared" si="2"/>
        <v>0</v>
      </c>
      <c r="L31" s="40">
        <f t="shared" si="3"/>
        <v>31825820.52</v>
      </c>
    </row>
    <row r="32" spans="2:12" ht="20.100000000000001" customHeight="1" x14ac:dyDescent="0.25">
      <c r="B32" s="36" t="s">
        <v>40</v>
      </c>
      <c r="C32" s="37">
        <v>0</v>
      </c>
      <c r="D32" s="37">
        <v>43260666</v>
      </c>
      <c r="E32" s="38">
        <f t="shared" si="0"/>
        <v>34608532.799999997</v>
      </c>
      <c r="F32" s="38">
        <v>3576612.09</v>
      </c>
      <c r="G32" s="37">
        <v>3108952.7800000003</v>
      </c>
      <c r="H32" s="37"/>
      <c r="I32" s="39"/>
      <c r="J32" s="39">
        <f t="shared" si="1"/>
        <v>8.9831972882710609E-2</v>
      </c>
      <c r="K32" s="39">
        <f t="shared" si="2"/>
        <v>0</v>
      </c>
      <c r="L32" s="40">
        <f t="shared" si="3"/>
        <v>40151713.219999999</v>
      </c>
    </row>
    <row r="33" spans="2:12" ht="20.100000000000001" customHeight="1" x14ac:dyDescent="0.25">
      <c r="B33" s="36" t="s">
        <v>41</v>
      </c>
      <c r="C33" s="37">
        <v>0</v>
      </c>
      <c r="D33" s="37">
        <v>70679771</v>
      </c>
      <c r="E33" s="38">
        <f t="shared" si="0"/>
        <v>56543816.799999997</v>
      </c>
      <c r="F33" s="38">
        <v>61218836.670000002</v>
      </c>
      <c r="G33" s="37">
        <v>5464780.8299999945</v>
      </c>
      <c r="H33" s="37"/>
      <c r="I33" s="39"/>
      <c r="J33" s="39">
        <f t="shared" si="1"/>
        <v>9.6646833186542061E-2</v>
      </c>
      <c r="K33" s="39">
        <f t="shared" si="2"/>
        <v>0</v>
      </c>
      <c r="L33" s="40">
        <f t="shared" si="3"/>
        <v>65214990.170000002</v>
      </c>
    </row>
    <row r="34" spans="2:12" ht="20.100000000000001" customHeight="1" x14ac:dyDescent="0.25">
      <c r="B34" s="36" t="s">
        <v>42</v>
      </c>
      <c r="C34" s="37">
        <v>0</v>
      </c>
      <c r="D34" s="37">
        <v>32595844</v>
      </c>
      <c r="E34" s="38">
        <f t="shared" si="0"/>
        <v>26076675.199999999</v>
      </c>
      <c r="F34" s="38">
        <v>23633697.390000001</v>
      </c>
      <c r="G34" s="37">
        <v>2477282.5700000003</v>
      </c>
      <c r="H34" s="37"/>
      <c r="I34" s="39"/>
      <c r="J34" s="39">
        <f t="shared" si="1"/>
        <v>9.4999939639544242E-2</v>
      </c>
      <c r="K34" s="39">
        <f t="shared" si="2"/>
        <v>0</v>
      </c>
      <c r="L34" s="40">
        <f t="shared" si="3"/>
        <v>30118561.43</v>
      </c>
    </row>
    <row r="35" spans="2:12" ht="20.100000000000001" customHeight="1" x14ac:dyDescent="0.25">
      <c r="B35" s="36" t="s">
        <v>43</v>
      </c>
      <c r="C35" s="37">
        <v>0</v>
      </c>
      <c r="D35" s="37">
        <v>18843247</v>
      </c>
      <c r="E35" s="38">
        <f t="shared" si="0"/>
        <v>15074597.6</v>
      </c>
      <c r="F35" s="38">
        <v>1854492.8300000003</v>
      </c>
      <c r="G35" s="37">
        <v>1591385.9300000004</v>
      </c>
      <c r="H35" s="37"/>
      <c r="I35" s="39"/>
      <c r="J35" s="39">
        <f t="shared" si="1"/>
        <v>0.10556739040251399</v>
      </c>
      <c r="K35" s="39">
        <f t="shared" si="2"/>
        <v>0</v>
      </c>
      <c r="L35" s="40">
        <f t="shared" si="3"/>
        <v>17251861.07</v>
      </c>
    </row>
    <row r="36" spans="2:12" ht="20.100000000000001" customHeight="1" x14ac:dyDescent="0.25">
      <c r="B36" s="36" t="s">
        <v>44</v>
      </c>
      <c r="C36" s="37">
        <v>0</v>
      </c>
      <c r="D36" s="37">
        <v>57675128</v>
      </c>
      <c r="E36" s="38">
        <f t="shared" si="0"/>
        <v>46140102.399999999</v>
      </c>
      <c r="F36" s="38">
        <v>8456169.0100000016</v>
      </c>
      <c r="G36" s="37">
        <v>4356496.0500000017</v>
      </c>
      <c r="H36" s="37"/>
      <c r="I36" s="39"/>
      <c r="J36" s="39">
        <f t="shared" si="1"/>
        <v>9.4418863925191499E-2</v>
      </c>
      <c r="K36" s="39">
        <f t="shared" si="2"/>
        <v>0</v>
      </c>
      <c r="L36" s="40">
        <f t="shared" si="3"/>
        <v>53318631.949999996</v>
      </c>
    </row>
    <row r="37" spans="2:12" ht="20.100000000000001" customHeight="1" x14ac:dyDescent="0.25">
      <c r="B37" s="36" t="s">
        <v>45</v>
      </c>
      <c r="C37" s="37">
        <v>0</v>
      </c>
      <c r="D37" s="37">
        <v>71378602</v>
      </c>
      <c r="E37" s="38">
        <f t="shared" si="0"/>
        <v>57102881.600000001</v>
      </c>
      <c r="F37" s="38">
        <v>5904024.3100000024</v>
      </c>
      <c r="G37" s="37">
        <v>4732721.9000000004</v>
      </c>
      <c r="H37" s="37"/>
      <c r="I37" s="39"/>
      <c r="J37" s="39">
        <f t="shared" si="1"/>
        <v>8.2880614207042055E-2</v>
      </c>
      <c r="K37" s="39">
        <f t="shared" si="2"/>
        <v>0</v>
      </c>
      <c r="L37" s="40">
        <f t="shared" si="3"/>
        <v>66645880.100000001</v>
      </c>
    </row>
    <row r="38" spans="2:12" ht="20.100000000000001" customHeight="1" x14ac:dyDescent="0.25">
      <c r="B38" s="36" t="s">
        <v>46</v>
      </c>
      <c r="C38" s="37">
        <v>0</v>
      </c>
      <c r="D38" s="37">
        <v>78774757</v>
      </c>
      <c r="E38" s="38">
        <f t="shared" si="0"/>
        <v>63019805.600000001</v>
      </c>
      <c r="F38" s="38">
        <v>14052701.870000001</v>
      </c>
      <c r="G38" s="37">
        <v>6299195.9900000002</v>
      </c>
      <c r="H38" s="37"/>
      <c r="I38" s="39"/>
      <c r="J38" s="39">
        <f t="shared" si="1"/>
        <v>9.9955814367031312E-2</v>
      </c>
      <c r="K38" s="39">
        <f t="shared" si="2"/>
        <v>0</v>
      </c>
      <c r="L38" s="40">
        <f t="shared" si="3"/>
        <v>72475561.010000005</v>
      </c>
    </row>
    <row r="39" spans="2:12" ht="20.100000000000001" customHeight="1" x14ac:dyDescent="0.25">
      <c r="B39" s="36" t="s">
        <v>47</v>
      </c>
      <c r="C39" s="37">
        <v>0</v>
      </c>
      <c r="D39" s="37">
        <v>44783214</v>
      </c>
      <c r="E39" s="38">
        <f t="shared" si="0"/>
        <v>35826571.200000003</v>
      </c>
      <c r="F39" s="38">
        <v>3937569.8599999989</v>
      </c>
      <c r="G39" s="37">
        <v>3835056.7899999996</v>
      </c>
      <c r="H39" s="37"/>
      <c r="I39" s="39"/>
      <c r="J39" s="39">
        <f t="shared" si="1"/>
        <v>0.10704504119556937</v>
      </c>
      <c r="K39" s="39">
        <f t="shared" si="2"/>
        <v>0</v>
      </c>
      <c r="L39" s="40">
        <f t="shared" si="3"/>
        <v>40948157.210000001</v>
      </c>
    </row>
    <row r="40" spans="2:12" ht="20.100000000000001" customHeight="1" x14ac:dyDescent="0.25">
      <c r="B40" s="36" t="s">
        <v>48</v>
      </c>
      <c r="C40" s="37">
        <v>0</v>
      </c>
      <c r="D40" s="37">
        <v>63155193</v>
      </c>
      <c r="E40" s="38">
        <f t="shared" si="0"/>
        <v>50524154.399999999</v>
      </c>
      <c r="F40" s="38">
        <v>15343349.929999996</v>
      </c>
      <c r="G40" s="37">
        <v>4973449.5000000037</v>
      </c>
      <c r="H40" s="37"/>
      <c r="I40" s="39"/>
      <c r="J40" s="39">
        <f t="shared" si="1"/>
        <v>9.8437065579072891E-2</v>
      </c>
      <c r="K40" s="39">
        <f t="shared" si="2"/>
        <v>0</v>
      </c>
      <c r="L40" s="40">
        <f t="shared" si="3"/>
        <v>58181743.5</v>
      </c>
    </row>
    <row r="41" spans="2:12" ht="20.100000000000001" customHeight="1" x14ac:dyDescent="0.25">
      <c r="B41" s="36" t="s">
        <v>49</v>
      </c>
      <c r="C41" s="37">
        <v>0</v>
      </c>
      <c r="D41" s="37">
        <v>58265263</v>
      </c>
      <c r="E41" s="38">
        <f t="shared" si="0"/>
        <v>46612210.399999999</v>
      </c>
      <c r="F41" s="38">
        <v>40579127.899999991</v>
      </c>
      <c r="G41" s="37">
        <v>5123352.07</v>
      </c>
      <c r="H41" s="37"/>
      <c r="I41" s="39"/>
      <c r="J41" s="39">
        <f t="shared" si="1"/>
        <v>0.10991437707060553</v>
      </c>
      <c r="K41" s="39">
        <f t="shared" si="2"/>
        <v>0</v>
      </c>
      <c r="L41" s="40">
        <f t="shared" si="3"/>
        <v>53141910.93</v>
      </c>
    </row>
    <row r="42" spans="2:12" ht="20.100000000000001" customHeight="1" x14ac:dyDescent="0.25">
      <c r="B42" s="36" t="s">
        <v>50</v>
      </c>
      <c r="C42" s="37">
        <v>0</v>
      </c>
      <c r="D42" s="37">
        <v>41055799</v>
      </c>
      <c r="E42" s="38">
        <f t="shared" si="0"/>
        <v>32844639.199999999</v>
      </c>
      <c r="F42" s="38">
        <v>2943803.5799999996</v>
      </c>
      <c r="G42" s="37">
        <v>2691079.95</v>
      </c>
      <c r="H42" s="37"/>
      <c r="I42" s="39"/>
      <c r="J42" s="39">
        <f t="shared" si="1"/>
        <v>8.1933612776601925E-2</v>
      </c>
      <c r="K42" s="39">
        <f t="shared" si="2"/>
        <v>0</v>
      </c>
      <c r="L42" s="40">
        <f t="shared" si="3"/>
        <v>38364719.049999997</v>
      </c>
    </row>
    <row r="43" spans="2:12" ht="20.100000000000001" customHeight="1" x14ac:dyDescent="0.25">
      <c r="B43" s="36" t="s">
        <v>51</v>
      </c>
      <c r="C43" s="37">
        <v>0</v>
      </c>
      <c r="D43" s="37">
        <v>43390596</v>
      </c>
      <c r="E43" s="38">
        <f t="shared" si="0"/>
        <v>34712476.799999997</v>
      </c>
      <c r="F43" s="38">
        <v>2975709.8</v>
      </c>
      <c r="G43" s="37">
        <v>2856298.6</v>
      </c>
      <c r="H43" s="37"/>
      <c r="I43" s="39"/>
      <c r="J43" s="39">
        <f t="shared" si="1"/>
        <v>8.2284494317616669E-2</v>
      </c>
      <c r="K43" s="39">
        <f t="shared" si="2"/>
        <v>0</v>
      </c>
      <c r="L43" s="40">
        <f t="shared" si="3"/>
        <v>40534297.399999999</v>
      </c>
    </row>
    <row r="44" spans="2:12" ht="20.100000000000001" customHeight="1" x14ac:dyDescent="0.25">
      <c r="B44" s="36" t="s">
        <v>52</v>
      </c>
      <c r="C44" s="37">
        <v>0</v>
      </c>
      <c r="D44" s="37">
        <v>79828136</v>
      </c>
      <c r="E44" s="38">
        <f t="shared" si="0"/>
        <v>63862508.799999997</v>
      </c>
      <c r="F44" s="38">
        <v>71009961.890000001</v>
      </c>
      <c r="G44" s="37">
        <v>6761984.25</v>
      </c>
      <c r="H44" s="37"/>
      <c r="I44" s="39"/>
      <c r="J44" s="39">
        <f t="shared" si="1"/>
        <v>0.10588347337209528</v>
      </c>
      <c r="K44" s="39">
        <f t="shared" si="2"/>
        <v>0</v>
      </c>
      <c r="L44" s="40">
        <f t="shared" si="3"/>
        <v>73066151.75</v>
      </c>
    </row>
    <row r="45" spans="2:12" ht="20.100000000000001" customHeight="1" x14ac:dyDescent="0.25">
      <c r="B45" s="36" t="s">
        <v>53</v>
      </c>
      <c r="C45" s="37">
        <v>726350000</v>
      </c>
      <c r="D45" s="37">
        <v>735375541</v>
      </c>
      <c r="E45" s="38">
        <f t="shared" si="0"/>
        <v>588300432.79999995</v>
      </c>
      <c r="F45" s="38">
        <v>144249947.60000008</v>
      </c>
      <c r="G45" s="37">
        <v>85049044.839999974</v>
      </c>
      <c r="H45" s="37"/>
      <c r="I45" s="39"/>
      <c r="J45" s="39">
        <f t="shared" si="1"/>
        <v>0.14456736745069412</v>
      </c>
      <c r="K45" s="39">
        <f t="shared" si="2"/>
        <v>0</v>
      </c>
      <c r="L45" s="40">
        <f t="shared" si="3"/>
        <v>650326496.16000009</v>
      </c>
    </row>
    <row r="46" spans="2:12" ht="20.100000000000001" customHeight="1" x14ac:dyDescent="0.25">
      <c r="B46" s="36" t="s">
        <v>54</v>
      </c>
      <c r="C46" s="37">
        <v>41837898</v>
      </c>
      <c r="D46" s="37">
        <v>89984439</v>
      </c>
      <c r="E46" s="38">
        <f t="shared" si="0"/>
        <v>71987551.200000003</v>
      </c>
      <c r="F46" s="38">
        <v>10327391.25</v>
      </c>
      <c r="G46" s="37">
        <v>2029992.24</v>
      </c>
      <c r="H46" s="37"/>
      <c r="I46" s="39"/>
      <c r="J46" s="39">
        <f t="shared" si="1"/>
        <v>2.8199212310475147E-2</v>
      </c>
      <c r="K46" s="39">
        <f t="shared" si="2"/>
        <v>0</v>
      </c>
      <c r="L46" s="40">
        <f t="shared" si="3"/>
        <v>87954446.760000005</v>
      </c>
    </row>
    <row r="47" spans="2:12" ht="20.100000000000001" customHeight="1" x14ac:dyDescent="0.25">
      <c r="B47" s="36" t="s">
        <v>55</v>
      </c>
      <c r="C47" s="37">
        <v>0</v>
      </c>
      <c r="D47" s="37">
        <v>89855585</v>
      </c>
      <c r="E47" s="38">
        <f t="shared" si="0"/>
        <v>71884468</v>
      </c>
      <c r="F47" s="38">
        <v>57054291.569999993</v>
      </c>
      <c r="G47" s="37">
        <v>8575349.2200000063</v>
      </c>
      <c r="H47" s="37"/>
      <c r="I47" s="39"/>
      <c r="J47" s="39">
        <f t="shared" si="1"/>
        <v>0.11929349216300809</v>
      </c>
      <c r="K47" s="39">
        <f t="shared" si="2"/>
        <v>0</v>
      </c>
      <c r="L47" s="40">
        <f t="shared" si="3"/>
        <v>81280235.780000001</v>
      </c>
    </row>
    <row r="48" spans="2:12" ht="20.100000000000001" customHeight="1" x14ac:dyDescent="0.25">
      <c r="B48" s="36" t="s">
        <v>56</v>
      </c>
      <c r="C48" s="37">
        <v>0</v>
      </c>
      <c r="D48" s="37">
        <v>18932662</v>
      </c>
      <c r="E48" s="38">
        <f t="shared" si="0"/>
        <v>15146129.6</v>
      </c>
      <c r="F48" s="38">
        <v>1682028.8300000005</v>
      </c>
      <c r="G48" s="37">
        <v>1092294.8099999996</v>
      </c>
      <c r="H48" s="37"/>
      <c r="I48" s="39"/>
      <c r="J48" s="39">
        <f t="shared" si="1"/>
        <v>7.2117091220452761E-2</v>
      </c>
      <c r="K48" s="39">
        <f t="shared" si="2"/>
        <v>0</v>
      </c>
      <c r="L48" s="40">
        <f t="shared" si="3"/>
        <v>17840367.190000001</v>
      </c>
    </row>
    <row r="49" spans="2:12" ht="20.100000000000001" customHeight="1" x14ac:dyDescent="0.25">
      <c r="B49" s="7" t="s">
        <v>57</v>
      </c>
      <c r="C49" s="9">
        <v>0</v>
      </c>
      <c r="D49" s="9">
        <v>25448636</v>
      </c>
      <c r="E49" s="20">
        <f t="shared" si="0"/>
        <v>20358908.800000001</v>
      </c>
      <c r="F49" s="20">
        <v>17573257.080000006</v>
      </c>
      <c r="G49" s="9">
        <v>2245920.6100000008</v>
      </c>
      <c r="H49" s="9"/>
      <c r="I49" s="14">
        <f>IF(ISERROR(+#REF!/E49)=TRUE,0,++#REF!/E49)</f>
        <v>0</v>
      </c>
      <c r="J49" s="14">
        <f>IF(ISERROR(+G49/E49)=TRUE,0,++G49/E49)</f>
        <v>0.11031635497085192</v>
      </c>
      <c r="K49" s="14">
        <f>IF(ISERROR(+H49/E49)=TRUE,0,++H49/E49)</f>
        <v>0</v>
      </c>
      <c r="L49" s="17">
        <f>+D49-G49</f>
        <v>23202715.390000001</v>
      </c>
    </row>
    <row r="50" spans="2:12" ht="20.100000000000001" customHeight="1" x14ac:dyDescent="0.25">
      <c r="B50" s="7" t="s">
        <v>58</v>
      </c>
      <c r="C50" s="9">
        <v>0</v>
      </c>
      <c r="D50" s="9">
        <v>60358329</v>
      </c>
      <c r="E50" s="20">
        <f t="shared" si="0"/>
        <v>48286663.200000003</v>
      </c>
      <c r="F50" s="23">
        <v>0</v>
      </c>
      <c r="G50" s="9">
        <v>0</v>
      </c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60358329</v>
      </c>
    </row>
    <row r="51" spans="2:12" ht="20.100000000000001" customHeight="1" x14ac:dyDescent="0.25">
      <c r="B51" s="7" t="s">
        <v>59</v>
      </c>
      <c r="C51" s="9">
        <v>0</v>
      </c>
      <c r="D51" s="9">
        <v>68796993</v>
      </c>
      <c r="E51" s="20">
        <f t="shared" si="0"/>
        <v>55037594.399999999</v>
      </c>
      <c r="F51" s="23">
        <v>7652053.9400000032</v>
      </c>
      <c r="G51" s="9">
        <v>6928645.6800000034</v>
      </c>
      <c r="H51" s="9"/>
      <c r="I51" s="14">
        <f>IF(ISERROR(+#REF!/E51)=TRUE,0,++#REF!/E51)</f>
        <v>0</v>
      </c>
      <c r="J51" s="14">
        <f>IF(ISERROR(+G51/E51)=TRUE,0,++G51/E51)</f>
        <v>0.12588932629657235</v>
      </c>
      <c r="K51" s="14">
        <f>IF(ISERROR(+H51/E51)=TRUE,0,++H51/E51)</f>
        <v>0</v>
      </c>
      <c r="L51" s="17">
        <f>+D51-G51</f>
        <v>61868347.319999993</v>
      </c>
    </row>
    <row r="52" spans="2:12" ht="23.25" customHeight="1" x14ac:dyDescent="0.25">
      <c r="B52" s="24" t="s">
        <v>4</v>
      </c>
      <c r="C52" s="11">
        <f t="shared" ref="C52:H52" si="4">SUM(C14:C51)</f>
        <v>3462390947</v>
      </c>
      <c r="D52" s="11">
        <f t="shared" si="4"/>
        <v>5504332960</v>
      </c>
      <c r="E52" s="11">
        <f t="shared" si="4"/>
        <v>4403466367.999999</v>
      </c>
      <c r="F52" s="11">
        <f t="shared" si="4"/>
        <v>1857989415.6199996</v>
      </c>
      <c r="G52" s="11">
        <f t="shared" si="4"/>
        <v>476601787.21999997</v>
      </c>
      <c r="H52" s="11">
        <f t="shared" si="4"/>
        <v>0</v>
      </c>
      <c r="I52" s="15">
        <f>IF(ISERROR(+#REF!/E52)=TRUE,0,++#REF!/E52)</f>
        <v>0</v>
      </c>
      <c r="J52" s="15">
        <f>IF(ISERROR(+G52/E52)=TRUE,0,++G52/E52)</f>
        <v>0.10823332061383875</v>
      </c>
      <c r="K52" s="15">
        <f>IF(ISERROR(+H52/E52)=TRUE,0,++H52/E52)</f>
        <v>0</v>
      </c>
      <c r="L52" s="18">
        <f>SUM(L14:L51)</f>
        <v>5027731172.7799978</v>
      </c>
    </row>
    <row r="53" spans="2:12" x14ac:dyDescent="0.2">
      <c r="B53" s="12" t="s">
        <v>62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49"/>
      <c r="J58" s="49"/>
      <c r="K58" s="49"/>
      <c r="L58" s="26"/>
    </row>
    <row r="59" spans="2:12" s="31" customFormat="1" x14ac:dyDescent="0.25">
      <c r="B59" s="42"/>
      <c r="C59" s="29">
        <f>C52/$A$10</f>
        <v>3462.3909469999999</v>
      </c>
      <c r="D59" s="29">
        <f>D52/$A$10</f>
        <v>5504.3329599999997</v>
      </c>
      <c r="E59" s="29">
        <f>E52/$A$10</f>
        <v>4403.4663679999994</v>
      </c>
      <c r="F59" s="29">
        <f>F52/$A$10</f>
        <v>1857.9894156199996</v>
      </c>
      <c r="G59" s="29">
        <f>G52/$A$10</f>
        <v>476.60178721999995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22</v>
      </c>
      <c r="C14" s="8">
        <v>62040827</v>
      </c>
      <c r="D14" s="8">
        <v>62080827</v>
      </c>
      <c r="E14" s="19">
        <f>+D14*80/100</f>
        <v>49664661.600000001</v>
      </c>
      <c r="F14" s="19">
        <v>30253311.720000003</v>
      </c>
      <c r="G14" s="8">
        <v>8549343.2200000007</v>
      </c>
      <c r="H14" s="8"/>
      <c r="I14" s="13">
        <f>IF(ISERROR(+#REF!/E14)=TRUE,0,++#REF!/E14)</f>
        <v>0</v>
      </c>
      <c r="J14" s="13">
        <f>IF(ISERROR(+G14/E14)=TRUE,0,++G14/E14)</f>
        <v>0.17214137667657037</v>
      </c>
      <c r="K14" s="13">
        <f>IF(ISERROR(+H14/E14)=TRUE,0,++H14/E14)</f>
        <v>0</v>
      </c>
      <c r="L14" s="16">
        <f>+D14-G14</f>
        <v>53531483.780000001</v>
      </c>
    </row>
    <row r="15" spans="1:12" ht="20.100000000000001" customHeight="1" x14ac:dyDescent="0.25">
      <c r="B15" s="36" t="s">
        <v>23</v>
      </c>
      <c r="C15" s="37">
        <v>0</v>
      </c>
      <c r="D15" s="37">
        <v>2551425</v>
      </c>
      <c r="E15" s="38">
        <f t="shared" ref="E15:E50" si="0">+D15*80/100</f>
        <v>2041140</v>
      </c>
      <c r="F15" s="38">
        <v>65757.13</v>
      </c>
      <c r="G15" s="37">
        <v>7000</v>
      </c>
      <c r="H15" s="37"/>
      <c r="I15" s="39"/>
      <c r="J15" s="39">
        <f t="shared" ref="J15:J48" si="1">IF(ISERROR(+G15/E15)=TRUE,0,++G15/E15)</f>
        <v>3.4294560882644014E-3</v>
      </c>
      <c r="K15" s="39">
        <f t="shared" ref="K15:K48" si="2">IF(ISERROR(+H15/E15)=TRUE,0,++H15/E15)</f>
        <v>0</v>
      </c>
      <c r="L15" s="40">
        <f t="shared" ref="L15:L48" si="3">+D15-G15</f>
        <v>2544425</v>
      </c>
    </row>
    <row r="16" spans="1:12" ht="20.100000000000001" customHeight="1" x14ac:dyDescent="0.25">
      <c r="B16" s="36" t="s">
        <v>24</v>
      </c>
      <c r="C16" s="37">
        <v>0</v>
      </c>
      <c r="D16" s="37">
        <v>5548745</v>
      </c>
      <c r="E16" s="38">
        <f t="shared" si="0"/>
        <v>4438996</v>
      </c>
      <c r="F16" s="38">
        <v>411869.97000000003</v>
      </c>
      <c r="G16" s="37">
        <v>158332.39000000001</v>
      </c>
      <c r="H16" s="37"/>
      <c r="I16" s="39"/>
      <c r="J16" s="39">
        <f t="shared" si="1"/>
        <v>3.5668513781044187E-2</v>
      </c>
      <c r="K16" s="39">
        <f t="shared" si="2"/>
        <v>0</v>
      </c>
      <c r="L16" s="40">
        <f t="shared" si="3"/>
        <v>5390412.6100000003</v>
      </c>
    </row>
    <row r="17" spans="2:12" ht="20.100000000000001" customHeight="1" x14ac:dyDescent="0.25">
      <c r="B17" s="36" t="s">
        <v>25</v>
      </c>
      <c r="C17" s="37">
        <v>0</v>
      </c>
      <c r="D17" s="37">
        <v>18994999</v>
      </c>
      <c r="E17" s="38">
        <f t="shared" si="0"/>
        <v>15195999.199999999</v>
      </c>
      <c r="F17" s="38">
        <v>2670429.4000000004</v>
      </c>
      <c r="G17" s="37">
        <v>408849.53</v>
      </c>
      <c r="H17" s="37"/>
      <c r="I17" s="39"/>
      <c r="J17" s="39">
        <f t="shared" si="1"/>
        <v>2.6905077094239387E-2</v>
      </c>
      <c r="K17" s="39">
        <f t="shared" si="2"/>
        <v>0</v>
      </c>
      <c r="L17" s="40">
        <f t="shared" si="3"/>
        <v>18586149.469999999</v>
      </c>
    </row>
    <row r="18" spans="2:12" ht="20.100000000000001" customHeight="1" x14ac:dyDescent="0.25">
      <c r="B18" s="36" t="s">
        <v>26</v>
      </c>
      <c r="C18" s="37">
        <v>0</v>
      </c>
      <c r="D18" s="37">
        <v>3830374</v>
      </c>
      <c r="E18" s="38">
        <f t="shared" si="0"/>
        <v>3064299.2</v>
      </c>
      <c r="F18" s="38">
        <v>119514</v>
      </c>
      <c r="G18" s="37">
        <v>44495.3</v>
      </c>
      <c r="H18" s="37"/>
      <c r="I18" s="39"/>
      <c r="J18" s="39">
        <f t="shared" si="1"/>
        <v>1.4520546818665749E-2</v>
      </c>
      <c r="K18" s="39">
        <f t="shared" si="2"/>
        <v>0</v>
      </c>
      <c r="L18" s="40">
        <f t="shared" si="3"/>
        <v>3785878.7</v>
      </c>
    </row>
    <row r="19" spans="2:12" ht="20.100000000000001" customHeight="1" x14ac:dyDescent="0.25">
      <c r="B19" s="36" t="s">
        <v>27</v>
      </c>
      <c r="C19" s="37">
        <v>0</v>
      </c>
      <c r="D19" s="37">
        <v>22577520</v>
      </c>
      <c r="E19" s="38">
        <f t="shared" si="0"/>
        <v>18062016</v>
      </c>
      <c r="F19" s="38">
        <v>892113.72</v>
      </c>
      <c r="G19" s="37">
        <v>48370</v>
      </c>
      <c r="H19" s="37"/>
      <c r="I19" s="39"/>
      <c r="J19" s="39">
        <f t="shared" si="1"/>
        <v>2.677995634595828E-3</v>
      </c>
      <c r="K19" s="39">
        <f t="shared" si="2"/>
        <v>0</v>
      </c>
      <c r="L19" s="40">
        <f t="shared" si="3"/>
        <v>22529150</v>
      </c>
    </row>
    <row r="20" spans="2:12" ht="20.100000000000001" customHeight="1" x14ac:dyDescent="0.25">
      <c r="B20" s="36" t="s">
        <v>28</v>
      </c>
      <c r="C20" s="37">
        <v>0</v>
      </c>
      <c r="D20" s="37">
        <v>17793905</v>
      </c>
      <c r="E20" s="38">
        <f t="shared" si="0"/>
        <v>14235124</v>
      </c>
      <c r="F20" s="38">
        <v>1336112.1100000001</v>
      </c>
      <c r="G20" s="37">
        <v>1163541.1100000001</v>
      </c>
      <c r="H20" s="37"/>
      <c r="I20" s="39"/>
      <c r="J20" s="39">
        <f t="shared" si="1"/>
        <v>8.1737335761880275E-2</v>
      </c>
      <c r="K20" s="39">
        <f t="shared" si="2"/>
        <v>0</v>
      </c>
      <c r="L20" s="40">
        <f t="shared" si="3"/>
        <v>16630363.890000001</v>
      </c>
    </row>
    <row r="21" spans="2:12" ht="20.100000000000001" customHeight="1" x14ac:dyDescent="0.25">
      <c r="B21" s="36" t="s">
        <v>29</v>
      </c>
      <c r="C21" s="37">
        <v>0</v>
      </c>
      <c r="D21" s="37">
        <v>9355035</v>
      </c>
      <c r="E21" s="38">
        <f t="shared" si="0"/>
        <v>7484028</v>
      </c>
      <c r="F21" s="38">
        <v>266609.2</v>
      </c>
      <c r="G21" s="37">
        <v>40809.199999999997</v>
      </c>
      <c r="H21" s="37"/>
      <c r="I21" s="39"/>
      <c r="J21" s="39">
        <f t="shared" si="1"/>
        <v>5.4528390326706415E-3</v>
      </c>
      <c r="K21" s="39">
        <f t="shared" si="2"/>
        <v>0</v>
      </c>
      <c r="L21" s="40">
        <f t="shared" si="3"/>
        <v>9314225.8000000007</v>
      </c>
    </row>
    <row r="22" spans="2:12" ht="20.100000000000001" customHeight="1" x14ac:dyDescent="0.25">
      <c r="B22" s="36" t="s">
        <v>30</v>
      </c>
      <c r="C22" s="37">
        <v>0</v>
      </c>
      <c r="D22" s="37">
        <v>5466154</v>
      </c>
      <c r="E22" s="38">
        <f t="shared" si="0"/>
        <v>4372923.2</v>
      </c>
      <c r="F22" s="38">
        <v>301963.71999999997</v>
      </c>
      <c r="G22" s="37">
        <v>0</v>
      </c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5466154</v>
      </c>
    </row>
    <row r="23" spans="2:12" ht="20.100000000000001" customHeight="1" x14ac:dyDescent="0.25">
      <c r="B23" s="36" t="s">
        <v>31</v>
      </c>
      <c r="C23" s="37">
        <v>0</v>
      </c>
      <c r="D23" s="37">
        <v>3209411</v>
      </c>
      <c r="E23" s="38">
        <f t="shared" si="0"/>
        <v>2567528.7999999998</v>
      </c>
      <c r="F23" s="38">
        <v>592371.30000000005</v>
      </c>
      <c r="G23" s="37">
        <v>14350</v>
      </c>
      <c r="H23" s="37"/>
      <c r="I23" s="39"/>
      <c r="J23" s="39">
        <f t="shared" si="1"/>
        <v>5.5890317569173911E-3</v>
      </c>
      <c r="K23" s="39">
        <f t="shared" si="2"/>
        <v>0</v>
      </c>
      <c r="L23" s="40">
        <f t="shared" si="3"/>
        <v>3195061</v>
      </c>
    </row>
    <row r="24" spans="2:12" ht="20.100000000000001" customHeight="1" x14ac:dyDescent="0.25">
      <c r="B24" s="36" t="s">
        <v>32</v>
      </c>
      <c r="C24" s="37">
        <v>0</v>
      </c>
      <c r="D24" s="37">
        <v>7406271</v>
      </c>
      <c r="E24" s="38">
        <f t="shared" si="0"/>
        <v>5925016.7999999998</v>
      </c>
      <c r="F24" s="38">
        <v>69220.7</v>
      </c>
      <c r="G24" s="37">
        <v>33600</v>
      </c>
      <c r="H24" s="37"/>
      <c r="I24" s="39"/>
      <c r="J24" s="39">
        <f t="shared" si="1"/>
        <v>5.6708699965205165E-3</v>
      </c>
      <c r="K24" s="39">
        <f t="shared" si="2"/>
        <v>0</v>
      </c>
      <c r="L24" s="40">
        <f t="shared" si="3"/>
        <v>7372671</v>
      </c>
    </row>
    <row r="25" spans="2:12" ht="20.100000000000001" customHeight="1" x14ac:dyDescent="0.25">
      <c r="B25" s="36" t="s">
        <v>33</v>
      </c>
      <c r="C25" s="37">
        <v>5464014</v>
      </c>
      <c r="D25" s="37">
        <v>5464014</v>
      </c>
      <c r="E25" s="38">
        <f t="shared" si="0"/>
        <v>4371211.2</v>
      </c>
      <c r="F25" s="38">
        <v>1676521.22</v>
      </c>
      <c r="G25" s="37">
        <v>1151491.3</v>
      </c>
      <c r="H25" s="37"/>
      <c r="I25" s="39"/>
      <c r="J25" s="39">
        <f t="shared" si="1"/>
        <v>0.26342614147767557</v>
      </c>
      <c r="K25" s="39">
        <f t="shared" si="2"/>
        <v>0</v>
      </c>
      <c r="L25" s="40">
        <f t="shared" si="3"/>
        <v>4312522.7</v>
      </c>
    </row>
    <row r="26" spans="2:12" ht="20.100000000000001" customHeight="1" x14ac:dyDescent="0.25">
      <c r="B26" s="36" t="s">
        <v>34</v>
      </c>
      <c r="C26" s="37">
        <v>0</v>
      </c>
      <c r="D26" s="37">
        <v>4728693</v>
      </c>
      <c r="E26" s="38">
        <f t="shared" si="0"/>
        <v>3782954.4</v>
      </c>
      <c r="F26" s="38">
        <v>19263</v>
      </c>
      <c r="G26" s="37">
        <v>19263</v>
      </c>
      <c r="H26" s="37"/>
      <c r="I26" s="39"/>
      <c r="J26" s="39">
        <f t="shared" si="1"/>
        <v>5.0920518629566352E-3</v>
      </c>
      <c r="K26" s="39">
        <f t="shared" si="2"/>
        <v>0</v>
      </c>
      <c r="L26" s="40">
        <f t="shared" si="3"/>
        <v>4709430</v>
      </c>
    </row>
    <row r="27" spans="2:12" ht="20.100000000000001" customHeight="1" x14ac:dyDescent="0.25">
      <c r="B27" s="36" t="s">
        <v>35</v>
      </c>
      <c r="C27" s="37">
        <v>0</v>
      </c>
      <c r="D27" s="37">
        <v>12562137</v>
      </c>
      <c r="E27" s="38">
        <f t="shared" si="0"/>
        <v>10049709.6</v>
      </c>
      <c r="F27" s="38">
        <v>602360</v>
      </c>
      <c r="G27" s="37">
        <v>86278.5</v>
      </c>
      <c r="H27" s="37"/>
      <c r="I27" s="39"/>
      <c r="J27" s="39">
        <f t="shared" si="1"/>
        <v>8.5851734462058481E-3</v>
      </c>
      <c r="K27" s="39">
        <f t="shared" si="2"/>
        <v>0</v>
      </c>
      <c r="L27" s="40">
        <f t="shared" si="3"/>
        <v>12475858.5</v>
      </c>
    </row>
    <row r="28" spans="2:12" ht="20.100000000000001" customHeight="1" x14ac:dyDescent="0.25">
      <c r="B28" s="36" t="s">
        <v>36</v>
      </c>
      <c r="C28" s="37">
        <v>0</v>
      </c>
      <c r="D28" s="37">
        <v>11201081</v>
      </c>
      <c r="E28" s="38">
        <f t="shared" si="0"/>
        <v>8960864.8000000007</v>
      </c>
      <c r="F28" s="38">
        <v>236531.56</v>
      </c>
      <c r="G28" s="37">
        <v>104002.70000000001</v>
      </c>
      <c r="H28" s="37"/>
      <c r="I28" s="39"/>
      <c r="J28" s="39">
        <f t="shared" si="1"/>
        <v>1.1606323978908822E-2</v>
      </c>
      <c r="K28" s="39">
        <f t="shared" si="2"/>
        <v>0</v>
      </c>
      <c r="L28" s="40">
        <f t="shared" si="3"/>
        <v>11097078.300000001</v>
      </c>
    </row>
    <row r="29" spans="2:12" ht="20.100000000000001" customHeight="1" x14ac:dyDescent="0.25">
      <c r="B29" s="36" t="s">
        <v>37</v>
      </c>
      <c r="C29" s="37">
        <v>0</v>
      </c>
      <c r="D29" s="37">
        <v>7711746</v>
      </c>
      <c r="E29" s="38">
        <f t="shared" si="0"/>
        <v>6169396.7999999998</v>
      </c>
      <c r="F29" s="38">
        <v>504715.97</v>
      </c>
      <c r="G29" s="37">
        <v>343606.06</v>
      </c>
      <c r="H29" s="37"/>
      <c r="I29" s="39"/>
      <c r="J29" s="39">
        <f t="shared" si="1"/>
        <v>5.5695243982361455E-2</v>
      </c>
      <c r="K29" s="39">
        <f t="shared" si="2"/>
        <v>0</v>
      </c>
      <c r="L29" s="40">
        <f t="shared" si="3"/>
        <v>7368139.9400000004</v>
      </c>
    </row>
    <row r="30" spans="2:12" ht="20.100000000000001" customHeight="1" x14ac:dyDescent="0.25">
      <c r="B30" s="36" t="s">
        <v>38</v>
      </c>
      <c r="C30" s="37">
        <v>0</v>
      </c>
      <c r="D30" s="37">
        <v>5600411</v>
      </c>
      <c r="E30" s="38">
        <f t="shared" si="0"/>
        <v>4480328.8</v>
      </c>
      <c r="F30" s="38">
        <v>513569.42</v>
      </c>
      <c r="G30" s="37">
        <v>6000</v>
      </c>
      <c r="H30" s="37"/>
      <c r="I30" s="39"/>
      <c r="J30" s="39">
        <f t="shared" si="1"/>
        <v>1.3391874274941607E-3</v>
      </c>
      <c r="K30" s="39">
        <f t="shared" si="2"/>
        <v>0</v>
      </c>
      <c r="L30" s="40">
        <f t="shared" si="3"/>
        <v>5594411</v>
      </c>
    </row>
    <row r="31" spans="2:12" ht="20.100000000000001" customHeight="1" x14ac:dyDescent="0.25">
      <c r="B31" s="36" t="s">
        <v>39</v>
      </c>
      <c r="C31" s="37">
        <v>0</v>
      </c>
      <c r="D31" s="37">
        <v>1579535</v>
      </c>
      <c r="E31" s="38">
        <f t="shared" si="0"/>
        <v>1263628</v>
      </c>
      <c r="F31" s="38">
        <v>867276</v>
      </c>
      <c r="G31" s="37">
        <v>111786</v>
      </c>
      <c r="H31" s="37"/>
      <c r="I31" s="39"/>
      <c r="J31" s="39">
        <f t="shared" si="1"/>
        <v>8.8464326526477732E-2</v>
      </c>
      <c r="K31" s="39">
        <f t="shared" si="2"/>
        <v>0</v>
      </c>
      <c r="L31" s="40">
        <f t="shared" si="3"/>
        <v>1467749</v>
      </c>
    </row>
    <row r="32" spans="2:12" ht="20.100000000000001" customHeight="1" x14ac:dyDescent="0.25">
      <c r="B32" s="36" t="s">
        <v>40</v>
      </c>
      <c r="C32" s="37">
        <v>0</v>
      </c>
      <c r="D32" s="37">
        <v>2277243</v>
      </c>
      <c r="E32" s="38">
        <f t="shared" si="0"/>
        <v>1821794.4</v>
      </c>
      <c r="F32" s="38">
        <v>13638</v>
      </c>
      <c r="G32" s="37">
        <v>9843</v>
      </c>
      <c r="H32" s="37"/>
      <c r="I32" s="39"/>
      <c r="J32" s="39">
        <f t="shared" si="1"/>
        <v>5.4029148404452229E-3</v>
      </c>
      <c r="K32" s="39">
        <f t="shared" si="2"/>
        <v>0</v>
      </c>
      <c r="L32" s="40">
        <f t="shared" si="3"/>
        <v>2267400</v>
      </c>
    </row>
    <row r="33" spans="2:12" ht="20.100000000000001" customHeight="1" x14ac:dyDescent="0.25">
      <c r="B33" s="36" t="s">
        <v>41</v>
      </c>
      <c r="C33" s="37">
        <v>0</v>
      </c>
      <c r="D33" s="37">
        <v>6168100</v>
      </c>
      <c r="E33" s="38">
        <f t="shared" si="0"/>
        <v>4934480</v>
      </c>
      <c r="F33" s="38">
        <v>134585.83000000002</v>
      </c>
      <c r="G33" s="37">
        <v>16779.2</v>
      </c>
      <c r="H33" s="37"/>
      <c r="I33" s="39"/>
      <c r="J33" s="39">
        <f t="shared" si="1"/>
        <v>3.4003988262187707E-3</v>
      </c>
      <c r="K33" s="39">
        <f t="shared" si="2"/>
        <v>0</v>
      </c>
      <c r="L33" s="40">
        <f t="shared" si="3"/>
        <v>6151320.7999999998</v>
      </c>
    </row>
    <row r="34" spans="2:12" ht="20.100000000000001" customHeight="1" x14ac:dyDescent="0.25">
      <c r="B34" s="36" t="s">
        <v>42</v>
      </c>
      <c r="C34" s="37">
        <v>0</v>
      </c>
      <c r="D34" s="37">
        <v>2905309</v>
      </c>
      <c r="E34" s="38">
        <f t="shared" si="0"/>
        <v>2324247.2000000002</v>
      </c>
      <c r="F34" s="38">
        <v>203000</v>
      </c>
      <c r="G34" s="37">
        <v>37000</v>
      </c>
      <c r="H34" s="37"/>
      <c r="I34" s="39"/>
      <c r="J34" s="39">
        <f t="shared" si="1"/>
        <v>1.5919132870204165E-2</v>
      </c>
      <c r="K34" s="39">
        <f t="shared" si="2"/>
        <v>0</v>
      </c>
      <c r="L34" s="40">
        <f t="shared" si="3"/>
        <v>2868309</v>
      </c>
    </row>
    <row r="35" spans="2:12" ht="20.100000000000001" customHeight="1" x14ac:dyDescent="0.25">
      <c r="B35" s="36" t="s">
        <v>43</v>
      </c>
      <c r="C35" s="37">
        <v>0</v>
      </c>
      <c r="D35" s="37">
        <v>1961000</v>
      </c>
      <c r="E35" s="38">
        <f t="shared" si="0"/>
        <v>1568800</v>
      </c>
      <c r="F35" s="38">
        <v>0</v>
      </c>
      <c r="G35" s="37">
        <v>0</v>
      </c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1961000</v>
      </c>
    </row>
    <row r="36" spans="2:12" ht="20.100000000000001" customHeight="1" x14ac:dyDescent="0.25">
      <c r="B36" s="36" t="s">
        <v>44</v>
      </c>
      <c r="C36" s="37">
        <v>0</v>
      </c>
      <c r="D36" s="37">
        <v>2404522</v>
      </c>
      <c r="E36" s="38">
        <f t="shared" si="0"/>
        <v>1923617.6</v>
      </c>
      <c r="F36" s="38">
        <v>40750</v>
      </c>
      <c r="G36" s="37">
        <v>0</v>
      </c>
      <c r="H36" s="37"/>
      <c r="I36" s="39"/>
      <c r="J36" s="39">
        <f t="shared" si="1"/>
        <v>0</v>
      </c>
      <c r="K36" s="39">
        <f t="shared" si="2"/>
        <v>0</v>
      </c>
      <c r="L36" s="40">
        <f t="shared" si="3"/>
        <v>2404522</v>
      </c>
    </row>
    <row r="37" spans="2:12" ht="20.100000000000001" customHeight="1" x14ac:dyDescent="0.25">
      <c r="B37" s="36" t="s">
        <v>45</v>
      </c>
      <c r="C37" s="37">
        <v>0</v>
      </c>
      <c r="D37" s="37">
        <v>2367764</v>
      </c>
      <c r="E37" s="38">
        <f t="shared" si="0"/>
        <v>1894211.2</v>
      </c>
      <c r="F37" s="38">
        <v>57183.75</v>
      </c>
      <c r="G37" s="37">
        <v>36400</v>
      </c>
      <c r="H37" s="37"/>
      <c r="I37" s="39"/>
      <c r="J37" s="39">
        <f t="shared" si="1"/>
        <v>1.921644217920367E-2</v>
      </c>
      <c r="K37" s="39">
        <f t="shared" si="2"/>
        <v>0</v>
      </c>
      <c r="L37" s="40">
        <f t="shared" si="3"/>
        <v>2331364</v>
      </c>
    </row>
    <row r="38" spans="2:12" ht="20.100000000000001" customHeight="1" x14ac:dyDescent="0.25">
      <c r="B38" s="36" t="s">
        <v>46</v>
      </c>
      <c r="C38" s="37">
        <v>0</v>
      </c>
      <c r="D38" s="37">
        <v>3006456</v>
      </c>
      <c r="E38" s="38">
        <f t="shared" si="0"/>
        <v>2405164.7999999998</v>
      </c>
      <c r="F38" s="38">
        <v>64419.759999999987</v>
      </c>
      <c r="G38" s="37">
        <v>39130</v>
      </c>
      <c r="H38" s="37"/>
      <c r="I38" s="39"/>
      <c r="J38" s="39">
        <f t="shared" si="1"/>
        <v>1.6269155444150855E-2</v>
      </c>
      <c r="K38" s="39">
        <f t="shared" si="2"/>
        <v>0</v>
      </c>
      <c r="L38" s="40">
        <f t="shared" si="3"/>
        <v>2967326</v>
      </c>
    </row>
    <row r="39" spans="2:12" ht="20.100000000000001" customHeight="1" x14ac:dyDescent="0.25">
      <c r="B39" s="36" t="s">
        <v>47</v>
      </c>
      <c r="C39" s="37">
        <v>0</v>
      </c>
      <c r="D39" s="37">
        <v>2029480</v>
      </c>
      <c r="E39" s="38">
        <f t="shared" si="0"/>
        <v>1623584</v>
      </c>
      <c r="F39" s="38">
        <v>33000</v>
      </c>
      <c r="G39" s="37">
        <v>33000</v>
      </c>
      <c r="H39" s="37"/>
      <c r="I39" s="39"/>
      <c r="J39" s="39">
        <f t="shared" si="1"/>
        <v>2.0325403551648698E-2</v>
      </c>
      <c r="K39" s="39">
        <f t="shared" si="2"/>
        <v>0</v>
      </c>
      <c r="L39" s="40">
        <f t="shared" si="3"/>
        <v>1996480</v>
      </c>
    </row>
    <row r="40" spans="2:12" ht="20.100000000000001" customHeight="1" x14ac:dyDescent="0.25">
      <c r="B40" s="36" t="s">
        <v>48</v>
      </c>
      <c r="C40" s="37">
        <v>0</v>
      </c>
      <c r="D40" s="37">
        <v>4068122</v>
      </c>
      <c r="E40" s="38">
        <f t="shared" si="0"/>
        <v>3254497.6</v>
      </c>
      <c r="F40" s="38">
        <v>704100</v>
      </c>
      <c r="G40" s="37">
        <v>0</v>
      </c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4068122</v>
      </c>
    </row>
    <row r="41" spans="2:12" ht="20.100000000000001" customHeight="1" x14ac:dyDescent="0.25">
      <c r="B41" s="36" t="s">
        <v>49</v>
      </c>
      <c r="C41" s="37">
        <v>0</v>
      </c>
      <c r="D41" s="37">
        <v>3264480</v>
      </c>
      <c r="E41" s="38">
        <f t="shared" si="0"/>
        <v>2611584</v>
      </c>
      <c r="F41" s="38">
        <v>215500</v>
      </c>
      <c r="G41" s="37">
        <v>21550</v>
      </c>
      <c r="H41" s="37"/>
      <c r="I41" s="39"/>
      <c r="J41" s="39">
        <f t="shared" si="1"/>
        <v>8.2516970543547521E-3</v>
      </c>
      <c r="K41" s="39">
        <f t="shared" si="2"/>
        <v>0</v>
      </c>
      <c r="L41" s="40">
        <f t="shared" si="3"/>
        <v>3242930</v>
      </c>
    </row>
    <row r="42" spans="2:12" ht="20.100000000000001" customHeight="1" x14ac:dyDescent="0.25">
      <c r="B42" s="36" t="s">
        <v>50</v>
      </c>
      <c r="C42" s="37">
        <v>0</v>
      </c>
      <c r="D42" s="37">
        <v>2970862</v>
      </c>
      <c r="E42" s="38">
        <f t="shared" si="0"/>
        <v>2376689.6</v>
      </c>
      <c r="F42" s="38">
        <v>0</v>
      </c>
      <c r="G42" s="37">
        <v>0</v>
      </c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2970862</v>
      </c>
    </row>
    <row r="43" spans="2:12" ht="20.100000000000001" customHeight="1" x14ac:dyDescent="0.25">
      <c r="B43" s="36" t="s">
        <v>51</v>
      </c>
      <c r="C43" s="37">
        <v>0</v>
      </c>
      <c r="D43" s="37">
        <v>5544618</v>
      </c>
      <c r="E43" s="38">
        <f t="shared" si="0"/>
        <v>4435694.4000000004</v>
      </c>
      <c r="F43" s="38">
        <v>20280</v>
      </c>
      <c r="G43" s="37">
        <v>20280</v>
      </c>
      <c r="H43" s="37"/>
      <c r="I43" s="39"/>
      <c r="J43" s="39">
        <f t="shared" si="1"/>
        <v>4.5720011730294129E-3</v>
      </c>
      <c r="K43" s="39">
        <f t="shared" si="2"/>
        <v>0</v>
      </c>
      <c r="L43" s="40">
        <f t="shared" si="3"/>
        <v>5524338</v>
      </c>
    </row>
    <row r="44" spans="2:12" ht="20.100000000000001" customHeight="1" x14ac:dyDescent="0.25">
      <c r="B44" s="36" t="s">
        <v>52</v>
      </c>
      <c r="C44" s="37">
        <v>0</v>
      </c>
      <c r="D44" s="37">
        <v>3535051</v>
      </c>
      <c r="E44" s="38">
        <f t="shared" si="0"/>
        <v>2828040.8</v>
      </c>
      <c r="F44" s="38">
        <v>0</v>
      </c>
      <c r="G44" s="37">
        <v>0</v>
      </c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3535051</v>
      </c>
    </row>
    <row r="45" spans="2:12" ht="20.100000000000001" customHeight="1" x14ac:dyDescent="0.25">
      <c r="B45" s="36" t="s">
        <v>53</v>
      </c>
      <c r="C45" s="37">
        <v>100000</v>
      </c>
      <c r="D45" s="37">
        <v>3763829</v>
      </c>
      <c r="E45" s="38">
        <f t="shared" si="0"/>
        <v>3011063.2</v>
      </c>
      <c r="F45" s="38">
        <v>356050.56000000006</v>
      </c>
      <c r="G45" s="37">
        <v>184445.27000000002</v>
      </c>
      <c r="H45" s="37"/>
      <c r="I45" s="39"/>
      <c r="J45" s="39">
        <f t="shared" si="1"/>
        <v>6.1255861384775984E-2</v>
      </c>
      <c r="K45" s="39">
        <f t="shared" si="2"/>
        <v>0</v>
      </c>
      <c r="L45" s="40">
        <f t="shared" si="3"/>
        <v>3579383.73</v>
      </c>
    </row>
    <row r="46" spans="2:12" ht="20.100000000000001" customHeight="1" x14ac:dyDescent="0.25">
      <c r="B46" s="36" t="s">
        <v>54</v>
      </c>
      <c r="C46" s="37">
        <v>163328</v>
      </c>
      <c r="D46" s="37">
        <v>163328</v>
      </c>
      <c r="E46" s="38">
        <f t="shared" si="0"/>
        <v>130662.39999999999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163328</v>
      </c>
    </row>
    <row r="47" spans="2:12" ht="20.100000000000001" customHeight="1" x14ac:dyDescent="0.25">
      <c r="B47" s="36" t="s">
        <v>55</v>
      </c>
      <c r="C47" s="37">
        <v>0</v>
      </c>
      <c r="D47" s="37">
        <v>2479000</v>
      </c>
      <c r="E47" s="38">
        <f t="shared" si="0"/>
        <v>1983200</v>
      </c>
      <c r="F47" s="38">
        <v>5015.1899999999996</v>
      </c>
      <c r="G47" s="37">
        <v>2156.29</v>
      </c>
      <c r="H47" s="37"/>
      <c r="I47" s="39"/>
      <c r="J47" s="39">
        <f t="shared" si="1"/>
        <v>1.0872781363453004E-3</v>
      </c>
      <c r="K47" s="39">
        <f t="shared" si="2"/>
        <v>0</v>
      </c>
      <c r="L47" s="40">
        <f t="shared" si="3"/>
        <v>2476843.71</v>
      </c>
    </row>
    <row r="48" spans="2:12" ht="20.100000000000001" customHeight="1" x14ac:dyDescent="0.25">
      <c r="B48" s="36" t="s">
        <v>56</v>
      </c>
      <c r="C48" s="37">
        <v>0</v>
      </c>
      <c r="D48" s="37">
        <v>946554</v>
      </c>
      <c r="E48" s="38">
        <f t="shared" si="0"/>
        <v>757243.2</v>
      </c>
      <c r="F48" s="38">
        <v>0</v>
      </c>
      <c r="G48" s="37">
        <v>0</v>
      </c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946554</v>
      </c>
    </row>
    <row r="49" spans="2:12" ht="20.100000000000001" customHeight="1" x14ac:dyDescent="0.25">
      <c r="B49" s="7" t="s">
        <v>57</v>
      </c>
      <c r="C49" s="9">
        <v>0</v>
      </c>
      <c r="D49" s="9">
        <v>834271</v>
      </c>
      <c r="E49" s="20">
        <f t="shared" si="0"/>
        <v>667416.80000000005</v>
      </c>
      <c r="F49" s="20">
        <v>19500</v>
      </c>
      <c r="G49" s="9">
        <v>19500</v>
      </c>
      <c r="H49" s="9"/>
      <c r="I49" s="14">
        <f>IF(ISERROR(+#REF!/E49)=TRUE,0,++#REF!/E49)</f>
        <v>0</v>
      </c>
      <c r="J49" s="14">
        <f>IF(ISERROR(+G49/E49)=TRUE,0,++G49/E49)</f>
        <v>2.9217124891072564E-2</v>
      </c>
      <c r="K49" s="14">
        <f>IF(ISERROR(+H49/E49)=TRUE,0,++H49/E49)</f>
        <v>0</v>
      </c>
      <c r="L49" s="17">
        <f>+D49-G49</f>
        <v>814771</v>
      </c>
    </row>
    <row r="50" spans="2:12" ht="20.100000000000001" customHeight="1" x14ac:dyDescent="0.25">
      <c r="B50" s="7" t="s">
        <v>59</v>
      </c>
      <c r="C50" s="9">
        <v>0</v>
      </c>
      <c r="D50" s="9">
        <v>1817500</v>
      </c>
      <c r="E50" s="20">
        <f t="shared" si="0"/>
        <v>1454000</v>
      </c>
      <c r="F50" s="23">
        <v>0</v>
      </c>
      <c r="G50" s="9">
        <v>0</v>
      </c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1817500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260169772</v>
      </c>
      <c r="E51" s="11">
        <f t="shared" si="4"/>
        <v>208135817.60000002</v>
      </c>
      <c r="F51" s="11">
        <f t="shared" si="4"/>
        <v>43266533.229999997</v>
      </c>
      <c r="G51" s="11">
        <f t="shared" si="4"/>
        <v>12711202.069999998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6.1071670491758726E-2</v>
      </c>
      <c r="K51" s="15">
        <f>IF(ISERROR(+H51/E51)=TRUE,0,++H51/E51)</f>
        <v>0</v>
      </c>
      <c r="L51" s="18">
        <f>SUM(L14:L50)</f>
        <v>247458569.93000001</v>
      </c>
    </row>
    <row r="52" spans="2:12" x14ac:dyDescent="0.2">
      <c r="B52" s="12" t="s">
        <v>62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49"/>
      <c r="J57" s="49"/>
      <c r="K57" s="49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260.16977200000002</v>
      </c>
      <c r="E58" s="29">
        <f>E51/$A$10</f>
        <v>208.13581760000002</v>
      </c>
      <c r="F58" s="29">
        <f>F51/$A$10</f>
        <v>43.266533229999993</v>
      </c>
      <c r="G58" s="29">
        <f>G51/$A$10</f>
        <v>12.711202069999999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hidden="1" customHeight="1" x14ac:dyDescent="0.25">
      <c r="B14" s="6" t="s">
        <v>22</v>
      </c>
      <c r="C14" s="8"/>
      <c r="D14" s="8"/>
      <c r="E14" s="19">
        <f>+D14*80/100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hidden="1" customHeight="1" x14ac:dyDescent="0.25">
      <c r="B15" s="36" t="s">
        <v>23</v>
      </c>
      <c r="C15" s="37"/>
      <c r="D15" s="37"/>
      <c r="E15" s="38">
        <f t="shared" ref="E15:E50" si="0">+D15*80/100</f>
        <v>0</v>
      </c>
      <c r="F15" s="38"/>
      <c r="G15" s="37"/>
      <c r="H15" s="37"/>
      <c r="I15" s="39"/>
      <c r="J15" s="39">
        <f t="shared" ref="J15:J48" si="1">IF(ISERROR(+G15/E15)=TRUE,0,++G15/E15)</f>
        <v>0</v>
      </c>
      <c r="K15" s="39">
        <f t="shared" ref="K15:K48" si="2">IF(ISERROR(+H15/E15)=TRUE,0,++H15/E15)</f>
        <v>0</v>
      </c>
      <c r="L15" s="40">
        <f t="shared" ref="L15:L48" si="3">+D15-G15</f>
        <v>0</v>
      </c>
    </row>
    <row r="16" spans="1:12" ht="20.100000000000001" hidden="1" customHeight="1" x14ac:dyDescent="0.25">
      <c r="B16" s="36" t="s">
        <v>24</v>
      </c>
      <c r="C16" s="37"/>
      <c r="D16" s="37"/>
      <c r="E16" s="38">
        <f t="shared" si="0"/>
        <v>0</v>
      </c>
      <c r="F16" s="38"/>
      <c r="G16" s="37"/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0</v>
      </c>
    </row>
    <row r="17" spans="2:12" ht="20.100000000000001" hidden="1" customHeight="1" x14ac:dyDescent="0.25">
      <c r="B17" s="36" t="s">
        <v>25</v>
      </c>
      <c r="C17" s="37"/>
      <c r="D17" s="37"/>
      <c r="E17" s="38">
        <f t="shared" si="0"/>
        <v>0</v>
      </c>
      <c r="F17" s="38"/>
      <c r="G17" s="37"/>
      <c r="H17" s="37"/>
      <c r="I17" s="39"/>
      <c r="J17" s="39">
        <f t="shared" si="1"/>
        <v>0</v>
      </c>
      <c r="K17" s="39">
        <f t="shared" si="2"/>
        <v>0</v>
      </c>
      <c r="L17" s="40">
        <f t="shared" si="3"/>
        <v>0</v>
      </c>
    </row>
    <row r="18" spans="2:12" ht="20.100000000000001" hidden="1" customHeight="1" x14ac:dyDescent="0.25">
      <c r="B18" s="36" t="s">
        <v>26</v>
      </c>
      <c r="C18" s="37"/>
      <c r="D18" s="37"/>
      <c r="E18" s="38">
        <f t="shared" si="0"/>
        <v>0</v>
      </c>
      <c r="F18" s="38"/>
      <c r="G18" s="37"/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0</v>
      </c>
    </row>
    <row r="19" spans="2:12" ht="20.100000000000001" hidden="1" customHeight="1" x14ac:dyDescent="0.25">
      <c r="B19" s="36" t="s">
        <v>27</v>
      </c>
      <c r="C19" s="37"/>
      <c r="D19" s="37"/>
      <c r="E19" s="38">
        <f t="shared" si="0"/>
        <v>0</v>
      </c>
      <c r="F19" s="38"/>
      <c r="G19" s="37"/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0</v>
      </c>
    </row>
    <row r="20" spans="2:12" ht="20.100000000000001" hidden="1" customHeight="1" x14ac:dyDescent="0.25">
      <c r="B20" s="36" t="s">
        <v>28</v>
      </c>
      <c r="C20" s="37"/>
      <c r="D20" s="37"/>
      <c r="E20" s="38">
        <f t="shared" si="0"/>
        <v>0</v>
      </c>
      <c r="F20" s="38"/>
      <c r="G20" s="37"/>
      <c r="H20" s="37"/>
      <c r="I20" s="39"/>
      <c r="J20" s="39">
        <f t="shared" si="1"/>
        <v>0</v>
      </c>
      <c r="K20" s="39">
        <f t="shared" si="2"/>
        <v>0</v>
      </c>
      <c r="L20" s="40">
        <f t="shared" si="3"/>
        <v>0</v>
      </c>
    </row>
    <row r="21" spans="2:12" ht="20.100000000000001" hidden="1" customHeight="1" x14ac:dyDescent="0.25">
      <c r="B21" s="36" t="s">
        <v>29</v>
      </c>
      <c r="C21" s="37"/>
      <c r="D21" s="37"/>
      <c r="E21" s="38">
        <f t="shared" si="0"/>
        <v>0</v>
      </c>
      <c r="F21" s="38"/>
      <c r="G21" s="37"/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0</v>
      </c>
    </row>
    <row r="22" spans="2:12" ht="20.100000000000001" hidden="1" customHeight="1" x14ac:dyDescent="0.25">
      <c r="B22" s="36" t="s">
        <v>30</v>
      </c>
      <c r="C22" s="37"/>
      <c r="D22" s="37"/>
      <c r="E22" s="38">
        <f t="shared" si="0"/>
        <v>0</v>
      </c>
      <c r="F22" s="38"/>
      <c r="G22" s="37"/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0</v>
      </c>
    </row>
    <row r="23" spans="2:12" ht="20.100000000000001" hidden="1" customHeight="1" x14ac:dyDescent="0.25">
      <c r="B23" s="36" t="s">
        <v>31</v>
      </c>
      <c r="C23" s="37"/>
      <c r="D23" s="37"/>
      <c r="E23" s="38">
        <f t="shared" si="0"/>
        <v>0</v>
      </c>
      <c r="F23" s="38"/>
      <c r="G23" s="37"/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0</v>
      </c>
    </row>
    <row r="24" spans="2:12" ht="20.100000000000001" hidden="1" customHeight="1" x14ac:dyDescent="0.25">
      <c r="B24" s="36" t="s">
        <v>32</v>
      </c>
      <c r="C24" s="37"/>
      <c r="D24" s="37"/>
      <c r="E24" s="38">
        <f t="shared" si="0"/>
        <v>0</v>
      </c>
      <c r="F24" s="38"/>
      <c r="G24" s="37"/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0</v>
      </c>
    </row>
    <row r="25" spans="2:12" ht="20.100000000000001" hidden="1" customHeight="1" x14ac:dyDescent="0.25">
      <c r="B25" s="36" t="s">
        <v>33</v>
      </c>
      <c r="C25" s="37"/>
      <c r="D25" s="37"/>
      <c r="E25" s="38">
        <f t="shared" si="0"/>
        <v>0</v>
      </c>
      <c r="F25" s="38"/>
      <c r="G25" s="37"/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0</v>
      </c>
    </row>
    <row r="26" spans="2:12" ht="20.100000000000001" hidden="1" customHeight="1" x14ac:dyDescent="0.25">
      <c r="B26" s="36" t="s">
        <v>34</v>
      </c>
      <c r="C26" s="37"/>
      <c r="D26" s="37"/>
      <c r="E26" s="38">
        <f t="shared" si="0"/>
        <v>0</v>
      </c>
      <c r="F26" s="38"/>
      <c r="G26" s="37"/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0</v>
      </c>
    </row>
    <row r="27" spans="2:12" ht="20.100000000000001" hidden="1" customHeight="1" x14ac:dyDescent="0.25">
      <c r="B27" s="36" t="s">
        <v>35</v>
      </c>
      <c r="C27" s="37"/>
      <c r="D27" s="37"/>
      <c r="E27" s="38">
        <f t="shared" si="0"/>
        <v>0</v>
      </c>
      <c r="F27" s="38"/>
      <c r="G27" s="37"/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0</v>
      </c>
    </row>
    <row r="28" spans="2:12" ht="20.100000000000001" hidden="1" customHeight="1" x14ac:dyDescent="0.25">
      <c r="B28" s="36" t="s">
        <v>36</v>
      </c>
      <c r="C28" s="37"/>
      <c r="D28" s="37"/>
      <c r="E28" s="38">
        <f t="shared" si="0"/>
        <v>0</v>
      </c>
      <c r="F28" s="38"/>
      <c r="G28" s="37"/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0</v>
      </c>
    </row>
    <row r="29" spans="2:12" ht="20.100000000000001" hidden="1" customHeight="1" x14ac:dyDescent="0.25">
      <c r="B29" s="36" t="s">
        <v>37</v>
      </c>
      <c r="C29" s="37"/>
      <c r="D29" s="37"/>
      <c r="E29" s="38">
        <f t="shared" si="0"/>
        <v>0</v>
      </c>
      <c r="F29" s="38"/>
      <c r="G29" s="37"/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0</v>
      </c>
    </row>
    <row r="30" spans="2:12" ht="20.100000000000001" hidden="1" customHeight="1" x14ac:dyDescent="0.25">
      <c r="B30" s="36" t="s">
        <v>38</v>
      </c>
      <c r="C30" s="37"/>
      <c r="D30" s="37"/>
      <c r="E30" s="38">
        <f t="shared" si="0"/>
        <v>0</v>
      </c>
      <c r="F30" s="38"/>
      <c r="G30" s="37"/>
      <c r="H30" s="37"/>
      <c r="I30" s="39"/>
      <c r="J30" s="39">
        <f t="shared" si="1"/>
        <v>0</v>
      </c>
      <c r="K30" s="39">
        <f t="shared" si="2"/>
        <v>0</v>
      </c>
      <c r="L30" s="40">
        <f t="shared" si="3"/>
        <v>0</v>
      </c>
    </row>
    <row r="31" spans="2:12" ht="20.100000000000001" hidden="1" customHeight="1" x14ac:dyDescent="0.25">
      <c r="B31" s="36" t="s">
        <v>39</v>
      </c>
      <c r="C31" s="37"/>
      <c r="D31" s="37"/>
      <c r="E31" s="38">
        <f t="shared" si="0"/>
        <v>0</v>
      </c>
      <c r="F31" s="38"/>
      <c r="G31" s="37"/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0</v>
      </c>
    </row>
    <row r="32" spans="2:12" ht="20.100000000000001" hidden="1" customHeight="1" x14ac:dyDescent="0.25">
      <c r="B32" s="36" t="s">
        <v>40</v>
      </c>
      <c r="C32" s="37"/>
      <c r="D32" s="37"/>
      <c r="E32" s="38">
        <f t="shared" si="0"/>
        <v>0</v>
      </c>
      <c r="F32" s="38"/>
      <c r="G32" s="37"/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0</v>
      </c>
    </row>
    <row r="33" spans="2:12" ht="20.100000000000001" hidden="1" customHeight="1" x14ac:dyDescent="0.25">
      <c r="B33" s="36" t="s">
        <v>41</v>
      </c>
      <c r="C33" s="37"/>
      <c r="D33" s="37"/>
      <c r="E33" s="38">
        <f t="shared" si="0"/>
        <v>0</v>
      </c>
      <c r="F33" s="38"/>
      <c r="G33" s="37"/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0</v>
      </c>
    </row>
    <row r="34" spans="2:12" ht="20.100000000000001" hidden="1" customHeight="1" x14ac:dyDescent="0.25">
      <c r="B34" s="36" t="s">
        <v>42</v>
      </c>
      <c r="C34" s="37"/>
      <c r="D34" s="37"/>
      <c r="E34" s="38">
        <f t="shared" si="0"/>
        <v>0</v>
      </c>
      <c r="F34" s="38"/>
      <c r="G34" s="37"/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0</v>
      </c>
    </row>
    <row r="35" spans="2:12" ht="20.100000000000001" hidden="1" customHeight="1" x14ac:dyDescent="0.25">
      <c r="B35" s="36" t="s">
        <v>43</v>
      </c>
      <c r="C35" s="37"/>
      <c r="D35" s="37"/>
      <c r="E35" s="38">
        <f t="shared" si="0"/>
        <v>0</v>
      </c>
      <c r="F35" s="38"/>
      <c r="G35" s="37"/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0</v>
      </c>
    </row>
    <row r="36" spans="2:12" ht="20.100000000000001" customHeight="1" x14ac:dyDescent="0.25">
      <c r="B36" s="36" t="s">
        <v>44</v>
      </c>
      <c r="C36" s="37">
        <v>0</v>
      </c>
      <c r="D36" s="37">
        <v>2074351</v>
      </c>
      <c r="E36" s="38">
        <f t="shared" si="0"/>
        <v>1659480.8</v>
      </c>
      <c r="F36" s="38">
        <v>269716.05</v>
      </c>
      <c r="G36" s="37">
        <v>241711.97</v>
      </c>
      <c r="H36" s="37"/>
      <c r="I36" s="39"/>
      <c r="J36" s="39">
        <f t="shared" si="1"/>
        <v>0.14565517720964291</v>
      </c>
      <c r="K36" s="39">
        <f t="shared" si="2"/>
        <v>0</v>
      </c>
      <c r="L36" s="40">
        <f t="shared" si="3"/>
        <v>1832639.03</v>
      </c>
    </row>
    <row r="37" spans="2:12" ht="20.100000000000001" hidden="1" customHeight="1" x14ac:dyDescent="0.25">
      <c r="B37" s="36" t="s">
        <v>45</v>
      </c>
      <c r="C37" s="37"/>
      <c r="D37" s="37"/>
      <c r="E37" s="38">
        <f t="shared" si="0"/>
        <v>0</v>
      </c>
      <c r="F37" s="38"/>
      <c r="G37" s="37"/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0</v>
      </c>
    </row>
    <row r="38" spans="2:12" ht="20.100000000000001" hidden="1" customHeight="1" x14ac:dyDescent="0.25">
      <c r="B38" s="36" t="s">
        <v>46</v>
      </c>
      <c r="C38" s="37"/>
      <c r="D38" s="37"/>
      <c r="E38" s="38">
        <f t="shared" si="0"/>
        <v>0</v>
      </c>
      <c r="F38" s="38"/>
      <c r="G38" s="37"/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0</v>
      </c>
    </row>
    <row r="39" spans="2:12" ht="20.100000000000001" hidden="1" customHeight="1" x14ac:dyDescent="0.25">
      <c r="B39" s="36" t="s">
        <v>47</v>
      </c>
      <c r="C39" s="37"/>
      <c r="D39" s="37"/>
      <c r="E39" s="38">
        <f t="shared" si="0"/>
        <v>0</v>
      </c>
      <c r="F39" s="38"/>
      <c r="G39" s="37"/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0</v>
      </c>
    </row>
    <row r="40" spans="2:12" ht="20.100000000000001" hidden="1" customHeight="1" x14ac:dyDescent="0.25">
      <c r="B40" s="36" t="s">
        <v>48</v>
      </c>
      <c r="C40" s="37"/>
      <c r="D40" s="37"/>
      <c r="E40" s="38">
        <f t="shared" si="0"/>
        <v>0</v>
      </c>
      <c r="F40" s="38"/>
      <c r="G40" s="37"/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0</v>
      </c>
    </row>
    <row r="41" spans="2:12" ht="20.100000000000001" hidden="1" customHeight="1" x14ac:dyDescent="0.25">
      <c r="B41" s="36" t="s">
        <v>49</v>
      </c>
      <c r="C41" s="37"/>
      <c r="D41" s="37"/>
      <c r="E41" s="38">
        <f t="shared" si="0"/>
        <v>0</v>
      </c>
      <c r="F41" s="38"/>
      <c r="G41" s="37"/>
      <c r="H41" s="37"/>
      <c r="I41" s="39"/>
      <c r="J41" s="39">
        <f t="shared" si="1"/>
        <v>0</v>
      </c>
      <c r="K41" s="39">
        <f t="shared" si="2"/>
        <v>0</v>
      </c>
      <c r="L41" s="40">
        <f t="shared" si="3"/>
        <v>0</v>
      </c>
    </row>
    <row r="42" spans="2:12" ht="20.100000000000001" hidden="1" customHeight="1" x14ac:dyDescent="0.25">
      <c r="B42" s="36" t="s">
        <v>50</v>
      </c>
      <c r="C42" s="37"/>
      <c r="D42" s="37"/>
      <c r="E42" s="38">
        <f t="shared" si="0"/>
        <v>0</v>
      </c>
      <c r="F42" s="38"/>
      <c r="G42" s="37"/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0</v>
      </c>
    </row>
    <row r="43" spans="2:12" ht="20.100000000000001" hidden="1" customHeight="1" x14ac:dyDescent="0.25">
      <c r="B43" s="36" t="s">
        <v>51</v>
      </c>
      <c r="C43" s="37"/>
      <c r="D43" s="37"/>
      <c r="E43" s="38">
        <f t="shared" si="0"/>
        <v>0</v>
      </c>
      <c r="F43" s="38"/>
      <c r="G43" s="37"/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0</v>
      </c>
    </row>
    <row r="44" spans="2:12" ht="20.100000000000001" hidden="1" customHeight="1" x14ac:dyDescent="0.25">
      <c r="B44" s="36" t="s">
        <v>52</v>
      </c>
      <c r="C44" s="37"/>
      <c r="D44" s="37"/>
      <c r="E44" s="38">
        <f t="shared" si="0"/>
        <v>0</v>
      </c>
      <c r="F44" s="38"/>
      <c r="G44" s="37"/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0</v>
      </c>
    </row>
    <row r="45" spans="2:12" ht="20.100000000000001" hidden="1" customHeight="1" x14ac:dyDescent="0.25">
      <c r="B45" s="36" t="s">
        <v>53</v>
      </c>
      <c r="C45" s="37"/>
      <c r="D45" s="37"/>
      <c r="E45" s="38">
        <f t="shared" si="0"/>
        <v>0</v>
      </c>
      <c r="F45" s="38"/>
      <c r="G45" s="37"/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0</v>
      </c>
    </row>
    <row r="46" spans="2:12" ht="20.100000000000001" hidden="1" customHeight="1" x14ac:dyDescent="0.25">
      <c r="B46" s="36" t="s">
        <v>54</v>
      </c>
      <c r="C46" s="37"/>
      <c r="D46" s="37"/>
      <c r="E46" s="38">
        <f t="shared" si="0"/>
        <v>0</v>
      </c>
      <c r="F46" s="38"/>
      <c r="G46" s="37"/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0</v>
      </c>
    </row>
    <row r="47" spans="2:12" ht="20.100000000000001" hidden="1" customHeight="1" x14ac:dyDescent="0.25">
      <c r="B47" s="36" t="s">
        <v>55</v>
      </c>
      <c r="C47" s="37"/>
      <c r="D47" s="37"/>
      <c r="E47" s="38">
        <f t="shared" si="0"/>
        <v>0</v>
      </c>
      <c r="F47" s="38"/>
      <c r="G47" s="37"/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0</v>
      </c>
    </row>
    <row r="48" spans="2:12" ht="20.100000000000001" hidden="1" customHeight="1" x14ac:dyDescent="0.25">
      <c r="B48" s="36" t="s">
        <v>56</v>
      </c>
      <c r="C48" s="37"/>
      <c r="D48" s="37"/>
      <c r="E48" s="38">
        <f t="shared" si="0"/>
        <v>0</v>
      </c>
      <c r="F48" s="38"/>
      <c r="G48" s="37"/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0</v>
      </c>
    </row>
    <row r="49" spans="2:12" ht="20.100000000000001" hidden="1" customHeight="1" x14ac:dyDescent="0.25">
      <c r="B49" s="7" t="s">
        <v>57</v>
      </c>
      <c r="C49" s="9"/>
      <c r="D49" s="9"/>
      <c r="E49" s="20">
        <f t="shared" si="0"/>
        <v>0</v>
      </c>
      <c r="F49" s="20"/>
      <c r="G49" s="9"/>
      <c r="H49" s="9"/>
      <c r="I49" s="14">
        <f>IF(ISERROR(+#REF!/E49)=TRUE,0,++#REF!/E49)</f>
        <v>0</v>
      </c>
      <c r="J49" s="14">
        <f>IF(ISERROR(+G49/E49)=TRUE,0,++G49/E49)</f>
        <v>0</v>
      </c>
      <c r="K49" s="14">
        <f>IF(ISERROR(+H49/E49)=TRUE,0,++H49/E49)</f>
        <v>0</v>
      </c>
      <c r="L49" s="17">
        <f>+D49-G49</f>
        <v>0</v>
      </c>
    </row>
    <row r="50" spans="2:12" ht="20.100000000000001" hidden="1" customHeight="1" x14ac:dyDescent="0.25">
      <c r="B50" s="7" t="s">
        <v>59</v>
      </c>
      <c r="C50" s="9"/>
      <c r="D50" s="9"/>
      <c r="E50" s="20">
        <f t="shared" si="0"/>
        <v>0</v>
      </c>
      <c r="F50" s="23"/>
      <c r="G50" s="9"/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0</v>
      </c>
    </row>
    <row r="51" spans="2:12" ht="23.25" hidden="1" customHeight="1" x14ac:dyDescent="0.25">
      <c r="B51" s="24" t="s">
        <v>4</v>
      </c>
      <c r="C51" s="11">
        <f t="shared" ref="C51:H51" si="4">SUM(C14:C50)</f>
        <v>0</v>
      </c>
      <c r="D51" s="11">
        <f t="shared" si="4"/>
        <v>2074351</v>
      </c>
      <c r="E51" s="11">
        <f t="shared" si="4"/>
        <v>1659480.8</v>
      </c>
      <c r="F51" s="11">
        <f t="shared" si="4"/>
        <v>269716.05</v>
      </c>
      <c r="G51" s="11">
        <f t="shared" si="4"/>
        <v>241711.97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0.14565517720964291</v>
      </c>
      <c r="K51" s="15">
        <f>IF(ISERROR(+H51/E51)=TRUE,0,++H51/E51)</f>
        <v>0</v>
      </c>
      <c r="L51" s="18">
        <f>SUM(L14:L50)</f>
        <v>1832639.03</v>
      </c>
    </row>
    <row r="52" spans="2:12" x14ac:dyDescent="0.2">
      <c r="B52" s="12" t="s">
        <v>62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49"/>
      <c r="J57" s="49"/>
      <c r="K57" s="49"/>
      <c r="L57" s="26"/>
    </row>
    <row r="58" spans="2:12" s="31" customFormat="1" x14ac:dyDescent="0.25">
      <c r="B58" s="42"/>
      <c r="C58" s="29">
        <f>C51/$A$10</f>
        <v>0</v>
      </c>
      <c r="D58" s="29">
        <f>D51/$A$10</f>
        <v>2.0743510000000001</v>
      </c>
      <c r="E58" s="29">
        <f>E51/$A$10</f>
        <v>1.6594808000000001</v>
      </c>
      <c r="F58" s="29">
        <f>F51/$A$10</f>
        <v>0.26971604999999998</v>
      </c>
      <c r="G58" s="29">
        <f>G51/$A$10</f>
        <v>0.24171197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7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23</v>
      </c>
      <c r="C14" s="8">
        <v>0</v>
      </c>
      <c r="D14" s="8">
        <v>2386222</v>
      </c>
      <c r="E14" s="19">
        <f>+D14*80/100</f>
        <v>1908977.6</v>
      </c>
      <c r="F14" s="19">
        <v>875311.95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2386222</v>
      </c>
    </row>
    <row r="15" spans="1:12" ht="20.100000000000001" customHeight="1" x14ac:dyDescent="0.25">
      <c r="B15" s="36" t="s">
        <v>24</v>
      </c>
      <c r="C15" s="37">
        <v>0</v>
      </c>
      <c r="D15" s="37">
        <v>5145890</v>
      </c>
      <c r="E15" s="38">
        <f t="shared" ref="E15:E46" si="0">+D15*80/100</f>
        <v>4116712</v>
      </c>
      <c r="F15" s="38">
        <v>1841158.6500000001</v>
      </c>
      <c r="G15" s="37">
        <v>326357.21999999997</v>
      </c>
      <c r="H15" s="37"/>
      <c r="I15" s="39"/>
      <c r="J15" s="39">
        <f t="shared" ref="J15:J46" si="1">IF(ISERROR(+G15/E15)=TRUE,0,++G15/E15)</f>
        <v>7.9276184488980522E-2</v>
      </c>
      <c r="K15" s="39">
        <f t="shared" ref="K15:K46" si="2">IF(ISERROR(+H15/E15)=TRUE,0,++H15/E15)</f>
        <v>0</v>
      </c>
      <c r="L15" s="40">
        <f t="shared" ref="L15:L46" si="3">+D15-G15</f>
        <v>4819532.78</v>
      </c>
    </row>
    <row r="16" spans="1:12" ht="20.100000000000001" customHeight="1" x14ac:dyDescent="0.25">
      <c r="B16" s="36" t="s">
        <v>25</v>
      </c>
      <c r="C16" s="37">
        <v>0</v>
      </c>
      <c r="D16" s="37">
        <v>4713345</v>
      </c>
      <c r="E16" s="38">
        <f t="shared" si="0"/>
        <v>3770676</v>
      </c>
      <c r="F16" s="38">
        <v>156734</v>
      </c>
      <c r="G16" s="37">
        <v>0</v>
      </c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4713345</v>
      </c>
    </row>
    <row r="17" spans="2:12" ht="20.100000000000001" customHeight="1" x14ac:dyDescent="0.25">
      <c r="B17" s="36" t="s">
        <v>26</v>
      </c>
      <c r="C17" s="37">
        <v>0</v>
      </c>
      <c r="D17" s="37">
        <v>1185577</v>
      </c>
      <c r="E17" s="38">
        <f t="shared" si="0"/>
        <v>948461.6</v>
      </c>
      <c r="F17" s="38">
        <v>103500</v>
      </c>
      <c r="G17" s="37">
        <v>71300</v>
      </c>
      <c r="H17" s="37"/>
      <c r="I17" s="39"/>
      <c r="J17" s="39">
        <f t="shared" si="1"/>
        <v>7.5174366574250348E-2</v>
      </c>
      <c r="K17" s="39">
        <f t="shared" si="2"/>
        <v>0</v>
      </c>
      <c r="L17" s="40">
        <f t="shared" si="3"/>
        <v>1114277</v>
      </c>
    </row>
    <row r="18" spans="2:12" ht="20.100000000000001" customHeight="1" x14ac:dyDescent="0.25">
      <c r="B18" s="36" t="s">
        <v>27</v>
      </c>
      <c r="C18" s="37">
        <v>0</v>
      </c>
      <c r="D18" s="37">
        <v>12989175</v>
      </c>
      <c r="E18" s="38">
        <f t="shared" si="0"/>
        <v>10391340</v>
      </c>
      <c r="F18" s="38">
        <v>169813.15000000002</v>
      </c>
      <c r="G18" s="37">
        <v>0</v>
      </c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12989175</v>
      </c>
    </row>
    <row r="19" spans="2:12" ht="20.100000000000001" customHeight="1" x14ac:dyDescent="0.25">
      <c r="B19" s="36" t="s">
        <v>28</v>
      </c>
      <c r="C19" s="37">
        <v>0</v>
      </c>
      <c r="D19" s="37">
        <v>12377259</v>
      </c>
      <c r="E19" s="38">
        <f t="shared" si="0"/>
        <v>9901807.1999999993</v>
      </c>
      <c r="F19" s="38">
        <v>1500</v>
      </c>
      <c r="G19" s="37">
        <v>0</v>
      </c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12377259</v>
      </c>
    </row>
    <row r="20" spans="2:12" ht="20.100000000000001" customHeight="1" x14ac:dyDescent="0.25">
      <c r="B20" s="36" t="s">
        <v>29</v>
      </c>
      <c r="C20" s="37">
        <v>0</v>
      </c>
      <c r="D20" s="37">
        <v>13300777</v>
      </c>
      <c r="E20" s="38">
        <f t="shared" si="0"/>
        <v>10640621.6</v>
      </c>
      <c r="F20" s="38">
        <v>2903352.23</v>
      </c>
      <c r="G20" s="37">
        <v>424218.5</v>
      </c>
      <c r="H20" s="37"/>
      <c r="I20" s="39"/>
      <c r="J20" s="39">
        <f t="shared" si="1"/>
        <v>3.9867830653803157E-2</v>
      </c>
      <c r="K20" s="39">
        <f t="shared" si="2"/>
        <v>0</v>
      </c>
      <c r="L20" s="40">
        <f t="shared" si="3"/>
        <v>12876558.5</v>
      </c>
    </row>
    <row r="21" spans="2:12" ht="20.100000000000001" customHeight="1" x14ac:dyDescent="0.25">
      <c r="B21" s="36" t="s">
        <v>30</v>
      </c>
      <c r="C21" s="37">
        <v>0</v>
      </c>
      <c r="D21" s="37">
        <v>2128187</v>
      </c>
      <c r="E21" s="38">
        <f t="shared" si="0"/>
        <v>1702549.6</v>
      </c>
      <c r="F21" s="38">
        <v>131500</v>
      </c>
      <c r="G21" s="37">
        <v>0</v>
      </c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2128187</v>
      </c>
    </row>
    <row r="22" spans="2:12" ht="20.100000000000001" customHeight="1" x14ac:dyDescent="0.25">
      <c r="B22" s="36" t="s">
        <v>31</v>
      </c>
      <c r="C22" s="37">
        <v>0</v>
      </c>
      <c r="D22" s="37">
        <v>5637921</v>
      </c>
      <c r="E22" s="38">
        <f t="shared" si="0"/>
        <v>4510336.8</v>
      </c>
      <c r="F22" s="38">
        <v>0</v>
      </c>
      <c r="G22" s="37">
        <v>0</v>
      </c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5637921</v>
      </c>
    </row>
    <row r="23" spans="2:12" ht="20.100000000000001" customHeight="1" x14ac:dyDescent="0.25">
      <c r="B23" s="36" t="s">
        <v>32</v>
      </c>
      <c r="C23" s="37">
        <v>0</v>
      </c>
      <c r="D23" s="37">
        <v>14926235</v>
      </c>
      <c r="E23" s="38">
        <f t="shared" si="0"/>
        <v>11940988</v>
      </c>
      <c r="F23" s="38">
        <v>4646147.5</v>
      </c>
      <c r="G23" s="37">
        <v>0</v>
      </c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14926235</v>
      </c>
    </row>
    <row r="24" spans="2:12" ht="20.100000000000001" customHeight="1" x14ac:dyDescent="0.25">
      <c r="B24" s="36" t="s">
        <v>34</v>
      </c>
      <c r="C24" s="37">
        <v>0</v>
      </c>
      <c r="D24" s="37">
        <v>15422487</v>
      </c>
      <c r="E24" s="38">
        <f t="shared" si="0"/>
        <v>12337989.6</v>
      </c>
      <c r="F24" s="38">
        <v>348980.01</v>
      </c>
      <c r="G24" s="37">
        <v>0</v>
      </c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15422487</v>
      </c>
    </row>
    <row r="25" spans="2:12" ht="20.100000000000001" customHeight="1" x14ac:dyDescent="0.25">
      <c r="B25" s="36" t="s">
        <v>35</v>
      </c>
      <c r="C25" s="37">
        <v>0</v>
      </c>
      <c r="D25" s="37">
        <v>29556358</v>
      </c>
      <c r="E25" s="38">
        <f t="shared" si="0"/>
        <v>23645086.399999999</v>
      </c>
      <c r="F25" s="38">
        <v>3528492.22</v>
      </c>
      <c r="G25" s="37">
        <v>0</v>
      </c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29556358</v>
      </c>
    </row>
    <row r="26" spans="2:12" ht="20.100000000000001" customHeight="1" x14ac:dyDescent="0.25">
      <c r="B26" s="36" t="s">
        <v>36</v>
      </c>
      <c r="C26" s="37">
        <v>0</v>
      </c>
      <c r="D26" s="37">
        <v>13464065</v>
      </c>
      <c r="E26" s="38">
        <f t="shared" si="0"/>
        <v>10771252</v>
      </c>
      <c r="F26" s="38">
        <v>2134155.27</v>
      </c>
      <c r="G26" s="37">
        <v>0</v>
      </c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13464065</v>
      </c>
    </row>
    <row r="27" spans="2:12" ht="20.100000000000001" customHeight="1" x14ac:dyDescent="0.25">
      <c r="B27" s="36" t="s">
        <v>37</v>
      </c>
      <c r="C27" s="37">
        <v>0</v>
      </c>
      <c r="D27" s="37">
        <v>3612778</v>
      </c>
      <c r="E27" s="38">
        <f t="shared" si="0"/>
        <v>2890222.4</v>
      </c>
      <c r="F27" s="38">
        <v>232554.4</v>
      </c>
      <c r="G27" s="37">
        <v>0</v>
      </c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3612778</v>
      </c>
    </row>
    <row r="28" spans="2:12" ht="20.100000000000001" customHeight="1" x14ac:dyDescent="0.25">
      <c r="B28" s="36" t="s">
        <v>38</v>
      </c>
      <c r="C28" s="37">
        <v>0</v>
      </c>
      <c r="D28" s="37">
        <v>2346404</v>
      </c>
      <c r="E28" s="38">
        <f t="shared" si="0"/>
        <v>1877123.2</v>
      </c>
      <c r="F28" s="38">
        <v>255182.81999999998</v>
      </c>
      <c r="G28" s="37">
        <v>0</v>
      </c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2346404</v>
      </c>
    </row>
    <row r="29" spans="2:12" ht="20.100000000000001" customHeight="1" x14ac:dyDescent="0.25">
      <c r="B29" s="36" t="s">
        <v>39</v>
      </c>
      <c r="C29" s="37">
        <v>0</v>
      </c>
      <c r="D29" s="37">
        <v>1649406</v>
      </c>
      <c r="E29" s="38">
        <f t="shared" si="0"/>
        <v>1319524.8</v>
      </c>
      <c r="F29" s="38">
        <v>0</v>
      </c>
      <c r="G29" s="37">
        <v>0</v>
      </c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1649406</v>
      </c>
    </row>
    <row r="30" spans="2:12" ht="20.100000000000001" customHeight="1" x14ac:dyDescent="0.25">
      <c r="B30" s="36" t="s">
        <v>40</v>
      </c>
      <c r="C30" s="37">
        <v>0</v>
      </c>
      <c r="D30" s="37">
        <v>1369879</v>
      </c>
      <c r="E30" s="38">
        <f t="shared" si="0"/>
        <v>1095903.2</v>
      </c>
      <c r="F30" s="38">
        <v>110413.29000000001</v>
      </c>
      <c r="G30" s="37">
        <v>0</v>
      </c>
      <c r="H30" s="37"/>
      <c r="I30" s="39"/>
      <c r="J30" s="39">
        <f t="shared" si="1"/>
        <v>0</v>
      </c>
      <c r="K30" s="39">
        <f t="shared" si="2"/>
        <v>0</v>
      </c>
      <c r="L30" s="40">
        <f t="shared" si="3"/>
        <v>1369879</v>
      </c>
    </row>
    <row r="31" spans="2:12" ht="20.100000000000001" customHeight="1" x14ac:dyDescent="0.25">
      <c r="B31" s="36" t="s">
        <v>41</v>
      </c>
      <c r="C31" s="37">
        <v>0</v>
      </c>
      <c r="D31" s="37">
        <v>6129699</v>
      </c>
      <c r="E31" s="38">
        <f t="shared" si="0"/>
        <v>4903759.2</v>
      </c>
      <c r="F31" s="38">
        <v>946834.28</v>
      </c>
      <c r="G31" s="37">
        <v>0</v>
      </c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6129699</v>
      </c>
    </row>
    <row r="32" spans="2:12" ht="20.100000000000001" customHeight="1" x14ac:dyDescent="0.25">
      <c r="B32" s="36" t="s">
        <v>42</v>
      </c>
      <c r="C32" s="37">
        <v>0</v>
      </c>
      <c r="D32" s="37">
        <v>4334539</v>
      </c>
      <c r="E32" s="38">
        <f t="shared" si="0"/>
        <v>3467631.2</v>
      </c>
      <c r="F32" s="38">
        <v>73006.080000000002</v>
      </c>
      <c r="G32" s="37">
        <v>0</v>
      </c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4334539</v>
      </c>
    </row>
    <row r="33" spans="2:12" ht="20.100000000000001" customHeight="1" x14ac:dyDescent="0.25">
      <c r="B33" s="36" t="s">
        <v>43</v>
      </c>
      <c r="C33" s="37">
        <v>0</v>
      </c>
      <c r="D33" s="37">
        <v>1145669</v>
      </c>
      <c r="E33" s="38">
        <f t="shared" si="0"/>
        <v>916535.2</v>
      </c>
      <c r="F33" s="38">
        <v>190759.24</v>
      </c>
      <c r="G33" s="37">
        <v>0</v>
      </c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1145669</v>
      </c>
    </row>
    <row r="34" spans="2:12" ht="20.100000000000001" customHeight="1" x14ac:dyDescent="0.25">
      <c r="B34" s="36" t="s">
        <v>44</v>
      </c>
      <c r="C34" s="37">
        <v>0</v>
      </c>
      <c r="D34" s="37">
        <v>411227</v>
      </c>
      <c r="E34" s="38">
        <f t="shared" si="0"/>
        <v>328981.59999999998</v>
      </c>
      <c r="F34" s="38">
        <v>0</v>
      </c>
      <c r="G34" s="37">
        <v>0</v>
      </c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411227</v>
      </c>
    </row>
    <row r="35" spans="2:12" ht="20.100000000000001" customHeight="1" x14ac:dyDescent="0.25">
      <c r="B35" s="36" t="s">
        <v>45</v>
      </c>
      <c r="C35" s="37">
        <v>0</v>
      </c>
      <c r="D35" s="37">
        <v>301351</v>
      </c>
      <c r="E35" s="38">
        <f t="shared" si="0"/>
        <v>241080.8</v>
      </c>
      <c r="F35" s="38">
        <v>10770</v>
      </c>
      <c r="G35" s="37">
        <v>0</v>
      </c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301351</v>
      </c>
    </row>
    <row r="36" spans="2:12" ht="20.100000000000001" customHeight="1" x14ac:dyDescent="0.25">
      <c r="B36" s="36" t="s">
        <v>46</v>
      </c>
      <c r="C36" s="37">
        <v>0</v>
      </c>
      <c r="D36" s="37">
        <v>344077</v>
      </c>
      <c r="E36" s="38">
        <f t="shared" si="0"/>
        <v>275261.59999999998</v>
      </c>
      <c r="F36" s="38">
        <v>0</v>
      </c>
      <c r="G36" s="37">
        <v>0</v>
      </c>
      <c r="H36" s="37"/>
      <c r="I36" s="39"/>
      <c r="J36" s="39">
        <f t="shared" si="1"/>
        <v>0</v>
      </c>
      <c r="K36" s="39">
        <f t="shared" si="2"/>
        <v>0</v>
      </c>
      <c r="L36" s="40">
        <f t="shared" si="3"/>
        <v>344077</v>
      </c>
    </row>
    <row r="37" spans="2:12" ht="20.100000000000001" customHeight="1" x14ac:dyDescent="0.25">
      <c r="B37" s="36" t="s">
        <v>47</v>
      </c>
      <c r="C37" s="37">
        <v>0</v>
      </c>
      <c r="D37" s="37">
        <v>114898</v>
      </c>
      <c r="E37" s="38">
        <f t="shared" si="0"/>
        <v>91918.399999999994</v>
      </c>
      <c r="F37" s="38">
        <v>18000</v>
      </c>
      <c r="G37" s="37">
        <v>0</v>
      </c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114898</v>
      </c>
    </row>
    <row r="38" spans="2:12" ht="20.100000000000001" customHeight="1" x14ac:dyDescent="0.25">
      <c r="B38" s="36" t="s">
        <v>48</v>
      </c>
      <c r="C38" s="37">
        <v>0</v>
      </c>
      <c r="D38" s="37">
        <v>228648</v>
      </c>
      <c r="E38" s="38">
        <f t="shared" si="0"/>
        <v>182918.39999999999</v>
      </c>
      <c r="F38" s="38">
        <v>0</v>
      </c>
      <c r="G38" s="37">
        <v>0</v>
      </c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228648</v>
      </c>
    </row>
    <row r="39" spans="2:12" ht="20.100000000000001" customHeight="1" x14ac:dyDescent="0.25">
      <c r="B39" s="36" t="s">
        <v>49</v>
      </c>
      <c r="C39" s="37">
        <v>0</v>
      </c>
      <c r="D39" s="37">
        <v>241328</v>
      </c>
      <c r="E39" s="38">
        <f t="shared" si="0"/>
        <v>193062.39999999999</v>
      </c>
      <c r="F39" s="38">
        <v>0</v>
      </c>
      <c r="G39" s="37">
        <v>0</v>
      </c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241328</v>
      </c>
    </row>
    <row r="40" spans="2:12" ht="20.100000000000001" customHeight="1" x14ac:dyDescent="0.25">
      <c r="B40" s="36" t="s">
        <v>50</v>
      </c>
      <c r="C40" s="37">
        <v>0</v>
      </c>
      <c r="D40" s="37">
        <v>15157479</v>
      </c>
      <c r="E40" s="38">
        <f t="shared" si="0"/>
        <v>12125983.199999999</v>
      </c>
      <c r="F40" s="38">
        <v>0</v>
      </c>
      <c r="G40" s="37">
        <v>0</v>
      </c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15157479</v>
      </c>
    </row>
    <row r="41" spans="2:12" ht="20.100000000000001" customHeight="1" x14ac:dyDescent="0.25">
      <c r="B41" s="36" t="s">
        <v>51</v>
      </c>
      <c r="C41" s="37">
        <v>0</v>
      </c>
      <c r="D41" s="37">
        <v>2790611</v>
      </c>
      <c r="E41" s="38">
        <f t="shared" si="0"/>
        <v>2232488.7999999998</v>
      </c>
      <c r="F41" s="38">
        <v>120247.56</v>
      </c>
      <c r="G41" s="37">
        <v>7200</v>
      </c>
      <c r="H41" s="37"/>
      <c r="I41" s="39"/>
      <c r="J41" s="39">
        <f t="shared" si="1"/>
        <v>3.2251001662359966E-3</v>
      </c>
      <c r="K41" s="39">
        <f t="shared" si="2"/>
        <v>0</v>
      </c>
      <c r="L41" s="40">
        <f t="shared" si="3"/>
        <v>2783411</v>
      </c>
    </row>
    <row r="42" spans="2:12" ht="20.100000000000001" customHeight="1" x14ac:dyDescent="0.25">
      <c r="B42" s="36" t="s">
        <v>52</v>
      </c>
      <c r="C42" s="37">
        <v>0</v>
      </c>
      <c r="D42" s="37">
        <v>236658</v>
      </c>
      <c r="E42" s="38">
        <f t="shared" si="0"/>
        <v>189326.4</v>
      </c>
      <c r="F42" s="38">
        <v>0</v>
      </c>
      <c r="G42" s="37">
        <v>0</v>
      </c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236658</v>
      </c>
    </row>
    <row r="43" spans="2:12" ht="20.100000000000001" customHeight="1" x14ac:dyDescent="0.25">
      <c r="B43" s="36" t="s">
        <v>55</v>
      </c>
      <c r="C43" s="37">
        <v>0</v>
      </c>
      <c r="D43" s="37">
        <v>12802736</v>
      </c>
      <c r="E43" s="38">
        <f t="shared" si="0"/>
        <v>10242188.800000001</v>
      </c>
      <c r="F43" s="38">
        <v>7276.43</v>
      </c>
      <c r="G43" s="37">
        <v>0</v>
      </c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12802736</v>
      </c>
    </row>
    <row r="44" spans="2:12" ht="20.100000000000001" customHeight="1" x14ac:dyDescent="0.25">
      <c r="B44" s="36" t="s">
        <v>56</v>
      </c>
      <c r="C44" s="37">
        <v>0</v>
      </c>
      <c r="D44" s="37">
        <v>1114332</v>
      </c>
      <c r="E44" s="38">
        <f t="shared" si="0"/>
        <v>891465.6</v>
      </c>
      <c r="F44" s="38">
        <v>19300</v>
      </c>
      <c r="G44" s="37">
        <v>0</v>
      </c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1114332</v>
      </c>
    </row>
    <row r="45" spans="2:12" ht="20.100000000000001" customHeight="1" x14ac:dyDescent="0.25">
      <c r="B45" s="36" t="s">
        <v>57</v>
      </c>
      <c r="C45" s="37">
        <v>0</v>
      </c>
      <c r="D45" s="37">
        <v>186909</v>
      </c>
      <c r="E45" s="38">
        <f t="shared" si="0"/>
        <v>149527.20000000001</v>
      </c>
      <c r="F45" s="38">
        <v>0</v>
      </c>
      <c r="G45" s="37">
        <v>0</v>
      </c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186909</v>
      </c>
    </row>
    <row r="46" spans="2:12" ht="20.100000000000001" customHeight="1" x14ac:dyDescent="0.25">
      <c r="B46" s="36" t="s">
        <v>59</v>
      </c>
      <c r="C46" s="37">
        <v>0</v>
      </c>
      <c r="D46" s="37">
        <v>386456</v>
      </c>
      <c r="E46" s="38">
        <f t="shared" si="0"/>
        <v>309164.79999999999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386456</v>
      </c>
    </row>
    <row r="47" spans="2:12" ht="23.25" customHeight="1" x14ac:dyDescent="0.25">
      <c r="B47" s="24" t="s">
        <v>4</v>
      </c>
      <c r="C47" s="11">
        <f t="shared" ref="C47:H47" si="4">SUM(C14:C46)</f>
        <v>0</v>
      </c>
      <c r="D47" s="11">
        <f t="shared" si="4"/>
        <v>188138582</v>
      </c>
      <c r="E47" s="11">
        <f t="shared" si="4"/>
        <v>150510865.60000005</v>
      </c>
      <c r="F47" s="11">
        <f t="shared" si="4"/>
        <v>18824989.079999994</v>
      </c>
      <c r="G47" s="11">
        <f t="shared" si="4"/>
        <v>829075.72</v>
      </c>
      <c r="H47" s="11">
        <f t="shared" si="4"/>
        <v>0</v>
      </c>
      <c r="I47" s="15">
        <f>IF(ISERROR(+#REF!/E47)=TRUE,0,++#REF!/E47)</f>
        <v>0</v>
      </c>
      <c r="J47" s="15">
        <f>IF(ISERROR(+G47/E47)=TRUE,0,++G47/E47)</f>
        <v>5.5084110817843817E-3</v>
      </c>
      <c r="K47" s="15">
        <f>IF(ISERROR(+H47/E47)=TRUE,0,++H47/E47)</f>
        <v>0</v>
      </c>
      <c r="L47" s="18">
        <f>SUM(L14:L46)</f>
        <v>187309506.28</v>
      </c>
    </row>
    <row r="48" spans="2:12" x14ac:dyDescent="0.2">
      <c r="B48" s="12" t="s">
        <v>62</v>
      </c>
    </row>
    <row r="49" spans="2:12" s="31" customFormat="1" x14ac:dyDescent="0.2">
      <c r="B49" s="12"/>
    </row>
    <row r="50" spans="2:12" s="31" customFormat="1" x14ac:dyDescent="0.25">
      <c r="K50" s="32"/>
    </row>
    <row r="51" spans="2:12" s="31" customFormat="1" x14ac:dyDescent="0.25">
      <c r="K51" s="32"/>
    </row>
    <row r="52" spans="2:12" s="31" customFormat="1" x14ac:dyDescent="0.25">
      <c r="K52" s="32"/>
    </row>
    <row r="53" spans="2:12" s="31" customFormat="1" ht="44.25" customHeight="1" x14ac:dyDescent="0.25">
      <c r="B53" s="41"/>
      <c r="C53" s="28" t="s">
        <v>3</v>
      </c>
      <c r="D53" s="28" t="s">
        <v>2</v>
      </c>
      <c r="E53" s="26" t="s">
        <v>17</v>
      </c>
      <c r="F53" s="26" t="s">
        <v>18</v>
      </c>
      <c r="G53" s="26" t="s">
        <v>21</v>
      </c>
      <c r="H53" s="27" t="s">
        <v>14</v>
      </c>
      <c r="I53" s="49"/>
      <c r="J53" s="49"/>
      <c r="K53" s="49"/>
      <c r="L53" s="26"/>
    </row>
    <row r="54" spans="2:12" s="31" customFormat="1" x14ac:dyDescent="0.25">
      <c r="B54" s="42"/>
      <c r="C54" s="29">
        <f>C47/$A$10</f>
        <v>0</v>
      </c>
      <c r="D54" s="29">
        <f>D47/$A$10</f>
        <v>188.13858200000001</v>
      </c>
      <c r="E54" s="29">
        <f>E47/$A$10</f>
        <v>150.51086560000005</v>
      </c>
      <c r="F54" s="29">
        <f>F47/$A$10</f>
        <v>18.824989079999995</v>
      </c>
      <c r="G54" s="29">
        <f>G47/$A$10</f>
        <v>0.82907571999999996</v>
      </c>
      <c r="H54" s="33"/>
      <c r="I54" s="34"/>
      <c r="J54" s="34"/>
      <c r="K54" s="34"/>
      <c r="L54" s="35"/>
    </row>
    <row r="55" spans="2:12" s="31" customFormat="1" x14ac:dyDescent="0.25">
      <c r="B55" s="42"/>
      <c r="C55" s="29"/>
      <c r="D55" s="29"/>
      <c r="E55" s="29"/>
      <c r="F55" s="29"/>
      <c r="G55" s="29"/>
      <c r="H55" s="48"/>
      <c r="I55" s="34"/>
      <c r="J55" s="34"/>
      <c r="K55" s="34"/>
      <c r="L55" s="35"/>
    </row>
    <row r="56" spans="2:12" s="31" customFormat="1" x14ac:dyDescent="0.25">
      <c r="B56" s="42"/>
      <c r="C56" s="29"/>
      <c r="D56" s="29"/>
      <c r="E56" s="29"/>
      <c r="F56" s="29"/>
      <c r="G56" s="29"/>
      <c r="H56" s="48"/>
      <c r="I56" s="34"/>
      <c r="J56" s="34"/>
      <c r="K56" s="34"/>
      <c r="L56" s="3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6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6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K92" s="32"/>
    </row>
    <row r="93" spans="2:12" s="31" customFormat="1" x14ac:dyDescent="0.25">
      <c r="K93" s="32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</sheetData>
  <mergeCells count="11">
    <mergeCell ref="I53:K5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2017-04-11T21:23:31Z</dcterms:modified>
</cp:coreProperties>
</file>