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AppData\Local\Microsoft\Windows\INetCache\Content.Outlook\D2LDJN6T\"/>
    </mc:Choice>
  </mc:AlternateContent>
  <bookViews>
    <workbookView xWindow="120" yWindow="225" windowWidth="17595" windowHeight="9855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DYT!$B$12:$L$47</definedName>
    <definedName name="_xlnm._FilterDatabase" localSheetId="1" hidden="1">RDR!$B$12:$L$50</definedName>
    <definedName name="_xlnm._FilterDatabase" localSheetId="0" hidden="1">RO!$B$12:$L$51</definedName>
    <definedName name="_xlnm._FilterDatabase" localSheetId="2" hidden="1">ROOC!$B$12:$L$50</definedName>
    <definedName name="_xlnm.Print_Area" localSheetId="3">DYT!$B$2:$L$50</definedName>
    <definedName name="_xlnm.Print_Area" localSheetId="1">RDR!$B$2:$L$53</definedName>
    <definedName name="_xlnm.Print_Area" localSheetId="0">RO!$B$2:$L$54</definedName>
    <definedName name="_xlnm.Print_Area" localSheetId="2">ROOC!$B$2:$L$53</definedName>
  </definedNames>
  <calcPr calcId="152511"/>
</workbook>
</file>

<file path=xl/calcChain.xml><?xml version="1.0" encoding="utf-8"?>
<calcChain xmlns="http://schemas.openxmlformats.org/spreadsheetml/2006/main">
  <c r="E47" i="10" l="1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36" i="9"/>
  <c r="E35" i="9"/>
  <c r="E34" i="9"/>
  <c r="E33" i="9"/>
  <c r="E32" i="9"/>
  <c r="E31" i="9"/>
  <c r="E30" i="9"/>
  <c r="E29" i="9"/>
  <c r="E28" i="9"/>
  <c r="E27" i="9"/>
  <c r="E16" i="9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G48" i="10"/>
  <c r="F48" i="10"/>
  <c r="D48" i="10"/>
  <c r="C48" i="10"/>
  <c r="L44" i="10" l="1"/>
  <c r="K44" i="10"/>
  <c r="J44" i="10"/>
  <c r="L43" i="10"/>
  <c r="K43" i="10"/>
  <c r="J43" i="10"/>
  <c r="E14" i="10"/>
  <c r="E14" i="8"/>
  <c r="H48" i="10" l="1"/>
  <c r="G55" i="10"/>
  <c r="F55" i="10"/>
  <c r="D55" i="10"/>
  <c r="C55" i="10"/>
  <c r="L47" i="10"/>
  <c r="J47" i="10"/>
  <c r="L46" i="10"/>
  <c r="K46" i="10"/>
  <c r="L45" i="10"/>
  <c r="J45" i="10"/>
  <c r="L42" i="10"/>
  <c r="K42" i="10"/>
  <c r="L41" i="10"/>
  <c r="J41" i="10"/>
  <c r="L40" i="10"/>
  <c r="K40" i="10"/>
  <c r="L39" i="10"/>
  <c r="J39" i="10"/>
  <c r="L38" i="10"/>
  <c r="K38" i="10"/>
  <c r="L37" i="10"/>
  <c r="J37" i="10"/>
  <c r="L36" i="10"/>
  <c r="K36" i="10"/>
  <c r="L35" i="10"/>
  <c r="J35" i="10"/>
  <c r="L34" i="10"/>
  <c r="K34" i="10"/>
  <c r="L33" i="10"/>
  <c r="J33" i="10"/>
  <c r="L32" i="10"/>
  <c r="K32" i="10"/>
  <c r="L31" i="10"/>
  <c r="J31" i="10"/>
  <c r="L30" i="10"/>
  <c r="K30" i="10"/>
  <c r="L29" i="10"/>
  <c r="K29" i="10"/>
  <c r="J29" i="10"/>
  <c r="L28" i="10"/>
  <c r="K28" i="10"/>
  <c r="L27" i="10"/>
  <c r="J27" i="10"/>
  <c r="L26" i="10"/>
  <c r="K26" i="10"/>
  <c r="L25" i="10"/>
  <c r="J25" i="10"/>
  <c r="L24" i="10"/>
  <c r="K24" i="10"/>
  <c r="L23" i="10"/>
  <c r="J23" i="10"/>
  <c r="L22" i="10"/>
  <c r="K22" i="10"/>
  <c r="L21" i="10"/>
  <c r="J21" i="10"/>
  <c r="L20" i="10"/>
  <c r="J20" i="10"/>
  <c r="K20" i="10"/>
  <c r="L19" i="10"/>
  <c r="J19" i="10"/>
  <c r="L18" i="10"/>
  <c r="K18" i="10"/>
  <c r="L17" i="10"/>
  <c r="J17" i="10"/>
  <c r="L16" i="10"/>
  <c r="K16" i="10"/>
  <c r="L15" i="10"/>
  <c r="J15" i="10"/>
  <c r="L14" i="10"/>
  <c r="K14" i="10"/>
  <c r="H51" i="9"/>
  <c r="G51" i="9"/>
  <c r="G58" i="9" s="1"/>
  <c r="F51" i="9"/>
  <c r="F58" i="9" s="1"/>
  <c r="D51" i="9"/>
  <c r="D58" i="9" s="1"/>
  <c r="C51" i="9"/>
  <c r="C58" i="9" s="1"/>
  <c r="L50" i="9"/>
  <c r="E50" i="9"/>
  <c r="K50" i="9" s="1"/>
  <c r="L49" i="9"/>
  <c r="E49" i="9"/>
  <c r="I49" i="9" s="1"/>
  <c r="L48" i="9"/>
  <c r="E48" i="9"/>
  <c r="K48" i="9" s="1"/>
  <c r="L47" i="9"/>
  <c r="E47" i="9"/>
  <c r="J47" i="9" s="1"/>
  <c r="L46" i="9"/>
  <c r="E46" i="9"/>
  <c r="K46" i="9" s="1"/>
  <c r="L45" i="9"/>
  <c r="E45" i="9"/>
  <c r="J45" i="9" s="1"/>
  <c r="L44" i="9"/>
  <c r="E44" i="9"/>
  <c r="K44" i="9" s="1"/>
  <c r="L43" i="9"/>
  <c r="E43" i="9"/>
  <c r="J43" i="9" s="1"/>
  <c r="L42" i="9"/>
  <c r="E42" i="9"/>
  <c r="K42" i="9" s="1"/>
  <c r="L41" i="9"/>
  <c r="E41" i="9"/>
  <c r="J41" i="9" s="1"/>
  <c r="L40" i="9"/>
  <c r="E40" i="9"/>
  <c r="K40" i="9" s="1"/>
  <c r="L39" i="9"/>
  <c r="E39" i="9"/>
  <c r="J39" i="9" s="1"/>
  <c r="L38" i="9"/>
  <c r="E38" i="9"/>
  <c r="K38" i="9" s="1"/>
  <c r="L37" i="9"/>
  <c r="E37" i="9"/>
  <c r="J37" i="9" s="1"/>
  <c r="L36" i="9"/>
  <c r="K36" i="9"/>
  <c r="L35" i="9"/>
  <c r="J35" i="9"/>
  <c r="L34" i="9"/>
  <c r="K34" i="9"/>
  <c r="L33" i="9"/>
  <c r="J33" i="9"/>
  <c r="L32" i="9"/>
  <c r="K32" i="9"/>
  <c r="L31" i="9"/>
  <c r="J31" i="9"/>
  <c r="L30" i="9"/>
  <c r="K30" i="9"/>
  <c r="L29" i="9"/>
  <c r="J29" i="9"/>
  <c r="L28" i="9"/>
  <c r="K28" i="9"/>
  <c r="L27" i="9"/>
  <c r="J27" i="9"/>
  <c r="L26" i="9"/>
  <c r="E26" i="9"/>
  <c r="K26" i="9" s="1"/>
  <c r="L25" i="9"/>
  <c r="E25" i="9"/>
  <c r="J25" i="9" s="1"/>
  <c r="L24" i="9"/>
  <c r="E24" i="9"/>
  <c r="K24" i="9" s="1"/>
  <c r="L23" i="9"/>
  <c r="E23" i="9"/>
  <c r="J23" i="9" s="1"/>
  <c r="L22" i="9"/>
  <c r="E22" i="9"/>
  <c r="K22" i="9" s="1"/>
  <c r="L21" i="9"/>
  <c r="E21" i="9"/>
  <c r="J21" i="9" s="1"/>
  <c r="L20" i="9"/>
  <c r="E20" i="9"/>
  <c r="K20" i="9" s="1"/>
  <c r="L19" i="9"/>
  <c r="E19" i="9"/>
  <c r="J19" i="9" s="1"/>
  <c r="L18" i="9"/>
  <c r="E18" i="9"/>
  <c r="K18" i="9" s="1"/>
  <c r="L17" i="9"/>
  <c r="E17" i="9"/>
  <c r="J17" i="9" s="1"/>
  <c r="L16" i="9"/>
  <c r="K16" i="9"/>
  <c r="L15" i="9"/>
  <c r="E15" i="9"/>
  <c r="J15" i="9" s="1"/>
  <c r="L14" i="9"/>
  <c r="E14" i="9"/>
  <c r="K14" i="9" s="1"/>
  <c r="H51" i="8"/>
  <c r="G51" i="8"/>
  <c r="G58" i="8" s="1"/>
  <c r="F51" i="8"/>
  <c r="F58" i="8" s="1"/>
  <c r="D51" i="8"/>
  <c r="D58" i="8" s="1"/>
  <c r="C51" i="8"/>
  <c r="C58" i="8" s="1"/>
  <c r="L50" i="8"/>
  <c r="K50" i="8"/>
  <c r="L49" i="8"/>
  <c r="J49" i="8"/>
  <c r="L48" i="8"/>
  <c r="K48" i="8"/>
  <c r="L47" i="8"/>
  <c r="J47" i="8"/>
  <c r="L46" i="8"/>
  <c r="K46" i="8"/>
  <c r="L45" i="8"/>
  <c r="J45" i="8"/>
  <c r="L44" i="8"/>
  <c r="K44" i="8"/>
  <c r="L43" i="8"/>
  <c r="J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J36" i="8"/>
  <c r="K36" i="8"/>
  <c r="L35" i="8"/>
  <c r="K35" i="8"/>
  <c r="L34" i="8"/>
  <c r="K34" i="8"/>
  <c r="L33" i="8"/>
  <c r="K33" i="8"/>
  <c r="L32" i="8"/>
  <c r="K32" i="8"/>
  <c r="L31" i="8"/>
  <c r="J31" i="8"/>
  <c r="L30" i="8"/>
  <c r="K30" i="8"/>
  <c r="L29" i="8"/>
  <c r="J29" i="8"/>
  <c r="L28" i="8"/>
  <c r="K28" i="8"/>
  <c r="L27" i="8"/>
  <c r="K27" i="8"/>
  <c r="J27" i="8"/>
  <c r="L26" i="8"/>
  <c r="K26" i="8"/>
  <c r="L25" i="8"/>
  <c r="J25" i="8"/>
  <c r="L24" i="8"/>
  <c r="K24" i="8"/>
  <c r="L23" i="8"/>
  <c r="K23" i="8"/>
  <c r="L22" i="8"/>
  <c r="J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J15" i="8"/>
  <c r="L14" i="8"/>
  <c r="I14" i="8"/>
  <c r="J34" i="9" l="1"/>
  <c r="J20" i="9"/>
  <c r="J26" i="9"/>
  <c r="J30" i="9"/>
  <c r="J36" i="10"/>
  <c r="K45" i="8"/>
  <c r="J20" i="8"/>
  <c r="J22" i="10"/>
  <c r="J46" i="10"/>
  <c r="J30" i="10"/>
  <c r="K37" i="10"/>
  <c r="J14" i="10"/>
  <c r="K21" i="10"/>
  <c r="J28" i="10"/>
  <c r="J38" i="10"/>
  <c r="K47" i="10"/>
  <c r="J18" i="10"/>
  <c r="J26" i="10"/>
  <c r="J34" i="10"/>
  <c r="J42" i="10"/>
  <c r="J16" i="10"/>
  <c r="J24" i="10"/>
  <c r="J32" i="10"/>
  <c r="J40" i="10"/>
  <c r="K19" i="10"/>
  <c r="K27" i="10"/>
  <c r="K35" i="10"/>
  <c r="K45" i="10"/>
  <c r="L48" i="10"/>
  <c r="K17" i="10"/>
  <c r="K25" i="10"/>
  <c r="K33" i="10"/>
  <c r="K41" i="10"/>
  <c r="K15" i="10"/>
  <c r="K23" i="10"/>
  <c r="K31" i="10"/>
  <c r="K39" i="10"/>
  <c r="I14" i="10"/>
  <c r="E48" i="10"/>
  <c r="E55" i="10" s="1"/>
  <c r="J38" i="9"/>
  <c r="J42" i="9"/>
  <c r="J44" i="9"/>
  <c r="J18" i="9"/>
  <c r="J28" i="9"/>
  <c r="J22" i="9"/>
  <c r="J14" i="9"/>
  <c r="J36" i="9"/>
  <c r="J40" i="9"/>
  <c r="J48" i="9"/>
  <c r="J32" i="9"/>
  <c r="K19" i="9"/>
  <c r="K27" i="9"/>
  <c r="K35" i="9"/>
  <c r="K43" i="9"/>
  <c r="J16" i="9"/>
  <c r="J46" i="9"/>
  <c r="K29" i="9"/>
  <c r="K37" i="9"/>
  <c r="J24" i="9"/>
  <c r="L51" i="9"/>
  <c r="K17" i="9"/>
  <c r="K25" i="9"/>
  <c r="K33" i="9"/>
  <c r="K41" i="9"/>
  <c r="J49" i="9"/>
  <c r="K45" i="9"/>
  <c r="K49" i="9"/>
  <c r="K21" i="9"/>
  <c r="K15" i="9"/>
  <c r="K23" i="9"/>
  <c r="K31" i="9"/>
  <c r="K39" i="9"/>
  <c r="K47" i="9"/>
  <c r="I14" i="9"/>
  <c r="E51" i="9"/>
  <c r="J51" i="9" s="1"/>
  <c r="I50" i="9"/>
  <c r="J50" i="9"/>
  <c r="J14" i="8"/>
  <c r="K31" i="8"/>
  <c r="K29" i="8"/>
  <c r="J21" i="8"/>
  <c r="J30" i="8"/>
  <c r="K43" i="8"/>
  <c r="J37" i="8"/>
  <c r="J46" i="8"/>
  <c r="K49" i="8"/>
  <c r="J38" i="8"/>
  <c r="K47" i="8"/>
  <c r="J18" i="8"/>
  <c r="J34" i="8"/>
  <c r="J41" i="8"/>
  <c r="J16" i="8"/>
  <c r="J23" i="8"/>
  <c r="K25" i="8"/>
  <c r="J32" i="8"/>
  <c r="J39" i="8"/>
  <c r="J48" i="8"/>
  <c r="L51" i="8"/>
  <c r="J19" i="8"/>
  <c r="J28" i="8"/>
  <c r="J35" i="8"/>
  <c r="J44" i="8"/>
  <c r="J17" i="8"/>
  <c r="J26" i="8"/>
  <c r="J33" i="8"/>
  <c r="J42" i="8"/>
  <c r="I49" i="8"/>
  <c r="J24" i="8"/>
  <c r="J40" i="8"/>
  <c r="K14" i="8"/>
  <c r="I50" i="8"/>
  <c r="J50" i="8"/>
  <c r="E51" i="8"/>
  <c r="J51" i="8" s="1"/>
  <c r="K48" i="1"/>
  <c r="K46" i="1"/>
  <c r="K45" i="1"/>
  <c r="K43" i="1"/>
  <c r="K41" i="1"/>
  <c r="J38" i="1"/>
  <c r="K37" i="1"/>
  <c r="J32" i="1"/>
  <c r="K29" i="1"/>
  <c r="K27" i="1"/>
  <c r="K25" i="1"/>
  <c r="K21" i="1"/>
  <c r="J16" i="1"/>
  <c r="L48" i="1"/>
  <c r="J48" i="1"/>
  <c r="L47" i="1"/>
  <c r="K47" i="1"/>
  <c r="L46" i="1"/>
  <c r="L45" i="1"/>
  <c r="L44" i="1"/>
  <c r="L43" i="1"/>
  <c r="L42" i="1"/>
  <c r="K42" i="1"/>
  <c r="J42" i="1"/>
  <c r="L41" i="1"/>
  <c r="J41" i="1"/>
  <c r="L40" i="1"/>
  <c r="K40" i="1"/>
  <c r="J40" i="1"/>
  <c r="L39" i="1"/>
  <c r="K39" i="1"/>
  <c r="J39" i="1"/>
  <c r="L38" i="1"/>
  <c r="K38" i="1"/>
  <c r="L37" i="1"/>
  <c r="L36" i="1"/>
  <c r="L35" i="1"/>
  <c r="K35" i="1"/>
  <c r="J35" i="1"/>
  <c r="L34" i="1"/>
  <c r="K34" i="1"/>
  <c r="J34" i="1"/>
  <c r="L33" i="1"/>
  <c r="K33" i="1"/>
  <c r="J33" i="1"/>
  <c r="L32" i="1"/>
  <c r="K32" i="1"/>
  <c r="L31" i="1"/>
  <c r="K31" i="1"/>
  <c r="J31" i="1"/>
  <c r="L30" i="1"/>
  <c r="K30" i="1"/>
  <c r="J30" i="1"/>
  <c r="L29" i="1"/>
  <c r="L28" i="1"/>
  <c r="L27" i="1"/>
  <c r="J27" i="1"/>
  <c r="L26" i="1"/>
  <c r="K26" i="1"/>
  <c r="J26" i="1"/>
  <c r="L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L15" i="1"/>
  <c r="K15" i="1"/>
  <c r="J15" i="1"/>
  <c r="F52" i="1"/>
  <c r="F59" i="1" s="1"/>
  <c r="J46" i="1" l="1"/>
  <c r="J43" i="1"/>
  <c r="I48" i="10"/>
  <c r="K48" i="10"/>
  <c r="J48" i="10"/>
  <c r="I51" i="9"/>
  <c r="E58" i="9"/>
  <c r="K51" i="9"/>
  <c r="K51" i="8"/>
  <c r="E58" i="8"/>
  <c r="I51" i="8"/>
  <c r="K20" i="1"/>
  <c r="K28" i="1"/>
  <c r="K36" i="1"/>
  <c r="K44" i="1"/>
  <c r="J47" i="1"/>
  <c r="J28" i="1"/>
  <c r="J36" i="1"/>
  <c r="J21" i="1"/>
  <c r="J29" i="1"/>
  <c r="J37" i="1"/>
  <c r="J45" i="1"/>
  <c r="J20" i="1"/>
  <c r="J44" i="1"/>
  <c r="C52" i="1" l="1"/>
  <c r="C59" i="1" s="1"/>
  <c r="D52" i="1"/>
  <c r="D59" i="1" s="1"/>
  <c r="G52" i="1" l="1"/>
  <c r="G59" i="1" s="1"/>
  <c r="L51" i="1" l="1"/>
  <c r="L50" i="1"/>
  <c r="L49" i="1"/>
  <c r="L14" i="1"/>
  <c r="E52" i="1" l="1"/>
  <c r="E59" i="1" s="1"/>
  <c r="H52" i="1" l="1"/>
  <c r="I14" i="1"/>
  <c r="I49" i="1"/>
  <c r="I50" i="1"/>
  <c r="I51" i="1"/>
  <c r="K51" i="1"/>
  <c r="J51" i="1"/>
  <c r="K50" i="1"/>
  <c r="J50" i="1"/>
  <c r="K49" i="1"/>
  <c r="J49" i="1"/>
  <c r="K14" i="1"/>
  <c r="J14" i="1"/>
  <c r="L52" i="1" l="1"/>
  <c r="K52" i="1"/>
  <c r="I52" i="1" l="1"/>
  <c r="J52" i="1"/>
</calcChain>
</file>

<file path=xl/sharedStrings.xml><?xml version="1.0" encoding="utf-8"?>
<sst xmlns="http://schemas.openxmlformats.org/spreadsheetml/2006/main" count="246" uniqueCount="96">
  <si>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</si>
  <si>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</si>
  <si>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</si>
  <si>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</si>
  <si>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</si>
  <si>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</si>
  <si>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</si>
  <si>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</si>
  <si>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</si>
  <si>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</si>
  <si>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</si>
  <si>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</si>
  <si>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</si>
  <si>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</si>
  <si>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</si>
  <si>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</si>
  <si>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</si>
  <si>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</si>
  <si>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</si>
  <si>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</si>
  <si>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</si>
  <si>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</si>
  <si>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001 ADMINISTRACION CENTRAL - MINSA</t>
  </si>
  <si>
    <t>005 INSTITUTO NACIONAL DE SALUD MENTAL</t>
  </si>
  <si>
    <t>008 INSTITUTO NACIONAL DE OFTALMOLOGIA</t>
  </si>
  <si>
    <t>009 INSTITUTO NACIONAL DE REHABILITACION</t>
  </si>
  <si>
    <t>010 INSTITUTO NACIONAL DE SALUD DEL NIÑO</t>
  </si>
  <si>
    <t>011 INSTITUTO NACIONAL MATERNO PERINATAL</t>
  </si>
  <si>
    <t>016 HOSPITAL NACIONAL HIPOLITO UNANUE</t>
  </si>
  <si>
    <t>017 HOSPITAL HERMILIO VALDIZAN</t>
  </si>
  <si>
    <t>020 HOSPITAL SERGIO BERNALES</t>
  </si>
  <si>
    <t>021 HOSPITAL CAYETANO HEREDIA</t>
  </si>
  <si>
    <t>022 DIRECCION DE SALUD DE LIMA METROPOLITANA</t>
  </si>
  <si>
    <t>025 HOSPITAL DE APOYO DEPARTAMENTAL MARIA AUXILIADORA</t>
  </si>
  <si>
    <t>028 HOSPITAL NACIONAL DOS DE MAYO</t>
  </si>
  <si>
    <t>029 HOSPITAL DE APOYO SANTA ROSA</t>
  </si>
  <si>
    <t>031 HOSPITAL DE EMERGENCIAS PEDIATRICAS</t>
  </si>
  <si>
    <t>032 HOSPITAL NACIONAL VICTOR LARCO HERRERA</t>
  </si>
  <si>
    <t>033 HOSPITAL NACIONAL DOCENTE MADRE NIÑO - SAN BARTOLOME</t>
  </si>
  <si>
    <t>036 HOSPITAL CARLOS LANFRANCO LA HOZ</t>
  </si>
  <si>
    <t>042 HOSPITAL "JOSE AGURTO TELLO DE CHOSICA"</t>
  </si>
  <si>
    <t>044 RED DE SALUD RIMAC - SAN MARTIN DE PORRES - LOS OLIVOS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</si>
  <si>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</si>
  <si>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</si>
  <si>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</si>
  <si>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</si>
  <si>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</si>
  <si>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</si>
  <si>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</si>
  <si>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</si>
  <si>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</si>
  <si>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</si>
  <si>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</si>
  <si>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</si>
  <si>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147 RED DE SALUD LIMA ESTE METROPOLITANA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</si>
  <si>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</si>
  <si>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</si>
  <si>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</si>
  <si>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</si>
  <si>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</si>
  <si>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</si>
  <si>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</si>
  <si>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</si>
  <si>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</si>
  <si>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</si>
  <si>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</si>
  <si>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022  DIRECCION DE SALUD DE LIMA METROPOLITANA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</si>
  <si>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</si>
  <si>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</si>
  <si>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</si>
  <si>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</si>
  <si>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</si>
  <si>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</si>
  <si>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</si>
  <si>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</si>
  <si>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</si>
  <si>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</si>
  <si>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043  RED DE SALUD SAN JUAN DE LURIGANCHO</t>
  </si>
  <si>
    <t>044  RED DE SALUD RIMAC - SAN MARTIN DE PORRES - LOS OLIVOS</t>
  </si>
  <si>
    <t>045  RED DE SALUD TUPAC AMARU</t>
  </si>
  <si>
    <t>046  RED DE SERVICIOS DE SALUD  " BARRANCO-CHORRILLOS-SURCO"</t>
  </si>
  <si>
    <t>047  RED DE SERVICIOS DE SALUD "SAN JUAN DE MIRAFLORES-VILLA MARIA DEL TRIUNFO"</t>
  </si>
  <si>
    <t>048  RED DE SERVICIOS DE SALUD "VILLA EL SALVADOR - LURIN -PACHACAMAC-PUCUSANA"</t>
  </si>
  <si>
    <t>049  HOSPITAL SAN JUAN DE LURIGANCHO</t>
  </si>
  <si>
    <t>050  HOSPITAL VITARTE</t>
  </si>
  <si>
    <t>053  RED DE SALUD LIMA CIUDAD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</si>
  <si>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</si>
  <si>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</si>
  <si>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</si>
  <si>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</si>
  <si>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141  RED DE SALUD LIMA NORTE IV</t>
  </si>
  <si>
    <t>147  RED DE SALUD LIMA ESTE METROPOLITANA</t>
  </si>
  <si>
    <t>EJECUCION PRESUPUESTAL MENSUALIZADA DE GASTOS 
MINISTERIO DE SALUD 2017
MES DE MAYO</t>
  </si>
  <si>
    <t>DEVENGADO
MES DE MAYO
(4)</t>
  </si>
  <si>
    <t>142  HOSPITAL DE EMERGENCIAS VILLA EL SALVADOR</t>
  </si>
  <si>
    <t>Fuente: Base de Datos MEF al cierre del mes de Mayo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</si>
</sst>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4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41" fontId="23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RO!$C$58:$G$58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RO!$C$59:$G$59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5064.9669919999997</c:v>
                </c:pt>
                <c:pt idx="2">
                  <c:v>5064.9669919999997</c:v>
                </c:pt>
                <c:pt idx="3">
                  <c:v>2755.4590612400002</c:v>
                </c:pt>
                <c:pt idx="4">
                  <c:v>1242.5512798599998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334419664"/>
        <c:axId val="334421296"/>
      </c:lineChart>
      <c:catAx>
        <c:axId val="33441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4421296"/>
        <c:crosses val="autoZero"/>
        <c:auto val="1"/>
        <c:lblAlgn val="ctr"/>
        <c:lblOffset val="100"/>
        <c:noMultiLvlLbl val="0"/>
      </c:catAx>
      <c:valAx>
        <c:axId val="33442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441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RDR!$C$58:$G$58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288.84461299999998</c:v>
                </c:pt>
                <c:pt idx="2">
                  <c:v>288.84461299999998</c:v>
                </c:pt>
                <c:pt idx="3">
                  <c:v>88.015559089999982</c:v>
                </c:pt>
                <c:pt idx="4">
                  <c:v>42.640548850000016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334424016"/>
        <c:axId val="334420752"/>
      </c:lineChart>
      <c:catAx>
        <c:axId val="334424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4420752"/>
        <c:crosses val="autoZero"/>
        <c:auto val="1"/>
        <c:lblAlgn val="ctr"/>
        <c:lblOffset val="100"/>
        <c:noMultiLvlLbl val="0"/>
      </c:catAx>
      <c:valAx>
        <c:axId val="3344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44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ROOC!$C$58:$G$58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3.1662249999999998</c:v>
                </c:pt>
                <c:pt idx="2">
                  <c:v>3.1662249999999998</c:v>
                </c:pt>
                <c:pt idx="3">
                  <c:v>2.0228521500000003</c:v>
                </c:pt>
                <c:pt idx="4">
                  <c:v>1.1125341499999999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2088585440"/>
        <c:axId val="2088590880"/>
      </c:lineChart>
      <c:catAx>
        <c:axId val="208858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88590880"/>
        <c:crosses val="autoZero"/>
        <c:auto val="1"/>
        <c:lblAlgn val="ctr"/>
        <c:lblOffset val="100"/>
        <c:noMultiLvlLbl val="0"/>
      </c:catAx>
      <c:valAx>
        <c:axId val="208859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8858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DYT!$C$54:$G$54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DYT!$C$55:$G$55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273.35612700000001</c:v>
                </c:pt>
                <c:pt idx="2">
                  <c:v>273.35612700000001</c:v>
                </c:pt>
                <c:pt idx="3">
                  <c:v>90.623787910000033</c:v>
                </c:pt>
                <c:pt idx="4">
                  <c:v>53.18955552000002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2088584896"/>
        <c:axId val="2088588704"/>
      </c:lineChart>
      <c:catAx>
        <c:axId val="2088584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88588704"/>
        <c:crosses val="autoZero"/>
        <c:auto val="1"/>
        <c:lblAlgn val="ctr"/>
        <c:lblOffset val="100"/>
        <c:noMultiLvlLbl val="0"/>
      </c:catAx>
      <c:valAx>
        <c:axId val="20885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8858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54</xdr:row>
      <xdr:rowOff>69273</xdr:rowOff>
    </xdr:from>
    <xdr:to>
      <xdr:col>12</xdr:col>
      <xdr:colOff>57226</xdr:colOff>
      <xdr:row>83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53</xdr:row>
      <xdr:rowOff>69273</xdr:rowOff>
    </xdr:from>
    <xdr:to>
      <xdr:col>12</xdr:col>
      <xdr:colOff>57226</xdr:colOff>
      <xdr:row>82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352351</xdr:colOff>
      <xdr:row>52</xdr:row>
      <xdr:rowOff>118969</xdr:rowOff>
    </xdr:from>
    <xdr:to>
      <xdr:col>12</xdr:col>
      <xdr:colOff>48944</xdr:colOff>
      <xdr:row>81</xdr:row>
      <xdr:rowOff>74350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360632</xdr:colOff>
      <xdr:row>49</xdr:row>
      <xdr:rowOff>94121</xdr:rowOff>
    </xdr:from>
    <xdr:to>
      <xdr:col>12</xdr:col>
      <xdr:colOff>57225</xdr:colOff>
      <xdr:row>78</xdr:row>
      <xdr:rowOff>49502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2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92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93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55</v>
      </c>
      <c r="C14" s="8">
        <v>2476362601</v>
      </c>
      <c r="D14" s="8">
        <v>1857039528</v>
      </c>
      <c r="E14" s="19">
        <f>+D14*100/100</f>
        <v>1857039528</v>
      </c>
      <c r="F14" s="19">
        <v>1054956205.67</v>
      </c>
      <c r="G14" s="8">
        <v>423153399.61000007</v>
      </c>
      <c r="H14" s="8"/>
      <c r="I14" s="13">
        <f>IF(ISERROR(+#REF!/E14)=TRUE,0,++#REF!/E14)</f>
        <v>0</v>
      </c>
      <c r="J14" s="13">
        <f>IF(ISERROR(+G14/E14)=TRUE,0,++G14/E14)</f>
        <v>0.22786450866004404</v>
      </c>
      <c r="K14" s="13">
        <f>IF(ISERROR(+H14/E14)=TRUE,0,++H14/E14)</f>
        <v>0</v>
      </c>
      <c r="L14" s="16">
        <f>+D14-G14</f>
        <v>1433886128.3899999</v>
      </c>
    </row>
    <row r="15" spans="1:12" ht="20.100000000000001" customHeight="1" x14ac:dyDescent="0.25">
      <c r="B15" s="36" t="s">
        <v>56</v>
      </c>
      <c r="C15" s="37">
        <v>0</v>
      </c>
      <c r="D15" s="37">
        <v>32989611</v>
      </c>
      <c r="E15" s="38">
        <f t="shared" ref="E15:E51" si="0">+D15*100/100</f>
        <v>32989611</v>
      </c>
      <c r="F15" s="38">
        <v>24779604.72000001</v>
      </c>
      <c r="G15" s="37">
        <v>7447160.1799999969</v>
      </c>
      <c r="H15" s="37"/>
      <c r="I15" s="39"/>
      <c r="J15" s="39">
        <f t="shared" ref="J15:J48" si="1">IF(ISERROR(+G15/E15)=TRUE,0,++G15/E15)</f>
        <v>0.22574258847732387</v>
      </c>
      <c r="K15" s="39">
        <f t="shared" ref="K15:K48" si="2">IF(ISERROR(+H15/E15)=TRUE,0,++H15/E15)</f>
        <v>0</v>
      </c>
      <c r="L15" s="40">
        <f t="shared" ref="L15:L48" si="3">+D15-G15</f>
        <v>25542450.820000004</v>
      </c>
    </row>
    <row r="16" spans="1:12" ht="20.100000000000001" customHeight="1" x14ac:dyDescent="0.25">
      <c r="B16" s="36" t="s">
        <v>57</v>
      </c>
      <c r="C16" s="37">
        <v>0</v>
      </c>
      <c r="D16" s="37">
        <v>32630648</v>
      </c>
      <c r="E16" s="38">
        <f t="shared" si="0"/>
        <v>32630648</v>
      </c>
      <c r="F16" s="38">
        <v>27675413.259999998</v>
      </c>
      <c r="G16" s="37">
        <v>8616274.0999999996</v>
      </c>
      <c r="H16" s="37"/>
      <c r="I16" s="39"/>
      <c r="J16" s="39">
        <f t="shared" si="1"/>
        <v>0.26405464273954965</v>
      </c>
      <c r="K16" s="39">
        <f t="shared" si="2"/>
        <v>0</v>
      </c>
      <c r="L16" s="40">
        <f t="shared" si="3"/>
        <v>24014373.899999999</v>
      </c>
    </row>
    <row r="17" spans="2:12" ht="20.100000000000001" customHeight="1" x14ac:dyDescent="0.25">
      <c r="B17" s="36" t="s">
        <v>58</v>
      </c>
      <c r="C17" s="37">
        <v>0</v>
      </c>
      <c r="D17" s="37">
        <v>18464399</v>
      </c>
      <c r="E17" s="38">
        <f t="shared" si="0"/>
        <v>18464399</v>
      </c>
      <c r="F17" s="38">
        <v>14957272.360000001</v>
      </c>
      <c r="G17" s="37">
        <v>4818553.9699999988</v>
      </c>
      <c r="H17" s="37"/>
      <c r="I17" s="39"/>
      <c r="J17" s="39">
        <f t="shared" si="1"/>
        <v>0.26096457133535722</v>
      </c>
      <c r="K17" s="39">
        <f t="shared" si="2"/>
        <v>0</v>
      </c>
      <c r="L17" s="40">
        <f t="shared" si="3"/>
        <v>13645845.030000001</v>
      </c>
    </row>
    <row r="18" spans="2:12" ht="20.100000000000001" customHeight="1" x14ac:dyDescent="0.25">
      <c r="B18" s="36" t="s">
        <v>59</v>
      </c>
      <c r="C18" s="37">
        <v>0</v>
      </c>
      <c r="D18" s="37">
        <v>46305247</v>
      </c>
      <c r="E18" s="38">
        <f t="shared" si="0"/>
        <v>46305247</v>
      </c>
      <c r="F18" s="38">
        <v>22690811.019999992</v>
      </c>
      <c r="G18" s="37">
        <v>6472758.6800000044</v>
      </c>
      <c r="H18" s="37"/>
      <c r="I18" s="39"/>
      <c r="J18" s="39">
        <f t="shared" si="1"/>
        <v>0.13978456221170799</v>
      </c>
      <c r="K18" s="39">
        <f t="shared" si="2"/>
        <v>0</v>
      </c>
      <c r="L18" s="40">
        <f t="shared" si="3"/>
        <v>39832488.319999993</v>
      </c>
    </row>
    <row r="19" spans="2:12" ht="20.100000000000001" customHeight="1" x14ac:dyDescent="0.25">
      <c r="B19" s="36" t="s">
        <v>60</v>
      </c>
      <c r="C19" s="37">
        <v>0</v>
      </c>
      <c r="D19" s="37">
        <v>124606471</v>
      </c>
      <c r="E19" s="38">
        <f t="shared" si="0"/>
        <v>124606471</v>
      </c>
      <c r="F19" s="38">
        <v>53483146.75</v>
      </c>
      <c r="G19" s="37">
        <v>34921993.200000018</v>
      </c>
      <c r="H19" s="37"/>
      <c r="I19" s="39"/>
      <c r="J19" s="39">
        <f t="shared" si="1"/>
        <v>0.2802582636338366</v>
      </c>
      <c r="K19" s="39">
        <f t="shared" si="2"/>
        <v>0</v>
      </c>
      <c r="L19" s="40">
        <f t="shared" si="3"/>
        <v>89684477.799999982</v>
      </c>
    </row>
    <row r="20" spans="2:12" ht="20.100000000000001" customHeight="1" x14ac:dyDescent="0.25">
      <c r="B20" s="36" t="s">
        <v>61</v>
      </c>
      <c r="C20" s="37">
        <v>0</v>
      </c>
      <c r="D20" s="37">
        <v>83101494</v>
      </c>
      <c r="E20" s="38">
        <f t="shared" si="0"/>
        <v>83101494</v>
      </c>
      <c r="F20" s="38">
        <v>71346842.079999998</v>
      </c>
      <c r="G20" s="37">
        <v>25134438.000000011</v>
      </c>
      <c r="H20" s="37"/>
      <c r="I20" s="39"/>
      <c r="J20" s="39">
        <f t="shared" si="1"/>
        <v>0.30245470677097586</v>
      </c>
      <c r="K20" s="39">
        <f t="shared" si="2"/>
        <v>0</v>
      </c>
      <c r="L20" s="40">
        <f t="shared" si="3"/>
        <v>57967055.999999985</v>
      </c>
    </row>
    <row r="21" spans="2:12" ht="20.100000000000001" customHeight="1" x14ac:dyDescent="0.25">
      <c r="B21" s="36" t="s">
        <v>62</v>
      </c>
      <c r="C21" s="37">
        <v>0</v>
      </c>
      <c r="D21" s="37">
        <v>100425904</v>
      </c>
      <c r="E21" s="38">
        <f t="shared" si="0"/>
        <v>100425904</v>
      </c>
      <c r="F21" s="38">
        <v>27446321.139999993</v>
      </c>
      <c r="G21" s="37">
        <v>26605483.169999987</v>
      </c>
      <c r="H21" s="37"/>
      <c r="I21" s="39"/>
      <c r="J21" s="39">
        <f t="shared" si="1"/>
        <v>0.26492649914308947</v>
      </c>
      <c r="K21" s="39">
        <f t="shared" si="2"/>
        <v>0</v>
      </c>
      <c r="L21" s="40">
        <f t="shared" si="3"/>
        <v>73820420.830000013</v>
      </c>
    </row>
    <row r="22" spans="2:12" ht="20.100000000000001" customHeight="1" x14ac:dyDescent="0.25">
      <c r="B22" s="36" t="s">
        <v>63</v>
      </c>
      <c r="C22" s="37">
        <v>0</v>
      </c>
      <c r="D22" s="37">
        <v>29959509</v>
      </c>
      <c r="E22" s="38">
        <f t="shared" si="0"/>
        <v>29959509</v>
      </c>
      <c r="F22" s="38">
        <v>11861277.460000001</v>
      </c>
      <c r="G22" s="37">
        <v>6684514.7399999984</v>
      </c>
      <c r="H22" s="37"/>
      <c r="I22" s="39"/>
      <c r="J22" s="39">
        <f t="shared" si="1"/>
        <v>0.22311830077054995</v>
      </c>
      <c r="K22" s="39">
        <f t="shared" si="2"/>
        <v>0</v>
      </c>
      <c r="L22" s="40">
        <f t="shared" si="3"/>
        <v>23274994.260000002</v>
      </c>
    </row>
    <row r="23" spans="2:12" ht="20.100000000000001" customHeight="1" x14ac:dyDescent="0.25">
      <c r="B23" s="36" t="s">
        <v>64</v>
      </c>
      <c r="C23" s="37">
        <v>0</v>
      </c>
      <c r="D23" s="37">
        <v>61720504</v>
      </c>
      <c r="E23" s="38">
        <f t="shared" si="0"/>
        <v>61720504</v>
      </c>
      <c r="F23" s="38">
        <v>16966118.439999994</v>
      </c>
      <c r="G23" s="37">
        <v>16351551.040000001</v>
      </c>
      <c r="H23" s="37"/>
      <c r="I23" s="39"/>
      <c r="J23" s="39">
        <f t="shared" si="1"/>
        <v>0.26492899409894644</v>
      </c>
      <c r="K23" s="39">
        <f t="shared" si="2"/>
        <v>0</v>
      </c>
      <c r="L23" s="40">
        <f t="shared" si="3"/>
        <v>45368952.960000001</v>
      </c>
    </row>
    <row r="24" spans="2:12" ht="20.100000000000001" customHeight="1" x14ac:dyDescent="0.25">
      <c r="B24" s="36" t="s">
        <v>65</v>
      </c>
      <c r="C24" s="37">
        <v>0</v>
      </c>
      <c r="D24" s="37">
        <v>110782367</v>
      </c>
      <c r="E24" s="38">
        <f t="shared" si="0"/>
        <v>110782367</v>
      </c>
      <c r="F24" s="38">
        <v>79506741.560000017</v>
      </c>
      <c r="G24" s="37">
        <v>31045572.510000002</v>
      </c>
      <c r="H24" s="37"/>
      <c r="I24" s="39"/>
      <c r="J24" s="39">
        <f t="shared" si="1"/>
        <v>0.28023929575362838</v>
      </c>
      <c r="K24" s="39">
        <f t="shared" si="2"/>
        <v>0</v>
      </c>
      <c r="L24" s="40">
        <f t="shared" si="3"/>
        <v>79736794.489999995</v>
      </c>
    </row>
    <row r="25" spans="2:12" ht="20.100000000000001" customHeight="1" x14ac:dyDescent="0.25">
      <c r="B25" s="36" t="s">
        <v>66</v>
      </c>
      <c r="C25" s="37">
        <v>217840448</v>
      </c>
      <c r="D25" s="37">
        <v>212145865</v>
      </c>
      <c r="E25" s="38">
        <f t="shared" si="0"/>
        <v>212145865</v>
      </c>
      <c r="F25" s="38">
        <v>28795247.779999994</v>
      </c>
      <c r="G25" s="37">
        <v>25382039.489999995</v>
      </c>
      <c r="H25" s="37"/>
      <c r="I25" s="39"/>
      <c r="J25" s="39">
        <f t="shared" si="1"/>
        <v>0.1196442810233421</v>
      </c>
      <c r="K25" s="39">
        <f t="shared" si="2"/>
        <v>0</v>
      </c>
      <c r="L25" s="40">
        <f t="shared" si="3"/>
        <v>186763825.50999999</v>
      </c>
    </row>
    <row r="26" spans="2:12" ht="20.100000000000001" customHeight="1" x14ac:dyDescent="0.25">
      <c r="B26" s="36" t="s">
        <v>67</v>
      </c>
      <c r="C26" s="37">
        <v>0</v>
      </c>
      <c r="D26" s="37">
        <v>105035088</v>
      </c>
      <c r="E26" s="38">
        <f t="shared" si="0"/>
        <v>105035088</v>
      </c>
      <c r="F26" s="38">
        <v>79559514.769999981</v>
      </c>
      <c r="G26" s="37">
        <v>23034079.939999998</v>
      </c>
      <c r="H26" s="37"/>
      <c r="I26" s="39"/>
      <c r="J26" s="39">
        <f t="shared" si="1"/>
        <v>0.21929890647590067</v>
      </c>
      <c r="K26" s="39">
        <f t="shared" si="2"/>
        <v>0</v>
      </c>
      <c r="L26" s="40">
        <f t="shared" si="3"/>
        <v>82001008.060000002</v>
      </c>
    </row>
    <row r="27" spans="2:12" ht="20.100000000000001" customHeight="1" x14ac:dyDescent="0.25">
      <c r="B27" s="36" t="s">
        <v>68</v>
      </c>
      <c r="C27" s="37">
        <v>0</v>
      </c>
      <c r="D27" s="37">
        <v>138602823</v>
      </c>
      <c r="E27" s="38">
        <f t="shared" si="0"/>
        <v>138602823</v>
      </c>
      <c r="F27" s="38">
        <v>130034723.42</v>
      </c>
      <c r="G27" s="37">
        <v>42082952.490000017</v>
      </c>
      <c r="H27" s="37"/>
      <c r="I27" s="39"/>
      <c r="J27" s="39">
        <f t="shared" si="1"/>
        <v>0.30362262166911286</v>
      </c>
      <c r="K27" s="39">
        <f t="shared" si="2"/>
        <v>0</v>
      </c>
      <c r="L27" s="40">
        <f t="shared" si="3"/>
        <v>96519870.50999999</v>
      </c>
    </row>
    <row r="28" spans="2:12" ht="20.100000000000001" customHeight="1" x14ac:dyDescent="0.25">
      <c r="B28" s="36" t="s">
        <v>69</v>
      </c>
      <c r="C28" s="37">
        <v>0</v>
      </c>
      <c r="D28" s="37">
        <v>132975745</v>
      </c>
      <c r="E28" s="38">
        <f t="shared" si="0"/>
        <v>132975745</v>
      </c>
      <c r="F28" s="38">
        <v>107496725.94</v>
      </c>
      <c r="G28" s="37">
        <v>31551976.189999986</v>
      </c>
      <c r="H28" s="37"/>
      <c r="I28" s="39"/>
      <c r="J28" s="39">
        <f t="shared" si="1"/>
        <v>0.23727617536566528</v>
      </c>
      <c r="K28" s="39">
        <f t="shared" si="2"/>
        <v>0</v>
      </c>
      <c r="L28" s="40">
        <f t="shared" si="3"/>
        <v>101423768.81000002</v>
      </c>
    </row>
    <row r="29" spans="2:12" ht="20.100000000000001" customHeight="1" x14ac:dyDescent="0.25">
      <c r="B29" s="36" t="s">
        <v>70</v>
      </c>
      <c r="C29" s="37">
        <v>0</v>
      </c>
      <c r="D29" s="37">
        <v>63907079</v>
      </c>
      <c r="E29" s="38">
        <f t="shared" si="0"/>
        <v>63907079</v>
      </c>
      <c r="F29" s="38">
        <v>19436945.240000002</v>
      </c>
      <c r="G29" s="37">
        <v>18243140.280000001</v>
      </c>
      <c r="H29" s="37"/>
      <c r="I29" s="39"/>
      <c r="J29" s="39">
        <f t="shared" si="1"/>
        <v>0.28546352869609332</v>
      </c>
      <c r="K29" s="39">
        <f t="shared" si="2"/>
        <v>0</v>
      </c>
      <c r="L29" s="40">
        <f t="shared" si="3"/>
        <v>45663938.719999999</v>
      </c>
    </row>
    <row r="30" spans="2:12" ht="20.100000000000001" customHeight="1" x14ac:dyDescent="0.25">
      <c r="B30" s="36" t="s">
        <v>71</v>
      </c>
      <c r="C30" s="37">
        <v>0</v>
      </c>
      <c r="D30" s="37">
        <v>47428682</v>
      </c>
      <c r="E30" s="38">
        <f t="shared" si="0"/>
        <v>47428682</v>
      </c>
      <c r="F30" s="38">
        <v>22116043.000000004</v>
      </c>
      <c r="G30" s="37">
        <v>10968994.689999992</v>
      </c>
      <c r="H30" s="37"/>
      <c r="I30" s="39"/>
      <c r="J30" s="39">
        <f t="shared" si="1"/>
        <v>0.23127344525407625</v>
      </c>
      <c r="K30" s="39">
        <f t="shared" si="2"/>
        <v>0</v>
      </c>
      <c r="L30" s="40">
        <f t="shared" si="3"/>
        <v>36459687.31000001</v>
      </c>
    </row>
    <row r="31" spans="2:12" ht="20.100000000000001" customHeight="1" x14ac:dyDescent="0.25">
      <c r="B31" s="36" t="s">
        <v>72</v>
      </c>
      <c r="C31" s="37">
        <v>0</v>
      </c>
      <c r="D31" s="37">
        <v>34096027</v>
      </c>
      <c r="E31" s="38">
        <f t="shared" si="0"/>
        <v>34096027</v>
      </c>
      <c r="F31" s="38">
        <v>26215184.600000005</v>
      </c>
      <c r="G31" s="37">
        <v>7476294.679999996</v>
      </c>
      <c r="H31" s="37"/>
      <c r="I31" s="39"/>
      <c r="J31" s="39">
        <f t="shared" si="1"/>
        <v>0.2192717257057544</v>
      </c>
      <c r="K31" s="39">
        <f t="shared" si="2"/>
        <v>0</v>
      </c>
      <c r="L31" s="40">
        <f t="shared" si="3"/>
        <v>26619732.320000004</v>
      </c>
    </row>
    <row r="32" spans="2:12" ht="20.100000000000001" customHeight="1" x14ac:dyDescent="0.25">
      <c r="B32" s="36" t="s">
        <v>73</v>
      </c>
      <c r="C32" s="37">
        <v>0</v>
      </c>
      <c r="D32" s="37">
        <v>44156021</v>
      </c>
      <c r="E32" s="38">
        <f t="shared" si="0"/>
        <v>44156021</v>
      </c>
      <c r="F32" s="38">
        <v>13174583.370000007</v>
      </c>
      <c r="G32" s="37">
        <v>10719218.540000008</v>
      </c>
      <c r="H32" s="37"/>
      <c r="I32" s="39"/>
      <c r="J32" s="39">
        <f t="shared" si="1"/>
        <v>0.24275780057265595</v>
      </c>
      <c r="K32" s="39">
        <f t="shared" si="2"/>
        <v>0</v>
      </c>
      <c r="L32" s="40">
        <f t="shared" si="3"/>
        <v>33436802.459999993</v>
      </c>
    </row>
    <row r="33" spans="2:12" ht="20.100000000000001" customHeight="1" x14ac:dyDescent="0.25">
      <c r="B33" s="36" t="s">
        <v>74</v>
      </c>
      <c r="C33" s="37">
        <v>0</v>
      </c>
      <c r="D33" s="37">
        <v>72255849</v>
      </c>
      <c r="E33" s="38">
        <f t="shared" si="0"/>
        <v>72255849</v>
      </c>
      <c r="F33" s="38">
        <v>66911860.649999991</v>
      </c>
      <c r="G33" s="37">
        <v>19458059.179999977</v>
      </c>
      <c r="H33" s="37"/>
      <c r="I33" s="39"/>
      <c r="J33" s="39">
        <f t="shared" si="1"/>
        <v>0.2692938973009642</v>
      </c>
      <c r="K33" s="39">
        <f t="shared" si="2"/>
        <v>0</v>
      </c>
      <c r="L33" s="40">
        <f t="shared" si="3"/>
        <v>52797789.820000023</v>
      </c>
    </row>
    <row r="34" spans="2:12" ht="20.100000000000001" customHeight="1" x14ac:dyDescent="0.25">
      <c r="B34" s="36" t="s">
        <v>75</v>
      </c>
      <c r="C34" s="37">
        <v>0</v>
      </c>
      <c r="D34" s="37">
        <v>34252803</v>
      </c>
      <c r="E34" s="38">
        <f t="shared" si="0"/>
        <v>34252803</v>
      </c>
      <c r="F34" s="38">
        <v>26134465.859999999</v>
      </c>
      <c r="G34" s="37">
        <v>9459677.4399999995</v>
      </c>
      <c r="H34" s="37"/>
      <c r="I34" s="39"/>
      <c r="J34" s="39">
        <f t="shared" si="1"/>
        <v>0.27617235996715361</v>
      </c>
      <c r="K34" s="39">
        <f t="shared" si="2"/>
        <v>0</v>
      </c>
      <c r="L34" s="40">
        <f t="shared" si="3"/>
        <v>24793125.560000002</v>
      </c>
    </row>
    <row r="35" spans="2:12" ht="20.100000000000001" customHeight="1" x14ac:dyDescent="0.25">
      <c r="B35" s="36" t="s">
        <v>76</v>
      </c>
      <c r="C35" s="37">
        <v>0</v>
      </c>
      <c r="D35" s="37">
        <v>19018000</v>
      </c>
      <c r="E35" s="38">
        <f t="shared" si="0"/>
        <v>19018000</v>
      </c>
      <c r="F35" s="38">
        <v>15301157.669999998</v>
      </c>
      <c r="G35" s="37">
        <v>5578630.4499999993</v>
      </c>
      <c r="H35" s="37"/>
      <c r="I35" s="39"/>
      <c r="J35" s="39">
        <f t="shared" si="1"/>
        <v>0.29333423335787145</v>
      </c>
      <c r="K35" s="39">
        <f t="shared" si="2"/>
        <v>0</v>
      </c>
      <c r="L35" s="40">
        <f t="shared" si="3"/>
        <v>13439369.550000001</v>
      </c>
    </row>
    <row r="36" spans="2:12" ht="20.100000000000001" customHeight="1" x14ac:dyDescent="0.25">
      <c r="B36" s="36" t="s">
        <v>77</v>
      </c>
      <c r="C36" s="37">
        <v>0</v>
      </c>
      <c r="D36" s="37">
        <v>66856993</v>
      </c>
      <c r="E36" s="38">
        <f t="shared" si="0"/>
        <v>66856993</v>
      </c>
      <c r="F36" s="38">
        <v>53080483.839999989</v>
      </c>
      <c r="G36" s="37">
        <v>16843817.580000006</v>
      </c>
      <c r="H36" s="37"/>
      <c r="I36" s="39"/>
      <c r="J36" s="39">
        <f t="shared" si="1"/>
        <v>0.25193800714309728</v>
      </c>
      <c r="K36" s="39">
        <f t="shared" si="2"/>
        <v>0</v>
      </c>
      <c r="L36" s="40">
        <f t="shared" si="3"/>
        <v>50013175.419999994</v>
      </c>
    </row>
    <row r="37" spans="2:12" ht="20.100000000000001" customHeight="1" x14ac:dyDescent="0.25">
      <c r="B37" s="36" t="s">
        <v>78</v>
      </c>
      <c r="C37" s="37">
        <v>0</v>
      </c>
      <c r="D37" s="37">
        <v>74750835</v>
      </c>
      <c r="E37" s="38">
        <f t="shared" si="0"/>
        <v>74750835</v>
      </c>
      <c r="F37" s="38">
        <v>50507976.479999997</v>
      </c>
      <c r="G37" s="37">
        <v>15082409.420000006</v>
      </c>
      <c r="H37" s="37"/>
      <c r="I37" s="39"/>
      <c r="J37" s="39">
        <f t="shared" si="1"/>
        <v>0.20176910960258845</v>
      </c>
      <c r="K37" s="39">
        <f t="shared" si="2"/>
        <v>0</v>
      </c>
      <c r="L37" s="40">
        <f t="shared" si="3"/>
        <v>59668425.579999998</v>
      </c>
    </row>
    <row r="38" spans="2:12" ht="20.100000000000001" customHeight="1" x14ac:dyDescent="0.25">
      <c r="B38" s="36" t="s">
        <v>79</v>
      </c>
      <c r="C38" s="37">
        <v>0</v>
      </c>
      <c r="D38" s="37">
        <v>82549388</v>
      </c>
      <c r="E38" s="38">
        <f t="shared" si="0"/>
        <v>82549388</v>
      </c>
      <c r="F38" s="38">
        <v>27389050.019999992</v>
      </c>
      <c r="G38" s="37">
        <v>23035695.969999999</v>
      </c>
      <c r="H38" s="37"/>
      <c r="I38" s="39"/>
      <c r="J38" s="39">
        <f t="shared" si="1"/>
        <v>0.27905350394602563</v>
      </c>
      <c r="K38" s="39">
        <f t="shared" si="2"/>
        <v>0</v>
      </c>
      <c r="L38" s="40">
        <f t="shared" si="3"/>
        <v>59513692.030000001</v>
      </c>
    </row>
    <row r="39" spans="2:12" ht="20.100000000000001" customHeight="1" x14ac:dyDescent="0.25">
      <c r="B39" s="36" t="s">
        <v>80</v>
      </c>
      <c r="C39" s="37">
        <v>0</v>
      </c>
      <c r="D39" s="37">
        <v>46315702</v>
      </c>
      <c r="E39" s="38">
        <f t="shared" si="0"/>
        <v>46315702</v>
      </c>
      <c r="F39" s="38">
        <v>43957172.239999995</v>
      </c>
      <c r="G39" s="37">
        <v>11506901.499999998</v>
      </c>
      <c r="H39" s="37"/>
      <c r="I39" s="39"/>
      <c r="J39" s="39">
        <f t="shared" si="1"/>
        <v>0.24844493342668106</v>
      </c>
      <c r="K39" s="39">
        <f t="shared" si="2"/>
        <v>0</v>
      </c>
      <c r="L39" s="40">
        <f t="shared" si="3"/>
        <v>34808800.5</v>
      </c>
    </row>
    <row r="40" spans="2:12" ht="20.100000000000001" customHeight="1" x14ac:dyDescent="0.25">
      <c r="B40" s="36" t="s">
        <v>81</v>
      </c>
      <c r="C40" s="37">
        <v>0</v>
      </c>
      <c r="D40" s="37">
        <v>67130811</v>
      </c>
      <c r="E40" s="38">
        <f t="shared" si="0"/>
        <v>67130811</v>
      </c>
      <c r="F40" s="38">
        <v>57683255.340000004</v>
      </c>
      <c r="G40" s="37">
        <v>19020214.110000007</v>
      </c>
      <c r="H40" s="37"/>
      <c r="I40" s="39"/>
      <c r="J40" s="39">
        <f t="shared" si="1"/>
        <v>0.28333061714389252</v>
      </c>
      <c r="K40" s="39">
        <f t="shared" si="2"/>
        <v>0</v>
      </c>
      <c r="L40" s="40">
        <f t="shared" si="3"/>
        <v>48110596.889999993</v>
      </c>
    </row>
    <row r="41" spans="2:12" ht="20.100000000000001" customHeight="1" x14ac:dyDescent="0.25">
      <c r="B41" s="36" t="s">
        <v>82</v>
      </c>
      <c r="C41" s="37">
        <v>0</v>
      </c>
      <c r="D41" s="37">
        <v>61356255</v>
      </c>
      <c r="E41" s="38">
        <f t="shared" si="0"/>
        <v>61356255</v>
      </c>
      <c r="F41" s="38">
        <v>44873555.680000007</v>
      </c>
      <c r="G41" s="37">
        <v>15198103.449999994</v>
      </c>
      <c r="H41" s="37"/>
      <c r="I41" s="39"/>
      <c r="J41" s="39">
        <f t="shared" si="1"/>
        <v>0.2477025928326296</v>
      </c>
      <c r="K41" s="39">
        <f t="shared" si="2"/>
        <v>0</v>
      </c>
      <c r="L41" s="40">
        <f t="shared" si="3"/>
        <v>46158151.550000004</v>
      </c>
    </row>
    <row r="42" spans="2:12" ht="20.100000000000001" customHeight="1" x14ac:dyDescent="0.25">
      <c r="B42" s="36" t="s">
        <v>83</v>
      </c>
      <c r="C42" s="37">
        <v>0</v>
      </c>
      <c r="D42" s="37">
        <v>42887977</v>
      </c>
      <c r="E42" s="38">
        <f t="shared" si="0"/>
        <v>42887977</v>
      </c>
      <c r="F42" s="38">
        <v>11710068.319999997</v>
      </c>
      <c r="G42" s="37">
        <v>10931007.919999998</v>
      </c>
      <c r="H42" s="37"/>
      <c r="I42" s="39"/>
      <c r="J42" s="39">
        <f t="shared" si="1"/>
        <v>0.2548734793436398</v>
      </c>
      <c r="K42" s="39">
        <f t="shared" si="2"/>
        <v>0</v>
      </c>
      <c r="L42" s="40">
        <f t="shared" si="3"/>
        <v>31956969.080000002</v>
      </c>
    </row>
    <row r="43" spans="2:12" ht="20.100000000000001" customHeight="1" x14ac:dyDescent="0.25">
      <c r="B43" s="36" t="s">
        <v>84</v>
      </c>
      <c r="C43" s="37">
        <v>0</v>
      </c>
      <c r="D43" s="37">
        <v>43903492</v>
      </c>
      <c r="E43" s="38">
        <f t="shared" si="0"/>
        <v>43903492</v>
      </c>
      <c r="F43" s="38">
        <v>12731500.660000013</v>
      </c>
      <c r="G43" s="37">
        <v>12177335.32000001</v>
      </c>
      <c r="H43" s="37"/>
      <c r="I43" s="39"/>
      <c r="J43" s="39">
        <f t="shared" si="1"/>
        <v>0.27736598537537765</v>
      </c>
      <c r="K43" s="39">
        <f t="shared" si="2"/>
        <v>0</v>
      </c>
      <c r="L43" s="40">
        <f t="shared" si="3"/>
        <v>31726156.679999992</v>
      </c>
    </row>
    <row r="44" spans="2:12" ht="20.100000000000001" customHeight="1" x14ac:dyDescent="0.25">
      <c r="B44" s="36" t="s">
        <v>85</v>
      </c>
      <c r="C44" s="37">
        <v>0</v>
      </c>
      <c r="D44" s="37">
        <v>83765345</v>
      </c>
      <c r="E44" s="38">
        <f t="shared" si="0"/>
        <v>83765345</v>
      </c>
      <c r="F44" s="38">
        <v>67633595.650000006</v>
      </c>
      <c r="G44" s="37">
        <v>21270424.689999998</v>
      </c>
      <c r="H44" s="37"/>
      <c r="I44" s="39"/>
      <c r="J44" s="39">
        <f t="shared" si="1"/>
        <v>0.25392869437832549</v>
      </c>
      <c r="K44" s="39">
        <f t="shared" si="2"/>
        <v>0</v>
      </c>
      <c r="L44" s="40">
        <f t="shared" si="3"/>
        <v>62494920.310000002</v>
      </c>
    </row>
    <row r="45" spans="2:12" ht="20.100000000000001" customHeight="1" x14ac:dyDescent="0.25">
      <c r="B45" s="36" t="s">
        <v>86</v>
      </c>
      <c r="C45" s="37">
        <v>726350000</v>
      </c>
      <c r="D45" s="37">
        <v>717161047</v>
      </c>
      <c r="E45" s="38">
        <f t="shared" si="0"/>
        <v>717161047</v>
      </c>
      <c r="F45" s="38">
        <v>296046454.75000006</v>
      </c>
      <c r="G45" s="37">
        <v>225700445.25999987</v>
      </c>
      <c r="H45" s="37"/>
      <c r="I45" s="39"/>
      <c r="J45" s="39">
        <f t="shared" si="1"/>
        <v>0.31471375391084211</v>
      </c>
      <c r="K45" s="39">
        <f t="shared" si="2"/>
        <v>0</v>
      </c>
      <c r="L45" s="40">
        <f t="shared" si="3"/>
        <v>491460601.74000013</v>
      </c>
    </row>
    <row r="46" spans="2:12" ht="20.100000000000001" customHeight="1" x14ac:dyDescent="0.25">
      <c r="B46" s="36" t="s">
        <v>87</v>
      </c>
      <c r="C46" s="37">
        <v>41837898</v>
      </c>
      <c r="D46" s="37">
        <v>104513178</v>
      </c>
      <c r="E46" s="38">
        <f t="shared" si="0"/>
        <v>104513178</v>
      </c>
      <c r="F46" s="38">
        <v>18717168.539999999</v>
      </c>
      <c r="G46" s="37">
        <v>7309951.3899999997</v>
      </c>
      <c r="H46" s="37"/>
      <c r="I46" s="39"/>
      <c r="J46" s="39">
        <f t="shared" si="1"/>
        <v>6.9942867778836459E-2</v>
      </c>
      <c r="K46" s="39">
        <f t="shared" si="2"/>
        <v>0</v>
      </c>
      <c r="L46" s="40">
        <f t="shared" si="3"/>
        <v>97203226.609999999</v>
      </c>
    </row>
    <row r="47" spans="2:12" ht="20.100000000000001" customHeight="1" x14ac:dyDescent="0.25">
      <c r="B47" s="36" t="s">
        <v>88</v>
      </c>
      <c r="C47" s="37">
        <v>0</v>
      </c>
      <c r="D47" s="37">
        <v>90299989</v>
      </c>
      <c r="E47" s="38">
        <f t="shared" si="0"/>
        <v>90299989</v>
      </c>
      <c r="F47" s="38">
        <v>72581163.650000006</v>
      </c>
      <c r="G47" s="37">
        <v>30479778.810000017</v>
      </c>
      <c r="H47" s="37"/>
      <c r="I47" s="39"/>
      <c r="J47" s="39">
        <f t="shared" si="1"/>
        <v>0.33753911985526397</v>
      </c>
      <c r="K47" s="39">
        <f t="shared" si="2"/>
        <v>0</v>
      </c>
      <c r="L47" s="40">
        <f t="shared" si="3"/>
        <v>59820210.189999983</v>
      </c>
    </row>
    <row r="48" spans="2:12" ht="20.100000000000001" customHeight="1" x14ac:dyDescent="0.25">
      <c r="B48" s="36" t="s">
        <v>89</v>
      </c>
      <c r="C48" s="37">
        <v>0</v>
      </c>
      <c r="D48" s="37">
        <v>19043561</v>
      </c>
      <c r="E48" s="38">
        <f t="shared" si="0"/>
        <v>19043561</v>
      </c>
      <c r="F48" s="38">
        <v>5562928.3100000042</v>
      </c>
      <c r="G48" s="37">
        <v>4749670.870000001</v>
      </c>
      <c r="H48" s="37"/>
      <c r="I48" s="39"/>
      <c r="J48" s="39">
        <f t="shared" si="1"/>
        <v>0.24941085703456412</v>
      </c>
      <c r="K48" s="39">
        <f t="shared" si="2"/>
        <v>0</v>
      </c>
      <c r="L48" s="40">
        <f t="shared" si="3"/>
        <v>14293890.129999999</v>
      </c>
    </row>
    <row r="49" spans="2:12" ht="20.100000000000001" customHeight="1" x14ac:dyDescent="0.25">
      <c r="B49" s="7" t="s">
        <v>90</v>
      </c>
      <c r="C49" s="9">
        <v>0</v>
      </c>
      <c r="D49" s="9">
        <v>29095488</v>
      </c>
      <c r="E49" s="20">
        <f t="shared" si="0"/>
        <v>29095488</v>
      </c>
      <c r="F49" s="20">
        <v>19746913.210000001</v>
      </c>
      <c r="G49" s="9">
        <v>8104374.0300000012</v>
      </c>
      <c r="H49" s="9"/>
      <c r="I49" s="14">
        <f>IF(ISERROR(+#REF!/E49)=TRUE,0,++#REF!/E49)</f>
        <v>0</v>
      </c>
      <c r="J49" s="14">
        <f>IF(ISERROR(+G49/E49)=TRUE,0,++G49/E49)</f>
        <v>0.27854401445337507</v>
      </c>
      <c r="K49" s="14">
        <f>IF(ISERROR(+H49/E49)=TRUE,0,++H49/E49)</f>
        <v>0</v>
      </c>
      <c r="L49" s="17">
        <f>+D49-G49</f>
        <v>20991113.969999999</v>
      </c>
    </row>
    <row r="50" spans="2:12" ht="20.100000000000001" customHeight="1" x14ac:dyDescent="0.25">
      <c r="B50" s="7" t="s">
        <v>94</v>
      </c>
      <c r="C50" s="9">
        <v>0</v>
      </c>
      <c r="D50" s="9">
        <v>60358329</v>
      </c>
      <c r="E50" s="20">
        <f t="shared" si="0"/>
        <v>60358329</v>
      </c>
      <c r="F50" s="23">
        <v>10886132.260000002</v>
      </c>
      <c r="G50" s="9">
        <v>4746027.2200000007</v>
      </c>
      <c r="H50" s="9"/>
      <c r="I50" s="14">
        <f>IF(ISERROR(+#REF!/E50)=TRUE,0,++#REF!/E50)</f>
        <v>0</v>
      </c>
      <c r="J50" s="14">
        <f>IF(ISERROR(+G50/E50)=TRUE,0,++G50/E50)</f>
        <v>7.8630858385758173E-2</v>
      </c>
      <c r="K50" s="14">
        <f>IF(ISERROR(+H50/E50)=TRUE,0,++H50/E50)</f>
        <v>0</v>
      </c>
      <c r="L50" s="17">
        <f>+D50-G50</f>
        <v>55612301.780000001</v>
      </c>
    </row>
    <row r="51" spans="2:12" ht="20.100000000000001" customHeight="1" x14ac:dyDescent="0.25">
      <c r="B51" s="7" t="s">
        <v>91</v>
      </c>
      <c r="C51" s="9">
        <v>0</v>
      </c>
      <c r="D51" s="9">
        <v>73078938</v>
      </c>
      <c r="E51" s="20">
        <f t="shared" si="0"/>
        <v>73078938</v>
      </c>
      <c r="F51" s="23">
        <v>21505435.530000005</v>
      </c>
      <c r="G51" s="9">
        <v>21188359.750000004</v>
      </c>
      <c r="H51" s="9"/>
      <c r="I51" s="14">
        <f>IF(ISERROR(+#REF!/E51)=TRUE,0,++#REF!/E51)</f>
        <v>0</v>
      </c>
      <c r="J51" s="14">
        <f>IF(ISERROR(+G51/E51)=TRUE,0,++G51/E51)</f>
        <v>0.2899379811731802</v>
      </c>
      <c r="K51" s="14">
        <f>IF(ISERROR(+H51/E51)=TRUE,0,++H51/E51)</f>
        <v>0</v>
      </c>
      <c r="L51" s="17">
        <f>+D51-G51</f>
        <v>51890578.25</v>
      </c>
    </row>
    <row r="52" spans="2:12" ht="23.25" customHeight="1" x14ac:dyDescent="0.25">
      <c r="B52" s="24" t="s">
        <v>4</v>
      </c>
      <c r="C52" s="11">
        <f t="shared" ref="C52:H52" si="4">SUM(C14:C51)</f>
        <v>3462390947</v>
      </c>
      <c r="D52" s="11">
        <f t="shared" si="4"/>
        <v>5064966992</v>
      </c>
      <c r="E52" s="11">
        <f t="shared" si="4"/>
        <v>5064966992</v>
      </c>
      <c r="F52" s="11">
        <f t="shared" si="4"/>
        <v>2755459061.2400002</v>
      </c>
      <c r="G52" s="11">
        <f t="shared" si="4"/>
        <v>1242551279.8599999</v>
      </c>
      <c r="H52" s="11">
        <f t="shared" si="4"/>
        <v>0</v>
      </c>
      <c r="I52" s="15">
        <f>IF(ISERROR(+#REF!/E52)=TRUE,0,++#REF!/E52)</f>
        <v>0</v>
      </c>
      <c r="J52" s="15">
        <f>IF(ISERROR(+G52/E52)=TRUE,0,++G52/E52)</f>
        <v>0.24532268064581297</v>
      </c>
      <c r="K52" s="15">
        <f>IF(ISERROR(+H52/E52)=TRUE,0,++H52/E52)</f>
        <v>0</v>
      </c>
      <c r="L52" s="18">
        <f>SUM(L14:L51)</f>
        <v>3822415712.1400008</v>
      </c>
    </row>
    <row r="53" spans="2:12" x14ac:dyDescent="0.2">
      <c r="B53" s="12" t="s">
        <v>95</v>
      </c>
    </row>
    <row r="54" spans="2:12" s="31" customFormat="1" x14ac:dyDescent="0.2">
      <c r="B54" s="1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x14ac:dyDescent="0.25">
      <c r="K57" s="32"/>
    </row>
    <row r="58" spans="2:12" s="31" customFormat="1" ht="44.25" customHeight="1" x14ac:dyDescent="0.25">
      <c r="B58" s="41"/>
      <c r="C58" s="28" t="s">
        <v>3</v>
      </c>
      <c r="D58" s="28" t="s">
        <v>2</v>
      </c>
      <c r="E58" s="26" t="s">
        <v>17</v>
      </c>
      <c r="F58" s="26" t="s">
        <v>18</v>
      </c>
      <c r="G58" s="26" t="s">
        <v>21</v>
      </c>
      <c r="H58" s="27" t="s">
        <v>14</v>
      </c>
      <c r="I58" s="52"/>
      <c r="J58" s="52"/>
      <c r="K58" s="52"/>
      <c r="L58" s="26"/>
    </row>
    <row r="59" spans="2:12" s="31" customFormat="1" x14ac:dyDescent="0.25">
      <c r="B59" s="42"/>
      <c r="C59" s="29">
        <f>C52/$A$10</f>
        <v>3462.3909469999999</v>
      </c>
      <c r="D59" s="29">
        <f>D52/$A$10</f>
        <v>5064.9669919999997</v>
      </c>
      <c r="E59" s="29">
        <f>E52/$A$10</f>
        <v>5064.9669919999997</v>
      </c>
      <c r="F59" s="29">
        <f>F52/$A$10</f>
        <v>2755.4590612400002</v>
      </c>
      <c r="G59" s="29">
        <f>G52/$A$10</f>
        <v>1242.5512798599998</v>
      </c>
      <c r="H59" s="33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29"/>
      <c r="D61" s="29"/>
      <c r="E61" s="29"/>
      <c r="F61" s="29"/>
      <c r="G61" s="29"/>
      <c r="H61" s="48"/>
      <c r="I61" s="34"/>
      <c r="J61" s="34"/>
      <c r="K61" s="34"/>
      <c r="L61" s="3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6"/>
      <c r="I96" s="44"/>
      <c r="J96" s="44"/>
      <c r="K96" s="44"/>
      <c r="L96" s="45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  <row r="112" spans="11:11" s="31" customFormat="1" x14ac:dyDescent="0.25">
      <c r="K112" s="32"/>
    </row>
  </sheetData>
  <mergeCells count="11">
    <mergeCell ref="I58:K58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92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93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55</v>
      </c>
      <c r="C14" s="8">
        <v>62040827</v>
      </c>
      <c r="D14" s="8">
        <v>62080827</v>
      </c>
      <c r="E14" s="19">
        <f>+D14*100/100</f>
        <v>62080827</v>
      </c>
      <c r="F14" s="19">
        <v>31661711.350000001</v>
      </c>
      <c r="G14" s="8">
        <v>13601455.599999998</v>
      </c>
      <c r="H14" s="8"/>
      <c r="I14" s="13">
        <f>IF(ISERROR(+#REF!/E14)=TRUE,0,++#REF!/E14)</f>
        <v>0</v>
      </c>
      <c r="J14" s="13">
        <f>IF(ISERROR(+G14/E14)=TRUE,0,++G14/E14)</f>
        <v>0.21909269346556864</v>
      </c>
      <c r="K14" s="13">
        <f>IF(ISERROR(+H14/E14)=TRUE,0,++H14/E14)</f>
        <v>0</v>
      </c>
      <c r="L14" s="16">
        <f>+D14-G14</f>
        <v>48479371.400000006</v>
      </c>
    </row>
    <row r="15" spans="1:12" ht="20.100000000000001" customHeight="1" x14ac:dyDescent="0.25">
      <c r="B15" s="36" t="s">
        <v>56</v>
      </c>
      <c r="C15" s="37">
        <v>0</v>
      </c>
      <c r="D15" s="37">
        <v>4391036</v>
      </c>
      <c r="E15" s="38">
        <f t="shared" ref="E15:E50" si="0">+D15*100/100</f>
        <v>4391036</v>
      </c>
      <c r="F15" s="38">
        <v>708459.96000000008</v>
      </c>
      <c r="G15" s="37">
        <v>439002.09</v>
      </c>
      <c r="H15" s="37"/>
      <c r="I15" s="39"/>
      <c r="J15" s="39">
        <f t="shared" ref="J15:J48" si="1">IF(ISERROR(+G15/E15)=TRUE,0,++G15/E15)</f>
        <v>9.9976882448697763E-2</v>
      </c>
      <c r="K15" s="39">
        <f t="shared" ref="K15:K48" si="2">IF(ISERROR(+H15/E15)=TRUE,0,++H15/E15)</f>
        <v>0</v>
      </c>
      <c r="L15" s="40">
        <f t="shared" ref="L15:L48" si="3">+D15-G15</f>
        <v>3952033.91</v>
      </c>
    </row>
    <row r="16" spans="1:12" ht="20.100000000000001" customHeight="1" x14ac:dyDescent="0.25">
      <c r="B16" s="36" t="s">
        <v>57</v>
      </c>
      <c r="C16" s="37">
        <v>0</v>
      </c>
      <c r="D16" s="37">
        <v>5889403</v>
      </c>
      <c r="E16" s="38">
        <f t="shared" si="0"/>
        <v>5889403</v>
      </c>
      <c r="F16" s="38">
        <v>1370488.73</v>
      </c>
      <c r="G16" s="37">
        <v>973911.56</v>
      </c>
      <c r="H16" s="37"/>
      <c r="I16" s="39"/>
      <c r="J16" s="39">
        <f t="shared" si="1"/>
        <v>0.16536677147072462</v>
      </c>
      <c r="K16" s="39">
        <f t="shared" si="2"/>
        <v>0</v>
      </c>
      <c r="L16" s="40">
        <f t="shared" si="3"/>
        <v>4915491.4399999995</v>
      </c>
    </row>
    <row r="17" spans="2:12" ht="20.100000000000001" customHeight="1" x14ac:dyDescent="0.25">
      <c r="B17" s="36" t="s">
        <v>58</v>
      </c>
      <c r="C17" s="37">
        <v>0</v>
      </c>
      <c r="D17" s="37">
        <v>19001537</v>
      </c>
      <c r="E17" s="38">
        <f t="shared" si="0"/>
        <v>19001537</v>
      </c>
      <c r="F17" s="38">
        <v>8034032.5300000012</v>
      </c>
      <c r="G17" s="37">
        <v>4962239.7299999995</v>
      </c>
      <c r="H17" s="37"/>
      <c r="I17" s="39"/>
      <c r="J17" s="39">
        <f t="shared" si="1"/>
        <v>0.2611493864943662</v>
      </c>
      <c r="K17" s="39">
        <f t="shared" si="2"/>
        <v>0</v>
      </c>
      <c r="L17" s="40">
        <f t="shared" si="3"/>
        <v>14039297.27</v>
      </c>
    </row>
    <row r="18" spans="2:12" ht="20.100000000000001" customHeight="1" x14ac:dyDescent="0.25">
      <c r="B18" s="36" t="s">
        <v>59</v>
      </c>
      <c r="C18" s="37">
        <v>0</v>
      </c>
      <c r="D18" s="37">
        <v>4648040</v>
      </c>
      <c r="E18" s="38">
        <f t="shared" si="0"/>
        <v>4648040</v>
      </c>
      <c r="F18" s="38">
        <v>1126425.54</v>
      </c>
      <c r="G18" s="37">
        <v>326521.96999999997</v>
      </c>
      <c r="H18" s="37"/>
      <c r="I18" s="39"/>
      <c r="J18" s="39">
        <f t="shared" si="1"/>
        <v>7.0249388989767722E-2</v>
      </c>
      <c r="K18" s="39">
        <f t="shared" si="2"/>
        <v>0</v>
      </c>
      <c r="L18" s="40">
        <f t="shared" si="3"/>
        <v>4321518.03</v>
      </c>
    </row>
    <row r="19" spans="2:12" ht="20.100000000000001" customHeight="1" x14ac:dyDescent="0.25">
      <c r="B19" s="36" t="s">
        <v>60</v>
      </c>
      <c r="C19" s="37">
        <v>0</v>
      </c>
      <c r="D19" s="37">
        <v>24660255</v>
      </c>
      <c r="E19" s="38">
        <f t="shared" si="0"/>
        <v>24660255</v>
      </c>
      <c r="F19" s="38">
        <v>2428564.3000000003</v>
      </c>
      <c r="G19" s="37">
        <v>2123304.16</v>
      </c>
      <c r="H19" s="37"/>
      <c r="I19" s="39"/>
      <c r="J19" s="39">
        <f t="shared" si="1"/>
        <v>8.6102279153236663E-2</v>
      </c>
      <c r="K19" s="39">
        <f t="shared" si="2"/>
        <v>0</v>
      </c>
      <c r="L19" s="40">
        <f t="shared" si="3"/>
        <v>22536950.84</v>
      </c>
    </row>
    <row r="20" spans="2:12" ht="20.100000000000001" customHeight="1" x14ac:dyDescent="0.25">
      <c r="B20" s="36" t="s">
        <v>61</v>
      </c>
      <c r="C20" s="37">
        <v>0</v>
      </c>
      <c r="D20" s="37">
        <v>18756876</v>
      </c>
      <c r="E20" s="38">
        <f t="shared" si="0"/>
        <v>18756876</v>
      </c>
      <c r="F20" s="38">
        <v>10588682.489999998</v>
      </c>
      <c r="G20" s="37">
        <v>2874034.91</v>
      </c>
      <c r="H20" s="37"/>
      <c r="I20" s="39"/>
      <c r="J20" s="39">
        <f t="shared" si="1"/>
        <v>0.15322567094861639</v>
      </c>
      <c r="K20" s="39">
        <f t="shared" si="2"/>
        <v>0</v>
      </c>
      <c r="L20" s="40">
        <f t="shared" si="3"/>
        <v>15882841.09</v>
      </c>
    </row>
    <row r="21" spans="2:12" ht="20.100000000000001" customHeight="1" x14ac:dyDescent="0.25">
      <c r="B21" s="36" t="s">
        <v>62</v>
      </c>
      <c r="C21" s="37">
        <v>0</v>
      </c>
      <c r="D21" s="37">
        <v>10485659</v>
      </c>
      <c r="E21" s="38">
        <f t="shared" si="0"/>
        <v>10485659</v>
      </c>
      <c r="F21" s="38">
        <v>2119444.44</v>
      </c>
      <c r="G21" s="37">
        <v>1505926.2000000002</v>
      </c>
      <c r="H21" s="37"/>
      <c r="I21" s="39"/>
      <c r="J21" s="39">
        <f t="shared" si="1"/>
        <v>0.14361769727586984</v>
      </c>
      <c r="K21" s="39">
        <f t="shared" si="2"/>
        <v>0</v>
      </c>
      <c r="L21" s="40">
        <f t="shared" si="3"/>
        <v>8979732.8000000007</v>
      </c>
    </row>
    <row r="22" spans="2:12" ht="20.100000000000001" customHeight="1" x14ac:dyDescent="0.25">
      <c r="B22" s="36" t="s">
        <v>63</v>
      </c>
      <c r="C22" s="37">
        <v>0</v>
      </c>
      <c r="D22" s="37">
        <v>6808900</v>
      </c>
      <c r="E22" s="38">
        <f t="shared" si="0"/>
        <v>6808900</v>
      </c>
      <c r="F22" s="38">
        <v>2269946.87</v>
      </c>
      <c r="G22" s="37">
        <v>276978.16999999993</v>
      </c>
      <c r="H22" s="37"/>
      <c r="I22" s="39"/>
      <c r="J22" s="39">
        <f t="shared" si="1"/>
        <v>4.0678842397450385E-2</v>
      </c>
      <c r="K22" s="39">
        <f t="shared" si="2"/>
        <v>0</v>
      </c>
      <c r="L22" s="40">
        <f t="shared" si="3"/>
        <v>6531921.8300000001</v>
      </c>
    </row>
    <row r="23" spans="2:12" ht="20.100000000000001" customHeight="1" x14ac:dyDescent="0.25">
      <c r="B23" s="36" t="s">
        <v>64</v>
      </c>
      <c r="C23" s="37">
        <v>0</v>
      </c>
      <c r="D23" s="37">
        <v>4821218</v>
      </c>
      <c r="E23" s="38">
        <f t="shared" si="0"/>
        <v>4821218</v>
      </c>
      <c r="F23" s="38">
        <v>1546354.8400000003</v>
      </c>
      <c r="G23" s="37">
        <v>1164205.4900000002</v>
      </c>
      <c r="H23" s="37"/>
      <c r="I23" s="39"/>
      <c r="J23" s="39">
        <f t="shared" si="1"/>
        <v>0.2414753885843785</v>
      </c>
      <c r="K23" s="39">
        <f t="shared" si="2"/>
        <v>0</v>
      </c>
      <c r="L23" s="40">
        <f t="shared" si="3"/>
        <v>3657012.51</v>
      </c>
    </row>
    <row r="24" spans="2:12" ht="20.100000000000001" customHeight="1" x14ac:dyDescent="0.25">
      <c r="B24" s="36" t="s">
        <v>65</v>
      </c>
      <c r="C24" s="37">
        <v>0</v>
      </c>
      <c r="D24" s="37">
        <v>8631801</v>
      </c>
      <c r="E24" s="38">
        <f t="shared" si="0"/>
        <v>8631801</v>
      </c>
      <c r="F24" s="38">
        <v>908302.92</v>
      </c>
      <c r="G24" s="37">
        <v>523075.50999999989</v>
      </c>
      <c r="H24" s="37"/>
      <c r="I24" s="39"/>
      <c r="J24" s="39">
        <f t="shared" si="1"/>
        <v>6.059865258710203E-2</v>
      </c>
      <c r="K24" s="39">
        <f t="shared" si="2"/>
        <v>0</v>
      </c>
      <c r="L24" s="40">
        <f t="shared" si="3"/>
        <v>8108725.4900000002</v>
      </c>
    </row>
    <row r="25" spans="2:12" ht="20.100000000000001" customHeight="1" x14ac:dyDescent="0.25">
      <c r="B25" s="36" t="s">
        <v>66</v>
      </c>
      <c r="C25" s="37">
        <v>5464014</v>
      </c>
      <c r="D25" s="37">
        <v>5464014</v>
      </c>
      <c r="E25" s="38">
        <f t="shared" si="0"/>
        <v>5464014</v>
      </c>
      <c r="F25" s="38">
        <v>3885338.0100000002</v>
      </c>
      <c r="G25" s="37">
        <v>3089199.87</v>
      </c>
      <c r="H25" s="37"/>
      <c r="I25" s="39"/>
      <c r="J25" s="39">
        <f t="shared" si="1"/>
        <v>0.56537188045272213</v>
      </c>
      <c r="K25" s="39">
        <f t="shared" si="2"/>
        <v>0</v>
      </c>
      <c r="L25" s="40">
        <f t="shared" si="3"/>
        <v>2374814.13</v>
      </c>
    </row>
    <row r="26" spans="2:12" ht="20.100000000000001" customHeight="1" x14ac:dyDescent="0.25">
      <c r="B26" s="36" t="s">
        <v>67</v>
      </c>
      <c r="C26" s="37">
        <v>0</v>
      </c>
      <c r="D26" s="37">
        <v>5309470</v>
      </c>
      <c r="E26" s="38">
        <f t="shared" si="0"/>
        <v>5309470</v>
      </c>
      <c r="F26" s="38">
        <v>954741.2</v>
      </c>
      <c r="G26" s="37">
        <v>298851.18</v>
      </c>
      <c r="H26" s="37"/>
      <c r="I26" s="39"/>
      <c r="J26" s="39">
        <f t="shared" si="1"/>
        <v>5.6286442902963946E-2</v>
      </c>
      <c r="K26" s="39">
        <f t="shared" si="2"/>
        <v>0</v>
      </c>
      <c r="L26" s="40">
        <f t="shared" si="3"/>
        <v>5010618.82</v>
      </c>
    </row>
    <row r="27" spans="2:12" ht="20.100000000000001" customHeight="1" x14ac:dyDescent="0.25">
      <c r="B27" s="36" t="s">
        <v>68</v>
      </c>
      <c r="C27" s="37">
        <v>0</v>
      </c>
      <c r="D27" s="37">
        <v>13549464</v>
      </c>
      <c r="E27" s="38">
        <f t="shared" si="0"/>
        <v>13549464</v>
      </c>
      <c r="F27" s="38">
        <v>2541136.7999999998</v>
      </c>
      <c r="G27" s="37">
        <v>1329894.6400000001</v>
      </c>
      <c r="H27" s="37"/>
      <c r="I27" s="39"/>
      <c r="J27" s="39">
        <f t="shared" si="1"/>
        <v>9.815108848586189E-2</v>
      </c>
      <c r="K27" s="39">
        <f t="shared" si="2"/>
        <v>0</v>
      </c>
      <c r="L27" s="40">
        <f t="shared" si="3"/>
        <v>12219569.359999999</v>
      </c>
    </row>
    <row r="28" spans="2:12" ht="20.100000000000001" customHeight="1" x14ac:dyDescent="0.25">
      <c r="B28" s="36" t="s">
        <v>69</v>
      </c>
      <c r="C28" s="37">
        <v>0</v>
      </c>
      <c r="D28" s="37">
        <v>12494103</v>
      </c>
      <c r="E28" s="38">
        <f t="shared" si="0"/>
        <v>12494103</v>
      </c>
      <c r="F28" s="38">
        <v>1167539.78</v>
      </c>
      <c r="G28" s="37">
        <v>603062.75</v>
      </c>
      <c r="H28" s="37"/>
      <c r="I28" s="39"/>
      <c r="J28" s="39">
        <f t="shared" si="1"/>
        <v>4.8267790812993941E-2</v>
      </c>
      <c r="K28" s="39">
        <f t="shared" si="2"/>
        <v>0</v>
      </c>
      <c r="L28" s="40">
        <f t="shared" si="3"/>
        <v>11891040.25</v>
      </c>
    </row>
    <row r="29" spans="2:12" ht="20.100000000000001" customHeight="1" x14ac:dyDescent="0.25">
      <c r="B29" s="36" t="s">
        <v>70</v>
      </c>
      <c r="C29" s="37">
        <v>0</v>
      </c>
      <c r="D29" s="37">
        <v>7846509</v>
      </c>
      <c r="E29" s="38">
        <f t="shared" si="0"/>
        <v>7846509</v>
      </c>
      <c r="F29" s="38">
        <v>2032926.77</v>
      </c>
      <c r="G29" s="37">
        <v>1421621.2400000002</v>
      </c>
      <c r="H29" s="37"/>
      <c r="I29" s="39"/>
      <c r="J29" s="39">
        <f t="shared" si="1"/>
        <v>0.18117881977832437</v>
      </c>
      <c r="K29" s="39">
        <f t="shared" si="2"/>
        <v>0</v>
      </c>
      <c r="L29" s="40">
        <f t="shared" si="3"/>
        <v>6424887.7599999998</v>
      </c>
    </row>
    <row r="30" spans="2:12" ht="20.100000000000001" customHeight="1" x14ac:dyDescent="0.25">
      <c r="B30" s="36" t="s">
        <v>71</v>
      </c>
      <c r="C30" s="37">
        <v>0</v>
      </c>
      <c r="D30" s="37">
        <v>7547095</v>
      </c>
      <c r="E30" s="38">
        <f t="shared" si="0"/>
        <v>7547095</v>
      </c>
      <c r="F30" s="38">
        <v>1832929.69</v>
      </c>
      <c r="G30" s="37">
        <v>1345866.6700000002</v>
      </c>
      <c r="H30" s="37"/>
      <c r="I30" s="39"/>
      <c r="J30" s="39">
        <f t="shared" si="1"/>
        <v>0.17832910146221825</v>
      </c>
      <c r="K30" s="39">
        <f t="shared" si="2"/>
        <v>0</v>
      </c>
      <c r="L30" s="40">
        <f t="shared" si="3"/>
        <v>6201228.3300000001</v>
      </c>
    </row>
    <row r="31" spans="2:12" ht="20.100000000000001" customHeight="1" x14ac:dyDescent="0.25">
      <c r="B31" s="36" t="s">
        <v>72</v>
      </c>
      <c r="C31" s="37">
        <v>0</v>
      </c>
      <c r="D31" s="37">
        <v>1889565</v>
      </c>
      <c r="E31" s="38">
        <f t="shared" si="0"/>
        <v>1889565</v>
      </c>
      <c r="F31" s="38">
        <v>915358.88</v>
      </c>
      <c r="G31" s="37">
        <v>195417.21000000002</v>
      </c>
      <c r="H31" s="37"/>
      <c r="I31" s="39"/>
      <c r="J31" s="39">
        <f t="shared" si="1"/>
        <v>0.10341915202705386</v>
      </c>
      <c r="K31" s="39">
        <f t="shared" si="2"/>
        <v>0</v>
      </c>
      <c r="L31" s="40">
        <f t="shared" si="3"/>
        <v>1694147.79</v>
      </c>
    </row>
    <row r="32" spans="2:12" ht="20.100000000000001" customHeight="1" x14ac:dyDescent="0.25">
      <c r="B32" s="36" t="s">
        <v>73</v>
      </c>
      <c r="C32" s="37">
        <v>0</v>
      </c>
      <c r="D32" s="37">
        <v>3862706</v>
      </c>
      <c r="E32" s="38">
        <f t="shared" si="0"/>
        <v>3862706</v>
      </c>
      <c r="F32" s="38">
        <v>902953.16999999993</v>
      </c>
      <c r="G32" s="37">
        <v>412457.45</v>
      </c>
      <c r="H32" s="37"/>
      <c r="I32" s="39"/>
      <c r="J32" s="39">
        <f t="shared" si="1"/>
        <v>0.10677940542200209</v>
      </c>
      <c r="K32" s="39">
        <f t="shared" si="2"/>
        <v>0</v>
      </c>
      <c r="L32" s="40">
        <f t="shared" si="3"/>
        <v>3450248.55</v>
      </c>
    </row>
    <row r="33" spans="2:12" ht="20.100000000000001" customHeight="1" x14ac:dyDescent="0.25">
      <c r="B33" s="36" t="s">
        <v>74</v>
      </c>
      <c r="C33" s="37">
        <v>0</v>
      </c>
      <c r="D33" s="37">
        <v>6623537</v>
      </c>
      <c r="E33" s="38">
        <f t="shared" si="0"/>
        <v>6623537</v>
      </c>
      <c r="F33" s="38">
        <v>447293.29000000004</v>
      </c>
      <c r="G33" s="37">
        <v>159728.71000000002</v>
      </c>
      <c r="H33" s="37"/>
      <c r="I33" s="39"/>
      <c r="J33" s="39">
        <f t="shared" si="1"/>
        <v>2.411531935278689E-2</v>
      </c>
      <c r="K33" s="39">
        <f t="shared" si="2"/>
        <v>0</v>
      </c>
      <c r="L33" s="40">
        <f t="shared" si="3"/>
        <v>6463808.29</v>
      </c>
    </row>
    <row r="34" spans="2:12" ht="20.100000000000001" customHeight="1" x14ac:dyDescent="0.25">
      <c r="B34" s="36" t="s">
        <v>75</v>
      </c>
      <c r="C34" s="37">
        <v>0</v>
      </c>
      <c r="D34" s="37">
        <v>3682637</v>
      </c>
      <c r="E34" s="38">
        <f t="shared" si="0"/>
        <v>3682637</v>
      </c>
      <c r="F34" s="38">
        <v>890705.03999999992</v>
      </c>
      <c r="G34" s="37">
        <v>240095.14</v>
      </c>
      <c r="H34" s="37"/>
      <c r="I34" s="39"/>
      <c r="J34" s="39">
        <f t="shared" si="1"/>
        <v>6.5196526293522822E-2</v>
      </c>
      <c r="K34" s="39">
        <f t="shared" si="2"/>
        <v>0</v>
      </c>
      <c r="L34" s="40">
        <f t="shared" si="3"/>
        <v>3442541.86</v>
      </c>
    </row>
    <row r="35" spans="2:12" ht="20.100000000000001" customHeight="1" x14ac:dyDescent="0.25">
      <c r="B35" s="36" t="s">
        <v>76</v>
      </c>
      <c r="C35" s="37">
        <v>0</v>
      </c>
      <c r="D35" s="37">
        <v>2187244</v>
      </c>
      <c r="E35" s="38">
        <f t="shared" si="0"/>
        <v>2187244</v>
      </c>
      <c r="F35" s="38">
        <v>889097.49000000011</v>
      </c>
      <c r="G35" s="37">
        <v>270154.56999999995</v>
      </c>
      <c r="H35" s="37"/>
      <c r="I35" s="39"/>
      <c r="J35" s="39">
        <f t="shared" si="1"/>
        <v>0.1235136866302982</v>
      </c>
      <c r="K35" s="39">
        <f t="shared" si="2"/>
        <v>0</v>
      </c>
      <c r="L35" s="40">
        <f t="shared" si="3"/>
        <v>1917089.4300000002</v>
      </c>
    </row>
    <row r="36" spans="2:12" ht="20.100000000000001" customHeight="1" x14ac:dyDescent="0.25">
      <c r="B36" s="36" t="s">
        <v>77</v>
      </c>
      <c r="C36" s="37">
        <v>0</v>
      </c>
      <c r="D36" s="37">
        <v>2853867</v>
      </c>
      <c r="E36" s="38">
        <f t="shared" si="0"/>
        <v>2853867</v>
      </c>
      <c r="F36" s="38">
        <v>710792.12000000011</v>
      </c>
      <c r="G36" s="37">
        <v>358711.21000000008</v>
      </c>
      <c r="H36" s="37"/>
      <c r="I36" s="39"/>
      <c r="J36" s="39">
        <f t="shared" si="1"/>
        <v>0.12569303685140201</v>
      </c>
      <c r="K36" s="39">
        <f t="shared" si="2"/>
        <v>0</v>
      </c>
      <c r="L36" s="40">
        <f t="shared" si="3"/>
        <v>2495155.79</v>
      </c>
    </row>
    <row r="37" spans="2:12" ht="20.100000000000001" customHeight="1" x14ac:dyDescent="0.25">
      <c r="B37" s="36" t="s">
        <v>78</v>
      </c>
      <c r="C37" s="37">
        <v>0</v>
      </c>
      <c r="D37" s="37">
        <v>3268059</v>
      </c>
      <c r="E37" s="38">
        <f t="shared" si="0"/>
        <v>3268059</v>
      </c>
      <c r="F37" s="38">
        <v>694230.05</v>
      </c>
      <c r="G37" s="37">
        <v>316830.69999999995</v>
      </c>
      <c r="H37" s="37"/>
      <c r="I37" s="39"/>
      <c r="J37" s="39">
        <f t="shared" si="1"/>
        <v>9.6947668325449432E-2</v>
      </c>
      <c r="K37" s="39">
        <f t="shared" si="2"/>
        <v>0</v>
      </c>
      <c r="L37" s="40">
        <f t="shared" si="3"/>
        <v>2951228.3</v>
      </c>
    </row>
    <row r="38" spans="2:12" ht="20.100000000000001" customHeight="1" x14ac:dyDescent="0.25">
      <c r="B38" s="36" t="s">
        <v>79</v>
      </c>
      <c r="C38" s="37">
        <v>0</v>
      </c>
      <c r="D38" s="37">
        <v>3379118</v>
      </c>
      <c r="E38" s="38">
        <f t="shared" si="0"/>
        <v>3379118</v>
      </c>
      <c r="F38" s="38">
        <v>156011.78</v>
      </c>
      <c r="G38" s="37">
        <v>136111.78</v>
      </c>
      <c r="H38" s="37"/>
      <c r="I38" s="39"/>
      <c r="J38" s="39">
        <f t="shared" si="1"/>
        <v>4.0280268401399415E-2</v>
      </c>
      <c r="K38" s="39">
        <f t="shared" si="2"/>
        <v>0</v>
      </c>
      <c r="L38" s="40">
        <f t="shared" si="3"/>
        <v>3243006.22</v>
      </c>
    </row>
    <row r="39" spans="2:12" ht="20.100000000000001" customHeight="1" x14ac:dyDescent="0.25">
      <c r="B39" s="36" t="s">
        <v>80</v>
      </c>
      <c r="C39" s="37">
        <v>0</v>
      </c>
      <c r="D39" s="37">
        <v>2437913</v>
      </c>
      <c r="E39" s="38">
        <f t="shared" si="0"/>
        <v>2437913</v>
      </c>
      <c r="F39" s="38">
        <v>876034</v>
      </c>
      <c r="G39" s="37">
        <v>107228.15</v>
      </c>
      <c r="H39" s="37"/>
      <c r="I39" s="39"/>
      <c r="J39" s="39">
        <f t="shared" si="1"/>
        <v>4.398358349949321E-2</v>
      </c>
      <c r="K39" s="39">
        <f t="shared" si="2"/>
        <v>0</v>
      </c>
      <c r="L39" s="40">
        <f t="shared" si="3"/>
        <v>2330684.85</v>
      </c>
    </row>
    <row r="40" spans="2:12" ht="20.100000000000001" customHeight="1" x14ac:dyDescent="0.25">
      <c r="B40" s="36" t="s">
        <v>81</v>
      </c>
      <c r="C40" s="37">
        <v>0</v>
      </c>
      <c r="D40" s="37">
        <v>4562924</v>
      </c>
      <c r="E40" s="38">
        <f t="shared" si="0"/>
        <v>4562924</v>
      </c>
      <c r="F40" s="38">
        <v>1700610.75</v>
      </c>
      <c r="G40" s="37">
        <v>666681.85000000009</v>
      </c>
      <c r="H40" s="37"/>
      <c r="I40" s="39"/>
      <c r="J40" s="39">
        <f t="shared" si="1"/>
        <v>0.14610847123467322</v>
      </c>
      <c r="K40" s="39">
        <f t="shared" si="2"/>
        <v>0</v>
      </c>
      <c r="L40" s="40">
        <f t="shared" si="3"/>
        <v>3896242.15</v>
      </c>
    </row>
    <row r="41" spans="2:12" ht="20.100000000000001" customHeight="1" x14ac:dyDescent="0.25">
      <c r="B41" s="36" t="s">
        <v>82</v>
      </c>
      <c r="C41" s="37">
        <v>0</v>
      </c>
      <c r="D41" s="37">
        <v>4361446</v>
      </c>
      <c r="E41" s="38">
        <f t="shared" si="0"/>
        <v>4361446</v>
      </c>
      <c r="F41" s="38">
        <v>1328600</v>
      </c>
      <c r="G41" s="37">
        <v>1134249.9999999998</v>
      </c>
      <c r="H41" s="37"/>
      <c r="I41" s="39"/>
      <c r="J41" s="39">
        <f t="shared" si="1"/>
        <v>0.26006283237256628</v>
      </c>
      <c r="K41" s="39">
        <f t="shared" si="2"/>
        <v>0</v>
      </c>
      <c r="L41" s="40">
        <f t="shared" si="3"/>
        <v>3227196</v>
      </c>
    </row>
    <row r="42" spans="2:12" ht="20.100000000000001" customHeight="1" x14ac:dyDescent="0.25">
      <c r="B42" s="36" t="s">
        <v>83</v>
      </c>
      <c r="C42" s="37">
        <v>0</v>
      </c>
      <c r="D42" s="37">
        <v>3544924</v>
      </c>
      <c r="E42" s="38">
        <f t="shared" si="0"/>
        <v>3544924</v>
      </c>
      <c r="F42" s="38">
        <v>104526.34999999999</v>
      </c>
      <c r="G42" s="37">
        <v>104526.34999999999</v>
      </c>
      <c r="H42" s="37"/>
      <c r="I42" s="39"/>
      <c r="J42" s="39">
        <f t="shared" si="1"/>
        <v>2.9486203371355772E-2</v>
      </c>
      <c r="K42" s="39">
        <f t="shared" si="2"/>
        <v>0</v>
      </c>
      <c r="L42" s="40">
        <f t="shared" si="3"/>
        <v>3440397.65</v>
      </c>
    </row>
    <row r="43" spans="2:12" ht="20.100000000000001" customHeight="1" x14ac:dyDescent="0.25">
      <c r="B43" s="36" t="s">
        <v>84</v>
      </c>
      <c r="C43" s="37">
        <v>0</v>
      </c>
      <c r="D43" s="37">
        <v>7401937</v>
      </c>
      <c r="E43" s="38">
        <f t="shared" si="0"/>
        <v>7401937</v>
      </c>
      <c r="F43" s="38">
        <v>369064.13</v>
      </c>
      <c r="G43" s="37">
        <v>360654.13</v>
      </c>
      <c r="H43" s="37"/>
      <c r="I43" s="39"/>
      <c r="J43" s="39">
        <f t="shared" si="1"/>
        <v>4.8724290682290325E-2</v>
      </c>
      <c r="K43" s="39">
        <f t="shared" si="2"/>
        <v>0</v>
      </c>
      <c r="L43" s="40">
        <f t="shared" si="3"/>
        <v>7041282.8700000001</v>
      </c>
    </row>
    <row r="44" spans="2:12" ht="20.100000000000001" customHeight="1" x14ac:dyDescent="0.25">
      <c r="B44" s="36" t="s">
        <v>85</v>
      </c>
      <c r="C44" s="37">
        <v>0</v>
      </c>
      <c r="D44" s="37">
        <v>4410479</v>
      </c>
      <c r="E44" s="38">
        <f t="shared" si="0"/>
        <v>4410479</v>
      </c>
      <c r="F44" s="38">
        <v>627760</v>
      </c>
      <c r="G44" s="37">
        <v>213060</v>
      </c>
      <c r="H44" s="37"/>
      <c r="I44" s="39"/>
      <c r="J44" s="39">
        <f t="shared" si="1"/>
        <v>4.830767814561638E-2</v>
      </c>
      <c r="K44" s="39">
        <f t="shared" si="2"/>
        <v>0</v>
      </c>
      <c r="L44" s="40">
        <f t="shared" si="3"/>
        <v>4197419</v>
      </c>
    </row>
    <row r="45" spans="2:12" ht="20.100000000000001" customHeight="1" x14ac:dyDescent="0.25">
      <c r="B45" s="36" t="s">
        <v>86</v>
      </c>
      <c r="C45" s="37">
        <v>100000</v>
      </c>
      <c r="D45" s="37">
        <v>3763829</v>
      </c>
      <c r="E45" s="38">
        <f t="shared" si="0"/>
        <v>3763829</v>
      </c>
      <c r="F45" s="38">
        <v>1465507.58</v>
      </c>
      <c r="G45" s="37">
        <v>710078.35000000009</v>
      </c>
      <c r="H45" s="37"/>
      <c r="I45" s="39"/>
      <c r="J45" s="39">
        <f t="shared" si="1"/>
        <v>0.1886585044113322</v>
      </c>
      <c r="K45" s="39">
        <f t="shared" si="2"/>
        <v>0</v>
      </c>
      <c r="L45" s="40">
        <f t="shared" si="3"/>
        <v>3053750.65</v>
      </c>
    </row>
    <row r="46" spans="2:12" ht="20.100000000000001" customHeight="1" x14ac:dyDescent="0.25">
      <c r="B46" s="36" t="s">
        <v>87</v>
      </c>
      <c r="C46" s="37">
        <v>163328</v>
      </c>
      <c r="D46" s="37">
        <v>163328</v>
      </c>
      <c r="E46" s="38">
        <f t="shared" si="0"/>
        <v>163328</v>
      </c>
      <c r="F46" s="38">
        <v>0</v>
      </c>
      <c r="G46" s="37">
        <v>0</v>
      </c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163328</v>
      </c>
    </row>
    <row r="47" spans="2:12" ht="20.100000000000001" customHeight="1" x14ac:dyDescent="0.25">
      <c r="B47" s="36" t="s">
        <v>88</v>
      </c>
      <c r="C47" s="37">
        <v>0</v>
      </c>
      <c r="D47" s="37">
        <v>3039195</v>
      </c>
      <c r="E47" s="38">
        <f t="shared" si="0"/>
        <v>3039195</v>
      </c>
      <c r="F47" s="38">
        <v>579008.14999999991</v>
      </c>
      <c r="G47" s="37">
        <v>279436.58</v>
      </c>
      <c r="H47" s="37"/>
      <c r="I47" s="39"/>
      <c r="J47" s="39">
        <f t="shared" si="1"/>
        <v>9.194427471748276E-2</v>
      </c>
      <c r="K47" s="39">
        <f t="shared" si="2"/>
        <v>0</v>
      </c>
      <c r="L47" s="40">
        <f t="shared" si="3"/>
        <v>2759758.42</v>
      </c>
    </row>
    <row r="48" spans="2:12" ht="20.100000000000001" customHeight="1" x14ac:dyDescent="0.25">
      <c r="B48" s="36" t="s">
        <v>89</v>
      </c>
      <c r="C48" s="37">
        <v>0</v>
      </c>
      <c r="D48" s="37">
        <v>1122051</v>
      </c>
      <c r="E48" s="38">
        <f t="shared" si="0"/>
        <v>1122051</v>
      </c>
      <c r="F48" s="38">
        <v>19600</v>
      </c>
      <c r="G48" s="37">
        <v>19600</v>
      </c>
      <c r="H48" s="37"/>
      <c r="I48" s="39"/>
      <c r="J48" s="39">
        <f t="shared" si="1"/>
        <v>1.7468011703567841E-2</v>
      </c>
      <c r="K48" s="39">
        <f t="shared" si="2"/>
        <v>0</v>
      </c>
      <c r="L48" s="40">
        <f t="shared" si="3"/>
        <v>1102451</v>
      </c>
    </row>
    <row r="49" spans="2:12" ht="20.100000000000001" customHeight="1" x14ac:dyDescent="0.25">
      <c r="B49" s="7" t="s">
        <v>90</v>
      </c>
      <c r="C49" s="9">
        <v>0</v>
      </c>
      <c r="D49" s="9">
        <v>898544</v>
      </c>
      <c r="E49" s="20">
        <f t="shared" si="0"/>
        <v>898544</v>
      </c>
      <c r="F49" s="20">
        <v>59550</v>
      </c>
      <c r="G49" s="9">
        <v>56100</v>
      </c>
      <c r="H49" s="9"/>
      <c r="I49" s="14">
        <f>IF(ISERROR(+#REF!/E49)=TRUE,0,++#REF!/E49)</f>
        <v>0</v>
      </c>
      <c r="J49" s="14">
        <f>IF(ISERROR(+G49/E49)=TRUE,0,++G49/E49)</f>
        <v>6.2434338218273121E-2</v>
      </c>
      <c r="K49" s="14">
        <f>IF(ISERROR(+H49/E49)=TRUE,0,++H49/E49)</f>
        <v>0</v>
      </c>
      <c r="L49" s="17">
        <f>+D49-G49</f>
        <v>842444</v>
      </c>
    </row>
    <row r="50" spans="2:12" ht="20.100000000000001" customHeight="1" x14ac:dyDescent="0.25">
      <c r="B50" s="7" t="s">
        <v>91</v>
      </c>
      <c r="C50" s="9">
        <v>0</v>
      </c>
      <c r="D50" s="9">
        <v>3005103</v>
      </c>
      <c r="E50" s="20">
        <f t="shared" si="0"/>
        <v>3005103</v>
      </c>
      <c r="F50" s="23">
        <v>101830.09</v>
      </c>
      <c r="G50" s="9">
        <v>40274.93</v>
      </c>
      <c r="H50" s="9"/>
      <c r="I50" s="14">
        <f>IF(ISERROR(+#REF!/E50)=TRUE,0,++#REF!/E50)</f>
        <v>0</v>
      </c>
      <c r="J50" s="14">
        <f>IF(ISERROR(+G50/E50)=TRUE,0,++G50/E50)</f>
        <v>1.3402179559236406E-2</v>
      </c>
      <c r="K50" s="14">
        <f>IF(ISERROR(+H50/E50)=TRUE,0,++H50/E50)</f>
        <v>0</v>
      </c>
      <c r="L50" s="17">
        <f>+D50-G50</f>
        <v>2964828.07</v>
      </c>
    </row>
    <row r="51" spans="2:12" ht="23.25" customHeight="1" x14ac:dyDescent="0.25">
      <c r="B51" s="24" t="s">
        <v>4</v>
      </c>
      <c r="C51" s="11">
        <f t="shared" ref="C51:H51" si="4">SUM(C14:C50)</f>
        <v>67768169</v>
      </c>
      <c r="D51" s="11">
        <f t="shared" si="4"/>
        <v>288844613</v>
      </c>
      <c r="E51" s="11">
        <f t="shared" si="4"/>
        <v>288844613</v>
      </c>
      <c r="F51" s="11">
        <f t="shared" si="4"/>
        <v>88015559.089999989</v>
      </c>
      <c r="G51" s="11">
        <f t="shared" si="4"/>
        <v>42640548.850000016</v>
      </c>
      <c r="H51" s="11">
        <f t="shared" si="4"/>
        <v>0</v>
      </c>
      <c r="I51" s="15">
        <f>IF(ISERROR(+#REF!/E51)=TRUE,0,++#REF!/E51)</f>
        <v>0</v>
      </c>
      <c r="J51" s="15">
        <f>IF(ISERROR(+G51/E51)=TRUE,0,++G51/E51)</f>
        <v>0.14762452519756711</v>
      </c>
      <c r="K51" s="15">
        <f>IF(ISERROR(+H51/E51)=TRUE,0,++H51/E51)</f>
        <v>0</v>
      </c>
      <c r="L51" s="18">
        <f>SUM(L14:L50)</f>
        <v>246204064.15000004</v>
      </c>
    </row>
    <row r="52" spans="2:12" x14ac:dyDescent="0.2">
      <c r="B52" s="12" t="s">
        <v>95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28" t="s">
        <v>3</v>
      </c>
      <c r="D57" s="28" t="s">
        <v>2</v>
      </c>
      <c r="E57" s="26" t="s">
        <v>17</v>
      </c>
      <c r="F57" s="26" t="s">
        <v>18</v>
      </c>
      <c r="G57" s="26" t="s">
        <v>21</v>
      </c>
      <c r="H57" s="27" t="s">
        <v>14</v>
      </c>
      <c r="I57" s="52"/>
      <c r="J57" s="52"/>
      <c r="K57" s="52"/>
      <c r="L57" s="26"/>
    </row>
    <row r="58" spans="2:12" s="31" customFormat="1" x14ac:dyDescent="0.25">
      <c r="B58" s="42"/>
      <c r="C58" s="29">
        <f>C51/$A$10</f>
        <v>67.768169</v>
      </c>
      <c r="D58" s="29">
        <f>D51/$A$10</f>
        <v>288.84461299999998</v>
      </c>
      <c r="E58" s="29">
        <f>E51/$A$10</f>
        <v>288.84461299999998</v>
      </c>
      <c r="F58" s="29">
        <f>F51/$A$10</f>
        <v>88.015559089999982</v>
      </c>
      <c r="G58" s="29">
        <f>G51/$A$10</f>
        <v>42.640548850000016</v>
      </c>
      <c r="H58" s="33"/>
      <c r="I58" s="34"/>
      <c r="J58" s="34"/>
      <c r="K58" s="34"/>
      <c r="L58" s="35"/>
    </row>
    <row r="59" spans="2:12" s="31" customFormat="1" x14ac:dyDescent="0.25">
      <c r="B59" s="42"/>
      <c r="C59" s="29"/>
      <c r="D59" s="29"/>
      <c r="E59" s="29"/>
      <c r="F59" s="29"/>
      <c r="G59" s="29"/>
      <c r="H59" s="48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92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93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hidden="1" customHeight="1" x14ac:dyDescent="0.25">
      <c r="B14" s="6" t="s">
        <v>22</v>
      </c>
      <c r="C14" s="8"/>
      <c r="D14" s="8"/>
      <c r="E14" s="19">
        <f>+D14*80/100</f>
        <v>0</v>
      </c>
      <c r="F14" s="19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hidden="1" customHeight="1" x14ac:dyDescent="0.25">
      <c r="B15" s="36" t="s">
        <v>23</v>
      </c>
      <c r="C15" s="37"/>
      <c r="D15" s="37"/>
      <c r="E15" s="38">
        <f t="shared" ref="E15:E50" si="0">+D15*80/100</f>
        <v>0</v>
      </c>
      <c r="F15" s="38"/>
      <c r="G15" s="37"/>
      <c r="H15" s="37"/>
      <c r="I15" s="39"/>
      <c r="J15" s="39">
        <f t="shared" ref="J15:J48" si="1">IF(ISERROR(+G15/E15)=TRUE,0,++G15/E15)</f>
        <v>0</v>
      </c>
      <c r="K15" s="39">
        <f t="shared" ref="K15:K48" si="2">IF(ISERROR(+H15/E15)=TRUE,0,++H15/E15)</f>
        <v>0</v>
      </c>
      <c r="L15" s="40">
        <f t="shared" ref="L15:L48" si="3">+D15-G15</f>
        <v>0</v>
      </c>
    </row>
    <row r="16" spans="1:12" ht="20.100000000000001" customHeight="1" x14ac:dyDescent="0.25">
      <c r="B16" s="36" t="s">
        <v>57</v>
      </c>
      <c r="C16" s="37">
        <v>0</v>
      </c>
      <c r="D16" s="37">
        <v>279196</v>
      </c>
      <c r="E16" s="38">
        <f>+D16*100/100</f>
        <v>279196</v>
      </c>
      <c r="F16" s="38">
        <v>0</v>
      </c>
      <c r="G16" s="37">
        <v>0</v>
      </c>
      <c r="H16" s="37"/>
      <c r="I16" s="39"/>
      <c r="J16" s="39">
        <f t="shared" si="1"/>
        <v>0</v>
      </c>
      <c r="K16" s="39">
        <f t="shared" si="2"/>
        <v>0</v>
      </c>
      <c r="L16" s="40">
        <f t="shared" si="3"/>
        <v>279196</v>
      </c>
    </row>
    <row r="17" spans="2:12" ht="20.100000000000001" hidden="1" customHeight="1" x14ac:dyDescent="0.25">
      <c r="B17" s="36" t="s">
        <v>24</v>
      </c>
      <c r="C17" s="37"/>
      <c r="D17" s="37"/>
      <c r="E17" s="38">
        <f t="shared" si="0"/>
        <v>0</v>
      </c>
      <c r="F17" s="38"/>
      <c r="G17" s="37"/>
      <c r="H17" s="37"/>
      <c r="I17" s="39"/>
      <c r="J17" s="39">
        <f t="shared" si="1"/>
        <v>0</v>
      </c>
      <c r="K17" s="39">
        <f t="shared" si="2"/>
        <v>0</v>
      </c>
      <c r="L17" s="40">
        <f t="shared" si="3"/>
        <v>0</v>
      </c>
    </row>
    <row r="18" spans="2:12" ht="20.100000000000001" hidden="1" customHeight="1" x14ac:dyDescent="0.25">
      <c r="B18" s="36" t="s">
        <v>25</v>
      </c>
      <c r="C18" s="37"/>
      <c r="D18" s="37"/>
      <c r="E18" s="38">
        <f t="shared" si="0"/>
        <v>0</v>
      </c>
      <c r="F18" s="38"/>
      <c r="G18" s="37"/>
      <c r="H18" s="37"/>
      <c r="I18" s="39"/>
      <c r="J18" s="39">
        <f t="shared" si="1"/>
        <v>0</v>
      </c>
      <c r="K18" s="39">
        <f t="shared" si="2"/>
        <v>0</v>
      </c>
      <c r="L18" s="40">
        <f t="shared" si="3"/>
        <v>0</v>
      </c>
    </row>
    <row r="19" spans="2:12" ht="20.100000000000001" hidden="1" customHeight="1" x14ac:dyDescent="0.25">
      <c r="B19" s="36" t="s">
        <v>26</v>
      </c>
      <c r="C19" s="37"/>
      <c r="D19" s="37"/>
      <c r="E19" s="38">
        <f t="shared" si="0"/>
        <v>0</v>
      </c>
      <c r="F19" s="38"/>
      <c r="G19" s="37"/>
      <c r="H19" s="37"/>
      <c r="I19" s="39"/>
      <c r="J19" s="39">
        <f t="shared" si="1"/>
        <v>0</v>
      </c>
      <c r="K19" s="39">
        <f t="shared" si="2"/>
        <v>0</v>
      </c>
      <c r="L19" s="40">
        <f t="shared" si="3"/>
        <v>0</v>
      </c>
    </row>
    <row r="20" spans="2:12" ht="20.100000000000001" hidden="1" customHeight="1" x14ac:dyDescent="0.25">
      <c r="B20" s="36" t="s">
        <v>27</v>
      </c>
      <c r="C20" s="37"/>
      <c r="D20" s="37"/>
      <c r="E20" s="38">
        <f t="shared" si="0"/>
        <v>0</v>
      </c>
      <c r="F20" s="38"/>
      <c r="G20" s="37"/>
      <c r="H20" s="37"/>
      <c r="I20" s="39"/>
      <c r="J20" s="39">
        <f t="shared" si="1"/>
        <v>0</v>
      </c>
      <c r="K20" s="39">
        <f t="shared" si="2"/>
        <v>0</v>
      </c>
      <c r="L20" s="40">
        <f t="shared" si="3"/>
        <v>0</v>
      </c>
    </row>
    <row r="21" spans="2:12" ht="20.100000000000001" hidden="1" customHeight="1" x14ac:dyDescent="0.25">
      <c r="B21" s="36" t="s">
        <v>28</v>
      </c>
      <c r="C21" s="37"/>
      <c r="D21" s="37"/>
      <c r="E21" s="38">
        <f t="shared" si="0"/>
        <v>0</v>
      </c>
      <c r="F21" s="38"/>
      <c r="G21" s="37"/>
      <c r="H21" s="37"/>
      <c r="I21" s="39"/>
      <c r="J21" s="39">
        <f t="shared" si="1"/>
        <v>0</v>
      </c>
      <c r="K21" s="39">
        <f t="shared" si="2"/>
        <v>0</v>
      </c>
      <c r="L21" s="40">
        <f t="shared" si="3"/>
        <v>0</v>
      </c>
    </row>
    <row r="22" spans="2:12" ht="20.100000000000001" hidden="1" customHeight="1" x14ac:dyDescent="0.25">
      <c r="B22" s="36" t="s">
        <v>29</v>
      </c>
      <c r="C22" s="37"/>
      <c r="D22" s="37"/>
      <c r="E22" s="38">
        <f t="shared" si="0"/>
        <v>0</v>
      </c>
      <c r="F22" s="38"/>
      <c r="G22" s="37"/>
      <c r="H22" s="37"/>
      <c r="I22" s="39"/>
      <c r="J22" s="39">
        <f t="shared" si="1"/>
        <v>0</v>
      </c>
      <c r="K22" s="39">
        <f t="shared" si="2"/>
        <v>0</v>
      </c>
      <c r="L22" s="40">
        <f t="shared" si="3"/>
        <v>0</v>
      </c>
    </row>
    <row r="23" spans="2:12" ht="20.100000000000001" hidden="1" customHeight="1" x14ac:dyDescent="0.25">
      <c r="B23" s="36" t="s">
        <v>30</v>
      </c>
      <c r="C23" s="37"/>
      <c r="D23" s="37"/>
      <c r="E23" s="38">
        <f t="shared" si="0"/>
        <v>0</v>
      </c>
      <c r="F23" s="38"/>
      <c r="G23" s="37"/>
      <c r="H23" s="37"/>
      <c r="I23" s="39"/>
      <c r="J23" s="39">
        <f t="shared" si="1"/>
        <v>0</v>
      </c>
      <c r="K23" s="39">
        <f t="shared" si="2"/>
        <v>0</v>
      </c>
      <c r="L23" s="40">
        <f t="shared" si="3"/>
        <v>0</v>
      </c>
    </row>
    <row r="24" spans="2:12" ht="20.100000000000001" hidden="1" customHeight="1" x14ac:dyDescent="0.25">
      <c r="B24" s="36" t="s">
        <v>31</v>
      </c>
      <c r="C24" s="37"/>
      <c r="D24" s="37"/>
      <c r="E24" s="38">
        <f t="shared" si="0"/>
        <v>0</v>
      </c>
      <c r="F24" s="38"/>
      <c r="G24" s="37"/>
      <c r="H24" s="37"/>
      <c r="I24" s="39"/>
      <c r="J24" s="39">
        <f t="shared" si="1"/>
        <v>0</v>
      </c>
      <c r="K24" s="39">
        <f t="shared" si="2"/>
        <v>0</v>
      </c>
      <c r="L24" s="40">
        <f t="shared" si="3"/>
        <v>0</v>
      </c>
    </row>
    <row r="25" spans="2:12" ht="20.100000000000001" hidden="1" customHeight="1" x14ac:dyDescent="0.25">
      <c r="B25" s="36" t="s">
        <v>32</v>
      </c>
      <c r="C25" s="37"/>
      <c r="D25" s="37"/>
      <c r="E25" s="38">
        <f t="shared" si="0"/>
        <v>0</v>
      </c>
      <c r="F25" s="38"/>
      <c r="G25" s="37"/>
      <c r="H25" s="37"/>
      <c r="I25" s="39"/>
      <c r="J25" s="39">
        <f t="shared" si="1"/>
        <v>0</v>
      </c>
      <c r="K25" s="39">
        <f t="shared" si="2"/>
        <v>0</v>
      </c>
      <c r="L25" s="40">
        <f t="shared" si="3"/>
        <v>0</v>
      </c>
    </row>
    <row r="26" spans="2:12" ht="20.100000000000001" hidden="1" customHeight="1" x14ac:dyDescent="0.25">
      <c r="B26" s="36" t="s">
        <v>33</v>
      </c>
      <c r="C26" s="37"/>
      <c r="D26" s="37"/>
      <c r="E26" s="38">
        <f t="shared" si="0"/>
        <v>0</v>
      </c>
      <c r="F26" s="38"/>
      <c r="G26" s="37"/>
      <c r="H26" s="37"/>
      <c r="I26" s="39"/>
      <c r="J26" s="39">
        <f t="shared" si="1"/>
        <v>0</v>
      </c>
      <c r="K26" s="39">
        <f t="shared" si="2"/>
        <v>0</v>
      </c>
      <c r="L26" s="40">
        <f t="shared" si="3"/>
        <v>0</v>
      </c>
    </row>
    <row r="27" spans="2:12" ht="20.100000000000001" customHeight="1" x14ac:dyDescent="0.25">
      <c r="B27" s="36" t="s">
        <v>68</v>
      </c>
      <c r="C27" s="37">
        <v>0</v>
      </c>
      <c r="D27" s="37">
        <v>122861</v>
      </c>
      <c r="E27" s="38">
        <f t="shared" ref="E27:E36" si="4">+D27*100/100</f>
        <v>122861</v>
      </c>
      <c r="F27" s="38">
        <v>0</v>
      </c>
      <c r="G27" s="37">
        <v>0</v>
      </c>
      <c r="H27" s="37"/>
      <c r="I27" s="39"/>
      <c r="J27" s="39">
        <f t="shared" si="1"/>
        <v>0</v>
      </c>
      <c r="K27" s="39">
        <f t="shared" si="2"/>
        <v>0</v>
      </c>
      <c r="L27" s="40">
        <f t="shared" si="3"/>
        <v>122861</v>
      </c>
    </row>
    <row r="28" spans="2:12" ht="20.100000000000001" hidden="1" customHeight="1" x14ac:dyDescent="0.25">
      <c r="B28" s="36" t="s">
        <v>34</v>
      </c>
      <c r="C28" s="37"/>
      <c r="D28" s="37"/>
      <c r="E28" s="38">
        <f t="shared" si="4"/>
        <v>0</v>
      </c>
      <c r="F28" s="38"/>
      <c r="G28" s="37"/>
      <c r="H28" s="37"/>
      <c r="I28" s="39"/>
      <c r="J28" s="39">
        <f t="shared" si="1"/>
        <v>0</v>
      </c>
      <c r="K28" s="39">
        <f t="shared" si="2"/>
        <v>0</v>
      </c>
      <c r="L28" s="40">
        <f t="shared" si="3"/>
        <v>0</v>
      </c>
    </row>
    <row r="29" spans="2:12" ht="20.100000000000001" hidden="1" customHeight="1" x14ac:dyDescent="0.25">
      <c r="B29" s="36" t="s">
        <v>35</v>
      </c>
      <c r="C29" s="37"/>
      <c r="D29" s="37"/>
      <c r="E29" s="38">
        <f t="shared" si="4"/>
        <v>0</v>
      </c>
      <c r="F29" s="38"/>
      <c r="G29" s="37"/>
      <c r="H29" s="37"/>
      <c r="I29" s="39"/>
      <c r="J29" s="39">
        <f t="shared" si="1"/>
        <v>0</v>
      </c>
      <c r="K29" s="39">
        <f t="shared" si="2"/>
        <v>0</v>
      </c>
      <c r="L29" s="40">
        <f t="shared" si="3"/>
        <v>0</v>
      </c>
    </row>
    <row r="30" spans="2:12" ht="20.100000000000001" customHeight="1" x14ac:dyDescent="0.25">
      <c r="B30" s="36" t="s">
        <v>71</v>
      </c>
      <c r="C30" s="37">
        <v>0</v>
      </c>
      <c r="D30" s="37">
        <v>689817</v>
      </c>
      <c r="E30" s="38">
        <f t="shared" si="4"/>
        <v>689817</v>
      </c>
      <c r="F30" s="38">
        <v>322649.76</v>
      </c>
      <c r="G30" s="37">
        <v>322649.76</v>
      </c>
      <c r="H30" s="37"/>
      <c r="I30" s="39"/>
      <c r="J30" s="39">
        <f t="shared" si="1"/>
        <v>0.46773239859267024</v>
      </c>
      <c r="K30" s="39">
        <f t="shared" si="2"/>
        <v>0</v>
      </c>
      <c r="L30" s="40">
        <f t="shared" si="3"/>
        <v>367167.24</v>
      </c>
    </row>
    <row r="31" spans="2:12" ht="20.100000000000001" hidden="1" customHeight="1" x14ac:dyDescent="0.25">
      <c r="B31" s="36" t="s">
        <v>36</v>
      </c>
      <c r="C31" s="37"/>
      <c r="D31" s="37"/>
      <c r="E31" s="38">
        <f t="shared" si="4"/>
        <v>0</v>
      </c>
      <c r="F31" s="38"/>
      <c r="G31" s="37"/>
      <c r="H31" s="37"/>
      <c r="I31" s="39"/>
      <c r="J31" s="39">
        <f t="shared" si="1"/>
        <v>0</v>
      </c>
      <c r="K31" s="39">
        <f t="shared" si="2"/>
        <v>0</v>
      </c>
      <c r="L31" s="40">
        <f t="shared" si="3"/>
        <v>0</v>
      </c>
    </row>
    <row r="32" spans="2:12" ht="20.100000000000001" hidden="1" customHeight="1" x14ac:dyDescent="0.25">
      <c r="B32" s="36" t="s">
        <v>37</v>
      </c>
      <c r="C32" s="37"/>
      <c r="D32" s="37"/>
      <c r="E32" s="38">
        <f t="shared" si="4"/>
        <v>0</v>
      </c>
      <c r="F32" s="38"/>
      <c r="G32" s="37"/>
      <c r="H32" s="37"/>
      <c r="I32" s="39"/>
      <c r="J32" s="39">
        <f t="shared" si="1"/>
        <v>0</v>
      </c>
      <c r="K32" s="39">
        <f t="shared" si="2"/>
        <v>0</v>
      </c>
      <c r="L32" s="40">
        <f t="shared" si="3"/>
        <v>0</v>
      </c>
    </row>
    <row r="33" spans="2:12" ht="20.100000000000001" hidden="1" customHeight="1" x14ac:dyDescent="0.25">
      <c r="B33" s="36" t="s">
        <v>38</v>
      </c>
      <c r="C33" s="37"/>
      <c r="D33" s="37"/>
      <c r="E33" s="38">
        <f t="shared" si="4"/>
        <v>0</v>
      </c>
      <c r="F33" s="38"/>
      <c r="G33" s="37"/>
      <c r="H33" s="37"/>
      <c r="I33" s="39"/>
      <c r="J33" s="39">
        <f t="shared" si="1"/>
        <v>0</v>
      </c>
      <c r="K33" s="39">
        <f t="shared" si="2"/>
        <v>0</v>
      </c>
      <c r="L33" s="40">
        <f t="shared" si="3"/>
        <v>0</v>
      </c>
    </row>
    <row r="34" spans="2:12" ht="20.100000000000001" hidden="1" customHeight="1" x14ac:dyDescent="0.25">
      <c r="B34" s="36" t="s">
        <v>39</v>
      </c>
      <c r="C34" s="37"/>
      <c r="D34" s="37"/>
      <c r="E34" s="38">
        <f t="shared" si="4"/>
        <v>0</v>
      </c>
      <c r="F34" s="38"/>
      <c r="G34" s="37"/>
      <c r="H34" s="37"/>
      <c r="I34" s="39"/>
      <c r="J34" s="39">
        <f t="shared" si="1"/>
        <v>0</v>
      </c>
      <c r="K34" s="39">
        <f t="shared" si="2"/>
        <v>0</v>
      </c>
      <c r="L34" s="40">
        <f t="shared" si="3"/>
        <v>0</v>
      </c>
    </row>
    <row r="35" spans="2:12" ht="20.100000000000001" hidden="1" customHeight="1" x14ac:dyDescent="0.25">
      <c r="B35" s="36" t="s">
        <v>40</v>
      </c>
      <c r="C35" s="37"/>
      <c r="D35" s="37"/>
      <c r="E35" s="38">
        <f t="shared" si="4"/>
        <v>0</v>
      </c>
      <c r="F35" s="38"/>
      <c r="G35" s="37"/>
      <c r="H35" s="37"/>
      <c r="I35" s="39"/>
      <c r="J35" s="39">
        <f t="shared" si="1"/>
        <v>0</v>
      </c>
      <c r="K35" s="39">
        <f t="shared" si="2"/>
        <v>0</v>
      </c>
      <c r="L35" s="40">
        <f t="shared" si="3"/>
        <v>0</v>
      </c>
    </row>
    <row r="36" spans="2:12" ht="20.100000000000001" customHeight="1" x14ac:dyDescent="0.25">
      <c r="B36" s="36" t="s">
        <v>77</v>
      </c>
      <c r="C36" s="37">
        <v>0</v>
      </c>
      <c r="D36" s="37">
        <v>2074351</v>
      </c>
      <c r="E36" s="38">
        <f t="shared" si="4"/>
        <v>2074351</v>
      </c>
      <c r="F36" s="38">
        <v>1700202.3900000001</v>
      </c>
      <c r="G36" s="37">
        <v>789884.3899999999</v>
      </c>
      <c r="H36" s="37"/>
      <c r="I36" s="39"/>
      <c r="J36" s="39">
        <f t="shared" si="1"/>
        <v>0.38078627483969679</v>
      </c>
      <c r="K36" s="39">
        <f t="shared" si="2"/>
        <v>0</v>
      </c>
      <c r="L36" s="40">
        <f t="shared" si="3"/>
        <v>1284466.6100000001</v>
      </c>
    </row>
    <row r="37" spans="2:12" ht="20.100000000000001" hidden="1" customHeight="1" x14ac:dyDescent="0.25">
      <c r="B37" s="36" t="s">
        <v>41</v>
      </c>
      <c r="C37" s="37"/>
      <c r="D37" s="37"/>
      <c r="E37" s="38">
        <f t="shared" si="0"/>
        <v>0</v>
      </c>
      <c r="F37" s="38"/>
      <c r="G37" s="37"/>
      <c r="H37" s="37"/>
      <c r="I37" s="39"/>
      <c r="J37" s="39">
        <f t="shared" si="1"/>
        <v>0</v>
      </c>
      <c r="K37" s="39">
        <f t="shared" si="2"/>
        <v>0</v>
      </c>
      <c r="L37" s="40">
        <f t="shared" si="3"/>
        <v>0</v>
      </c>
    </row>
    <row r="38" spans="2:12" ht="20.100000000000001" hidden="1" customHeight="1" x14ac:dyDescent="0.25">
      <c r="B38" s="36" t="s">
        <v>42</v>
      </c>
      <c r="C38" s="37"/>
      <c r="D38" s="37"/>
      <c r="E38" s="38">
        <f t="shared" si="0"/>
        <v>0</v>
      </c>
      <c r="F38" s="38"/>
      <c r="G38" s="37"/>
      <c r="H38" s="37"/>
      <c r="I38" s="39"/>
      <c r="J38" s="39">
        <f t="shared" si="1"/>
        <v>0</v>
      </c>
      <c r="K38" s="39">
        <f t="shared" si="2"/>
        <v>0</v>
      </c>
      <c r="L38" s="40">
        <f t="shared" si="3"/>
        <v>0</v>
      </c>
    </row>
    <row r="39" spans="2:12" ht="20.100000000000001" hidden="1" customHeight="1" x14ac:dyDescent="0.25">
      <c r="B39" s="36" t="s">
        <v>43</v>
      </c>
      <c r="C39" s="37"/>
      <c r="D39" s="37"/>
      <c r="E39" s="38">
        <f t="shared" si="0"/>
        <v>0</v>
      </c>
      <c r="F39" s="38"/>
      <c r="G39" s="37"/>
      <c r="H39" s="37"/>
      <c r="I39" s="39"/>
      <c r="J39" s="39">
        <f t="shared" si="1"/>
        <v>0</v>
      </c>
      <c r="K39" s="39">
        <f t="shared" si="2"/>
        <v>0</v>
      </c>
      <c r="L39" s="40">
        <f t="shared" si="3"/>
        <v>0</v>
      </c>
    </row>
    <row r="40" spans="2:12" ht="20.100000000000001" hidden="1" customHeight="1" x14ac:dyDescent="0.25">
      <c r="B40" s="36" t="s">
        <v>44</v>
      </c>
      <c r="C40" s="37"/>
      <c r="D40" s="37"/>
      <c r="E40" s="38">
        <f t="shared" si="0"/>
        <v>0</v>
      </c>
      <c r="F40" s="38"/>
      <c r="G40" s="37"/>
      <c r="H40" s="37"/>
      <c r="I40" s="39"/>
      <c r="J40" s="39">
        <f t="shared" si="1"/>
        <v>0</v>
      </c>
      <c r="K40" s="39">
        <f t="shared" si="2"/>
        <v>0</v>
      </c>
      <c r="L40" s="40">
        <f t="shared" si="3"/>
        <v>0</v>
      </c>
    </row>
    <row r="41" spans="2:12" ht="20.100000000000001" hidden="1" customHeight="1" x14ac:dyDescent="0.25">
      <c r="B41" s="36" t="s">
        <v>45</v>
      </c>
      <c r="C41" s="37"/>
      <c r="D41" s="37"/>
      <c r="E41" s="38">
        <f t="shared" si="0"/>
        <v>0</v>
      </c>
      <c r="F41" s="38"/>
      <c r="G41" s="37"/>
      <c r="H41" s="37"/>
      <c r="I41" s="39"/>
      <c r="J41" s="39">
        <f t="shared" si="1"/>
        <v>0</v>
      </c>
      <c r="K41" s="39">
        <f t="shared" si="2"/>
        <v>0</v>
      </c>
      <c r="L41" s="40">
        <f t="shared" si="3"/>
        <v>0</v>
      </c>
    </row>
    <row r="42" spans="2:12" ht="20.100000000000001" hidden="1" customHeight="1" x14ac:dyDescent="0.25">
      <c r="B42" s="36" t="s">
        <v>46</v>
      </c>
      <c r="C42" s="37"/>
      <c r="D42" s="37"/>
      <c r="E42" s="38">
        <f t="shared" si="0"/>
        <v>0</v>
      </c>
      <c r="F42" s="38"/>
      <c r="G42" s="37"/>
      <c r="H42" s="37"/>
      <c r="I42" s="39"/>
      <c r="J42" s="39">
        <f t="shared" si="1"/>
        <v>0</v>
      </c>
      <c r="K42" s="39">
        <f t="shared" si="2"/>
        <v>0</v>
      </c>
      <c r="L42" s="40">
        <f t="shared" si="3"/>
        <v>0</v>
      </c>
    </row>
    <row r="43" spans="2:12" ht="20.100000000000001" hidden="1" customHeight="1" x14ac:dyDescent="0.25">
      <c r="B43" s="36" t="s">
        <v>47</v>
      </c>
      <c r="C43" s="37"/>
      <c r="D43" s="37"/>
      <c r="E43" s="38">
        <f t="shared" si="0"/>
        <v>0</v>
      </c>
      <c r="F43" s="38"/>
      <c r="G43" s="37"/>
      <c r="H43" s="37"/>
      <c r="I43" s="39"/>
      <c r="J43" s="39">
        <f t="shared" si="1"/>
        <v>0</v>
      </c>
      <c r="K43" s="39">
        <f t="shared" si="2"/>
        <v>0</v>
      </c>
      <c r="L43" s="40">
        <f t="shared" si="3"/>
        <v>0</v>
      </c>
    </row>
    <row r="44" spans="2:12" ht="20.100000000000001" hidden="1" customHeight="1" x14ac:dyDescent="0.25">
      <c r="B44" s="36" t="s">
        <v>48</v>
      </c>
      <c r="C44" s="37"/>
      <c r="D44" s="37"/>
      <c r="E44" s="38">
        <f t="shared" si="0"/>
        <v>0</v>
      </c>
      <c r="F44" s="38"/>
      <c r="G44" s="37"/>
      <c r="H44" s="37"/>
      <c r="I44" s="39"/>
      <c r="J44" s="39">
        <f t="shared" si="1"/>
        <v>0</v>
      </c>
      <c r="K44" s="39">
        <f t="shared" si="2"/>
        <v>0</v>
      </c>
      <c r="L44" s="40">
        <f t="shared" si="3"/>
        <v>0</v>
      </c>
    </row>
    <row r="45" spans="2:12" ht="20.100000000000001" hidden="1" customHeight="1" x14ac:dyDescent="0.25">
      <c r="B45" s="36" t="s">
        <v>49</v>
      </c>
      <c r="C45" s="37"/>
      <c r="D45" s="37"/>
      <c r="E45" s="38">
        <f t="shared" si="0"/>
        <v>0</v>
      </c>
      <c r="F45" s="38"/>
      <c r="G45" s="37"/>
      <c r="H45" s="37"/>
      <c r="I45" s="39"/>
      <c r="J45" s="39">
        <f t="shared" si="1"/>
        <v>0</v>
      </c>
      <c r="K45" s="39">
        <f t="shared" si="2"/>
        <v>0</v>
      </c>
      <c r="L45" s="40">
        <f t="shared" si="3"/>
        <v>0</v>
      </c>
    </row>
    <row r="46" spans="2:12" ht="20.100000000000001" hidden="1" customHeight="1" x14ac:dyDescent="0.25">
      <c r="B46" s="36" t="s">
        <v>50</v>
      </c>
      <c r="C46" s="37"/>
      <c r="D46" s="37"/>
      <c r="E46" s="38">
        <f t="shared" si="0"/>
        <v>0</v>
      </c>
      <c r="F46" s="38"/>
      <c r="G46" s="37"/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0</v>
      </c>
    </row>
    <row r="47" spans="2:12" ht="20.100000000000001" hidden="1" customHeight="1" x14ac:dyDescent="0.25">
      <c r="B47" s="36" t="s">
        <v>51</v>
      </c>
      <c r="C47" s="37"/>
      <c r="D47" s="37"/>
      <c r="E47" s="38">
        <f t="shared" si="0"/>
        <v>0</v>
      </c>
      <c r="F47" s="38"/>
      <c r="G47" s="37"/>
      <c r="H47" s="37"/>
      <c r="I47" s="39"/>
      <c r="J47" s="39">
        <f t="shared" si="1"/>
        <v>0</v>
      </c>
      <c r="K47" s="39">
        <f t="shared" si="2"/>
        <v>0</v>
      </c>
      <c r="L47" s="40">
        <f t="shared" si="3"/>
        <v>0</v>
      </c>
    </row>
    <row r="48" spans="2:12" ht="20.100000000000001" hidden="1" customHeight="1" x14ac:dyDescent="0.25">
      <c r="B48" s="36" t="s">
        <v>52</v>
      </c>
      <c r="C48" s="37"/>
      <c r="D48" s="37"/>
      <c r="E48" s="38">
        <f t="shared" si="0"/>
        <v>0</v>
      </c>
      <c r="F48" s="38"/>
      <c r="G48" s="37"/>
      <c r="H48" s="37"/>
      <c r="I48" s="39"/>
      <c r="J48" s="39">
        <f t="shared" si="1"/>
        <v>0</v>
      </c>
      <c r="K48" s="39">
        <f t="shared" si="2"/>
        <v>0</v>
      </c>
      <c r="L48" s="40">
        <f t="shared" si="3"/>
        <v>0</v>
      </c>
    </row>
    <row r="49" spans="2:12" ht="20.100000000000001" hidden="1" customHeight="1" x14ac:dyDescent="0.25">
      <c r="B49" s="7" t="s">
        <v>53</v>
      </c>
      <c r="C49" s="9"/>
      <c r="D49" s="9"/>
      <c r="E49" s="20">
        <f t="shared" si="0"/>
        <v>0</v>
      </c>
      <c r="F49" s="20"/>
      <c r="G49" s="9"/>
      <c r="H49" s="9"/>
      <c r="I49" s="14">
        <f>IF(ISERROR(+#REF!/E49)=TRUE,0,++#REF!/E49)</f>
        <v>0</v>
      </c>
      <c r="J49" s="14">
        <f>IF(ISERROR(+G49/E49)=TRUE,0,++G49/E49)</f>
        <v>0</v>
      </c>
      <c r="K49" s="14">
        <f>IF(ISERROR(+H49/E49)=TRUE,0,++H49/E49)</f>
        <v>0</v>
      </c>
      <c r="L49" s="17">
        <f>+D49-G49</f>
        <v>0</v>
      </c>
    </row>
    <row r="50" spans="2:12" ht="20.100000000000001" hidden="1" customHeight="1" x14ac:dyDescent="0.25">
      <c r="B50" s="7" t="s">
        <v>54</v>
      </c>
      <c r="C50" s="9"/>
      <c r="D50" s="9"/>
      <c r="E50" s="20">
        <f t="shared" si="0"/>
        <v>0</v>
      </c>
      <c r="F50" s="23"/>
      <c r="G50" s="9"/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0</v>
      </c>
    </row>
    <row r="51" spans="2:12" ht="23.25" customHeight="1" x14ac:dyDescent="0.25">
      <c r="B51" s="24" t="s">
        <v>4</v>
      </c>
      <c r="C51" s="11">
        <f t="shared" ref="C51:H51" si="5">SUM(C14:C50)</f>
        <v>0</v>
      </c>
      <c r="D51" s="11">
        <f t="shared" si="5"/>
        <v>3166225</v>
      </c>
      <c r="E51" s="11">
        <f t="shared" si="5"/>
        <v>3166225</v>
      </c>
      <c r="F51" s="11">
        <f t="shared" si="5"/>
        <v>2022852.1500000001</v>
      </c>
      <c r="G51" s="11">
        <f t="shared" si="5"/>
        <v>1112534.1499999999</v>
      </c>
      <c r="H51" s="11">
        <f t="shared" si="5"/>
        <v>0</v>
      </c>
      <c r="I51" s="15">
        <f>IF(ISERROR(+#REF!/E51)=TRUE,0,++#REF!/E51)</f>
        <v>0</v>
      </c>
      <c r="J51" s="15">
        <f>IF(ISERROR(+G51/E51)=TRUE,0,++G51/E51)</f>
        <v>0.35137558133108038</v>
      </c>
      <c r="K51" s="15">
        <f>IF(ISERROR(+H51/E51)=TRUE,0,++H51/E51)</f>
        <v>0</v>
      </c>
      <c r="L51" s="18">
        <f>SUM(L14:L50)</f>
        <v>2053690.85</v>
      </c>
    </row>
    <row r="52" spans="2:12" x14ac:dyDescent="0.2">
      <c r="B52" s="12" t="s">
        <v>95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41" t="s">
        <v>3</v>
      </c>
      <c r="D57" s="41" t="s">
        <v>2</v>
      </c>
      <c r="E57" s="49" t="s">
        <v>17</v>
      </c>
      <c r="F57" s="49" t="s">
        <v>18</v>
      </c>
      <c r="G57" s="49" t="s">
        <v>21</v>
      </c>
      <c r="H57" s="50" t="s">
        <v>14</v>
      </c>
      <c r="I57" s="63"/>
      <c r="J57" s="63"/>
      <c r="K57" s="63"/>
      <c r="L57" s="49"/>
    </row>
    <row r="58" spans="2:12" s="31" customFormat="1" x14ac:dyDescent="0.25">
      <c r="B58" s="42"/>
      <c r="C58" s="43">
        <f>C51/$A$10</f>
        <v>0</v>
      </c>
      <c r="D58" s="43">
        <f>D51/$A$10</f>
        <v>3.1662249999999998</v>
      </c>
      <c r="E58" s="43">
        <f>E51/$A$10</f>
        <v>3.1662249999999998</v>
      </c>
      <c r="F58" s="43">
        <f>F51/$A$10</f>
        <v>2.0228521500000003</v>
      </c>
      <c r="G58" s="43">
        <f>G51/$A$10</f>
        <v>1.1125341499999999</v>
      </c>
      <c r="H58" s="51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08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92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93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56</v>
      </c>
      <c r="C14" s="8">
        <v>0</v>
      </c>
      <c r="D14" s="8">
        <v>4166858</v>
      </c>
      <c r="E14" s="19">
        <f>+D14*100/100</f>
        <v>4166858</v>
      </c>
      <c r="F14" s="19">
        <v>1293099.07</v>
      </c>
      <c r="G14" s="8">
        <v>699927.24</v>
      </c>
      <c r="H14" s="8"/>
      <c r="I14" s="13">
        <f>IF(ISERROR(+#REF!/E14)=TRUE,0,++#REF!/E14)</f>
        <v>0</v>
      </c>
      <c r="J14" s="13">
        <f>IF(ISERROR(+G14/E14)=TRUE,0,++G14/E14)</f>
        <v>0.1679748241960729</v>
      </c>
      <c r="K14" s="13">
        <f>IF(ISERROR(+H14/E14)=TRUE,0,++H14/E14)</f>
        <v>0</v>
      </c>
      <c r="L14" s="16">
        <f>+D14-G14</f>
        <v>3466930.76</v>
      </c>
    </row>
    <row r="15" spans="1:12" ht="20.100000000000001" customHeight="1" x14ac:dyDescent="0.25">
      <c r="B15" s="36" t="s">
        <v>57</v>
      </c>
      <c r="C15" s="37">
        <v>0</v>
      </c>
      <c r="D15" s="37">
        <v>5469884</v>
      </c>
      <c r="E15" s="38">
        <f t="shared" ref="E15:E47" si="0">+D15*100/100</f>
        <v>5469884</v>
      </c>
      <c r="F15" s="38">
        <v>3339609.89</v>
      </c>
      <c r="G15" s="37">
        <v>2400983.14</v>
      </c>
      <c r="H15" s="37"/>
      <c r="I15" s="39"/>
      <c r="J15" s="39">
        <f t="shared" ref="J15:J47" si="1">IF(ISERROR(+G15/E15)=TRUE,0,++G15/E15)</f>
        <v>0.43894589720732652</v>
      </c>
      <c r="K15" s="39">
        <f t="shared" ref="K15:K47" si="2">IF(ISERROR(+H15/E15)=TRUE,0,++H15/E15)</f>
        <v>0</v>
      </c>
      <c r="L15" s="40">
        <f t="shared" ref="L15:L47" si="3">+D15-G15</f>
        <v>3068900.86</v>
      </c>
    </row>
    <row r="16" spans="1:12" ht="20.100000000000001" customHeight="1" x14ac:dyDescent="0.25">
      <c r="B16" s="36" t="s">
        <v>58</v>
      </c>
      <c r="C16" s="37">
        <v>0</v>
      </c>
      <c r="D16" s="37">
        <v>4726159</v>
      </c>
      <c r="E16" s="38">
        <f t="shared" si="0"/>
        <v>4726159</v>
      </c>
      <c r="F16" s="38">
        <v>2196242.9400000004</v>
      </c>
      <c r="G16" s="37">
        <v>962788.41999999993</v>
      </c>
      <c r="H16" s="37"/>
      <c r="I16" s="39"/>
      <c r="J16" s="39">
        <f t="shared" si="1"/>
        <v>0.2037147755714524</v>
      </c>
      <c r="K16" s="39">
        <f t="shared" si="2"/>
        <v>0</v>
      </c>
      <c r="L16" s="40">
        <f t="shared" si="3"/>
        <v>3763370.58</v>
      </c>
    </row>
    <row r="17" spans="2:12" ht="20.100000000000001" customHeight="1" x14ac:dyDescent="0.25">
      <c r="B17" s="36" t="s">
        <v>59</v>
      </c>
      <c r="C17" s="37">
        <v>0</v>
      </c>
      <c r="D17" s="37">
        <v>1200826</v>
      </c>
      <c r="E17" s="38">
        <f t="shared" si="0"/>
        <v>1200826</v>
      </c>
      <c r="F17" s="38">
        <v>173000</v>
      </c>
      <c r="G17" s="37">
        <v>140800</v>
      </c>
      <c r="H17" s="37"/>
      <c r="I17" s="39"/>
      <c r="J17" s="39">
        <f t="shared" si="1"/>
        <v>0.11725262444350805</v>
      </c>
      <c r="K17" s="39">
        <f t="shared" si="2"/>
        <v>0</v>
      </c>
      <c r="L17" s="40">
        <f t="shared" si="3"/>
        <v>1060026</v>
      </c>
    </row>
    <row r="18" spans="2:12" ht="20.100000000000001" customHeight="1" x14ac:dyDescent="0.25">
      <c r="B18" s="36" t="s">
        <v>60</v>
      </c>
      <c r="C18" s="37">
        <v>0</v>
      </c>
      <c r="D18" s="37">
        <v>21790820</v>
      </c>
      <c r="E18" s="38">
        <f t="shared" si="0"/>
        <v>21790820</v>
      </c>
      <c r="F18" s="38">
        <v>6613603.7400000002</v>
      </c>
      <c r="G18" s="37">
        <v>5401567.6200000001</v>
      </c>
      <c r="H18" s="37"/>
      <c r="I18" s="39"/>
      <c r="J18" s="39">
        <f t="shared" si="1"/>
        <v>0.24788271483129135</v>
      </c>
      <c r="K18" s="39">
        <f t="shared" si="2"/>
        <v>0</v>
      </c>
      <c r="L18" s="40">
        <f t="shared" si="3"/>
        <v>16389252.379999999</v>
      </c>
    </row>
    <row r="19" spans="2:12" ht="20.100000000000001" customHeight="1" x14ac:dyDescent="0.25">
      <c r="B19" s="36" t="s">
        <v>61</v>
      </c>
      <c r="C19" s="37">
        <v>0</v>
      </c>
      <c r="D19" s="37">
        <v>21974311</v>
      </c>
      <c r="E19" s="38">
        <f t="shared" si="0"/>
        <v>21974311</v>
      </c>
      <c r="F19" s="38">
        <v>7869762.4400000004</v>
      </c>
      <c r="G19" s="37">
        <v>5612646.1999999993</v>
      </c>
      <c r="H19" s="37"/>
      <c r="I19" s="39"/>
      <c r="J19" s="39">
        <f t="shared" si="1"/>
        <v>0.25541852939097837</v>
      </c>
      <c r="K19" s="39">
        <f t="shared" si="2"/>
        <v>0</v>
      </c>
      <c r="L19" s="40">
        <f t="shared" si="3"/>
        <v>16361664.800000001</v>
      </c>
    </row>
    <row r="20" spans="2:12" ht="20.100000000000001" customHeight="1" x14ac:dyDescent="0.25">
      <c r="B20" s="36" t="s">
        <v>62</v>
      </c>
      <c r="C20" s="37">
        <v>0</v>
      </c>
      <c r="D20" s="37">
        <v>15347907</v>
      </c>
      <c r="E20" s="38">
        <f t="shared" si="0"/>
        <v>15347907</v>
      </c>
      <c r="F20" s="38">
        <v>6171947.6600000001</v>
      </c>
      <c r="G20" s="37">
        <v>5345759.8200000012</v>
      </c>
      <c r="H20" s="37"/>
      <c r="I20" s="39"/>
      <c r="J20" s="39">
        <f t="shared" si="1"/>
        <v>0.34830546080322228</v>
      </c>
      <c r="K20" s="39">
        <f t="shared" si="2"/>
        <v>0</v>
      </c>
      <c r="L20" s="40">
        <f t="shared" si="3"/>
        <v>10002147.18</v>
      </c>
    </row>
    <row r="21" spans="2:12" ht="20.100000000000001" customHeight="1" x14ac:dyDescent="0.25">
      <c r="B21" s="36" t="s">
        <v>63</v>
      </c>
      <c r="C21" s="37">
        <v>0</v>
      </c>
      <c r="D21" s="37">
        <v>4057781</v>
      </c>
      <c r="E21" s="38">
        <f t="shared" si="0"/>
        <v>4057781</v>
      </c>
      <c r="F21" s="38">
        <v>1133289.9899999998</v>
      </c>
      <c r="G21" s="37">
        <v>564979.66</v>
      </c>
      <c r="H21" s="37"/>
      <c r="I21" s="39"/>
      <c r="J21" s="39">
        <f t="shared" si="1"/>
        <v>0.13923365011566669</v>
      </c>
      <c r="K21" s="39">
        <f t="shared" si="2"/>
        <v>0</v>
      </c>
      <c r="L21" s="40">
        <f t="shared" si="3"/>
        <v>3492801.34</v>
      </c>
    </row>
    <row r="22" spans="2:12" ht="20.100000000000001" customHeight="1" x14ac:dyDescent="0.25">
      <c r="B22" s="36" t="s">
        <v>64</v>
      </c>
      <c r="C22" s="37">
        <v>0</v>
      </c>
      <c r="D22" s="37">
        <v>7462919</v>
      </c>
      <c r="E22" s="38">
        <f t="shared" si="0"/>
        <v>7462919</v>
      </c>
      <c r="F22" s="38">
        <v>1720047.92</v>
      </c>
      <c r="G22" s="37">
        <v>1266261.68</v>
      </c>
      <c r="H22" s="37"/>
      <c r="I22" s="39"/>
      <c r="J22" s="39">
        <f t="shared" si="1"/>
        <v>0.16967378046043377</v>
      </c>
      <c r="K22" s="39">
        <f t="shared" si="2"/>
        <v>0</v>
      </c>
      <c r="L22" s="40">
        <f t="shared" si="3"/>
        <v>6196657.3200000003</v>
      </c>
    </row>
    <row r="23" spans="2:12" ht="20.100000000000001" customHeight="1" x14ac:dyDescent="0.25">
      <c r="B23" s="36" t="s">
        <v>65</v>
      </c>
      <c r="C23" s="37">
        <v>0</v>
      </c>
      <c r="D23" s="37">
        <v>15368724</v>
      </c>
      <c r="E23" s="38">
        <f t="shared" si="0"/>
        <v>15368724</v>
      </c>
      <c r="F23" s="38">
        <v>6978625.3700000001</v>
      </c>
      <c r="G23" s="37">
        <v>6351905.0099999998</v>
      </c>
      <c r="H23" s="37"/>
      <c r="I23" s="39"/>
      <c r="J23" s="39">
        <f t="shared" si="1"/>
        <v>0.41330074051690951</v>
      </c>
      <c r="K23" s="39">
        <f t="shared" si="2"/>
        <v>0</v>
      </c>
      <c r="L23" s="40">
        <f t="shared" si="3"/>
        <v>9016818.9900000002</v>
      </c>
    </row>
    <row r="24" spans="2:12" ht="20.100000000000001" customHeight="1" x14ac:dyDescent="0.25">
      <c r="B24" s="36" t="s">
        <v>66</v>
      </c>
      <c r="C24" s="37">
        <v>0</v>
      </c>
      <c r="D24" s="37">
        <v>5072</v>
      </c>
      <c r="E24" s="38">
        <f t="shared" si="0"/>
        <v>5072</v>
      </c>
      <c r="F24" s="38">
        <v>5070</v>
      </c>
      <c r="G24" s="37">
        <v>5070</v>
      </c>
      <c r="H24" s="37"/>
      <c r="I24" s="39"/>
      <c r="J24" s="39">
        <f t="shared" si="1"/>
        <v>0.99960567823343849</v>
      </c>
      <c r="K24" s="39">
        <f t="shared" si="2"/>
        <v>0</v>
      </c>
      <c r="L24" s="40">
        <f t="shared" si="3"/>
        <v>2</v>
      </c>
    </row>
    <row r="25" spans="2:12" ht="20.100000000000001" customHeight="1" x14ac:dyDescent="0.25">
      <c r="B25" s="36" t="s">
        <v>67</v>
      </c>
      <c r="C25" s="37">
        <v>0</v>
      </c>
      <c r="D25" s="37">
        <v>27459593</v>
      </c>
      <c r="E25" s="38">
        <f t="shared" si="0"/>
        <v>27459593</v>
      </c>
      <c r="F25" s="38">
        <v>6220297.1200000001</v>
      </c>
      <c r="G25" s="37">
        <v>3328617.33</v>
      </c>
      <c r="H25" s="37"/>
      <c r="I25" s="39"/>
      <c r="J25" s="39">
        <f t="shared" si="1"/>
        <v>0.12121874238995459</v>
      </c>
      <c r="K25" s="39">
        <f t="shared" si="2"/>
        <v>0</v>
      </c>
      <c r="L25" s="40">
        <f t="shared" si="3"/>
        <v>24130975.670000002</v>
      </c>
    </row>
    <row r="26" spans="2:12" ht="20.100000000000001" customHeight="1" x14ac:dyDescent="0.25">
      <c r="B26" s="36" t="s">
        <v>68</v>
      </c>
      <c r="C26" s="37">
        <v>0</v>
      </c>
      <c r="D26" s="37">
        <v>50858186</v>
      </c>
      <c r="E26" s="38">
        <f t="shared" si="0"/>
        <v>50858186</v>
      </c>
      <c r="F26" s="38">
        <v>17793239.240000002</v>
      </c>
      <c r="G26" s="37">
        <v>3473236.54</v>
      </c>
      <c r="H26" s="37"/>
      <c r="I26" s="39"/>
      <c r="J26" s="39">
        <f t="shared" si="1"/>
        <v>6.8292576144969072E-2</v>
      </c>
      <c r="K26" s="39">
        <f t="shared" si="2"/>
        <v>0</v>
      </c>
      <c r="L26" s="40">
        <f t="shared" si="3"/>
        <v>47384949.460000001</v>
      </c>
    </row>
    <row r="27" spans="2:12" ht="20.100000000000001" customHeight="1" x14ac:dyDescent="0.25">
      <c r="B27" s="36" t="s">
        <v>69</v>
      </c>
      <c r="C27" s="37">
        <v>0</v>
      </c>
      <c r="D27" s="37">
        <v>15856456</v>
      </c>
      <c r="E27" s="38">
        <f t="shared" si="0"/>
        <v>15856456</v>
      </c>
      <c r="F27" s="38">
        <v>8634012.2799999993</v>
      </c>
      <c r="G27" s="37">
        <v>5710751.4499999993</v>
      </c>
      <c r="H27" s="37"/>
      <c r="I27" s="39"/>
      <c r="J27" s="39">
        <f t="shared" si="1"/>
        <v>0.3601530789730063</v>
      </c>
      <c r="K27" s="39">
        <f t="shared" si="2"/>
        <v>0</v>
      </c>
      <c r="L27" s="40">
        <f t="shared" si="3"/>
        <v>10145704.550000001</v>
      </c>
    </row>
    <row r="28" spans="2:12" ht="20.100000000000001" customHeight="1" x14ac:dyDescent="0.25">
      <c r="B28" s="36" t="s">
        <v>70</v>
      </c>
      <c r="C28" s="37">
        <v>0</v>
      </c>
      <c r="D28" s="37">
        <v>4059026</v>
      </c>
      <c r="E28" s="38">
        <f t="shared" si="0"/>
        <v>4059026</v>
      </c>
      <c r="F28" s="38">
        <v>1775774.4299999997</v>
      </c>
      <c r="G28" s="37">
        <v>1138285.9099999999</v>
      </c>
      <c r="H28" s="37"/>
      <c r="I28" s="39"/>
      <c r="J28" s="39">
        <f t="shared" si="1"/>
        <v>0.28043326403920543</v>
      </c>
      <c r="K28" s="39">
        <f t="shared" si="2"/>
        <v>0</v>
      </c>
      <c r="L28" s="40">
        <f t="shared" si="3"/>
        <v>2920740.09</v>
      </c>
    </row>
    <row r="29" spans="2:12" ht="20.100000000000001" customHeight="1" x14ac:dyDescent="0.25">
      <c r="B29" s="36" t="s">
        <v>71</v>
      </c>
      <c r="C29" s="37">
        <v>0</v>
      </c>
      <c r="D29" s="37">
        <v>3779657</v>
      </c>
      <c r="E29" s="38">
        <f t="shared" si="0"/>
        <v>3779657</v>
      </c>
      <c r="F29" s="38">
        <v>1673360.39</v>
      </c>
      <c r="G29" s="37">
        <v>1424051.02</v>
      </c>
      <c r="H29" s="37"/>
      <c r="I29" s="39"/>
      <c r="J29" s="39">
        <f t="shared" si="1"/>
        <v>0.37676726221453427</v>
      </c>
      <c r="K29" s="39">
        <f t="shared" si="2"/>
        <v>0</v>
      </c>
      <c r="L29" s="40">
        <f t="shared" si="3"/>
        <v>2355605.98</v>
      </c>
    </row>
    <row r="30" spans="2:12" ht="20.100000000000001" customHeight="1" x14ac:dyDescent="0.25">
      <c r="B30" s="36" t="s">
        <v>72</v>
      </c>
      <c r="C30" s="37">
        <v>0</v>
      </c>
      <c r="D30" s="37">
        <v>2605057</v>
      </c>
      <c r="E30" s="38">
        <f t="shared" si="0"/>
        <v>2605057</v>
      </c>
      <c r="F30" s="38">
        <v>530987.76</v>
      </c>
      <c r="G30" s="37">
        <v>168372</v>
      </c>
      <c r="H30" s="37"/>
      <c r="I30" s="39"/>
      <c r="J30" s="39">
        <f t="shared" si="1"/>
        <v>6.4632750838081468E-2</v>
      </c>
      <c r="K30" s="39">
        <f t="shared" si="2"/>
        <v>0</v>
      </c>
      <c r="L30" s="40">
        <f t="shared" si="3"/>
        <v>2436685</v>
      </c>
    </row>
    <row r="31" spans="2:12" ht="20.100000000000001" customHeight="1" x14ac:dyDescent="0.25">
      <c r="B31" s="36" t="s">
        <v>73</v>
      </c>
      <c r="C31" s="37">
        <v>0</v>
      </c>
      <c r="D31" s="37">
        <v>3642114</v>
      </c>
      <c r="E31" s="38">
        <f t="shared" si="0"/>
        <v>3642114</v>
      </c>
      <c r="F31" s="38">
        <v>872829.47</v>
      </c>
      <c r="G31" s="37">
        <v>543711.13</v>
      </c>
      <c r="H31" s="37"/>
      <c r="I31" s="39"/>
      <c r="J31" s="39">
        <f t="shared" si="1"/>
        <v>0.14928448972217784</v>
      </c>
      <c r="K31" s="39">
        <f t="shared" si="2"/>
        <v>0</v>
      </c>
      <c r="L31" s="40">
        <f t="shared" si="3"/>
        <v>3098402.87</v>
      </c>
    </row>
    <row r="32" spans="2:12" ht="20.100000000000001" customHeight="1" x14ac:dyDescent="0.25">
      <c r="B32" s="36" t="s">
        <v>74</v>
      </c>
      <c r="C32" s="37">
        <v>0</v>
      </c>
      <c r="D32" s="37">
        <v>10912977</v>
      </c>
      <c r="E32" s="38">
        <f t="shared" si="0"/>
        <v>10912977</v>
      </c>
      <c r="F32" s="38">
        <v>4520093.58</v>
      </c>
      <c r="G32" s="37">
        <v>2960113.53</v>
      </c>
      <c r="H32" s="37"/>
      <c r="I32" s="39"/>
      <c r="J32" s="39">
        <f t="shared" si="1"/>
        <v>0.27124711524637135</v>
      </c>
      <c r="K32" s="39">
        <f t="shared" si="2"/>
        <v>0</v>
      </c>
      <c r="L32" s="40">
        <f t="shared" si="3"/>
        <v>7952863.4700000007</v>
      </c>
    </row>
    <row r="33" spans="2:12" ht="20.100000000000001" customHeight="1" x14ac:dyDescent="0.25">
      <c r="B33" s="36" t="s">
        <v>75</v>
      </c>
      <c r="C33" s="37">
        <v>0</v>
      </c>
      <c r="D33" s="37">
        <v>4600222</v>
      </c>
      <c r="E33" s="38">
        <f t="shared" si="0"/>
        <v>4600222</v>
      </c>
      <c r="F33" s="38">
        <v>3689333.7600000002</v>
      </c>
      <c r="G33" s="37">
        <v>2310670.52</v>
      </c>
      <c r="H33" s="37"/>
      <c r="I33" s="39"/>
      <c r="J33" s="39">
        <f t="shared" si="1"/>
        <v>0.50229543704629909</v>
      </c>
      <c r="K33" s="39">
        <f t="shared" si="2"/>
        <v>0</v>
      </c>
      <c r="L33" s="40">
        <f t="shared" si="3"/>
        <v>2289551.48</v>
      </c>
    </row>
    <row r="34" spans="2:12" ht="20.100000000000001" customHeight="1" x14ac:dyDescent="0.25">
      <c r="B34" s="36" t="s">
        <v>76</v>
      </c>
      <c r="C34" s="37">
        <v>0</v>
      </c>
      <c r="D34" s="37">
        <v>2640350</v>
      </c>
      <c r="E34" s="38">
        <f t="shared" si="0"/>
        <v>2640350</v>
      </c>
      <c r="F34" s="38">
        <v>826870.90000000014</v>
      </c>
      <c r="G34" s="37">
        <v>615242.99</v>
      </c>
      <c r="H34" s="37"/>
      <c r="I34" s="39"/>
      <c r="J34" s="39">
        <f t="shared" si="1"/>
        <v>0.23301569488893517</v>
      </c>
      <c r="K34" s="39">
        <f t="shared" si="2"/>
        <v>0</v>
      </c>
      <c r="L34" s="40">
        <f t="shared" si="3"/>
        <v>2025107.01</v>
      </c>
    </row>
    <row r="35" spans="2:12" ht="20.100000000000001" customHeight="1" x14ac:dyDescent="0.25">
      <c r="B35" s="36" t="s">
        <v>77</v>
      </c>
      <c r="C35" s="37">
        <v>0</v>
      </c>
      <c r="D35" s="37">
        <v>477167</v>
      </c>
      <c r="E35" s="38">
        <f t="shared" si="0"/>
        <v>477167</v>
      </c>
      <c r="F35" s="38">
        <v>346739.81</v>
      </c>
      <c r="G35" s="37">
        <v>245075.81</v>
      </c>
      <c r="H35" s="37"/>
      <c r="I35" s="39"/>
      <c r="J35" s="39">
        <f t="shared" si="1"/>
        <v>0.51360594927981185</v>
      </c>
      <c r="K35" s="39">
        <f t="shared" si="2"/>
        <v>0</v>
      </c>
      <c r="L35" s="40">
        <f t="shared" si="3"/>
        <v>232091.19</v>
      </c>
    </row>
    <row r="36" spans="2:12" ht="20.100000000000001" customHeight="1" x14ac:dyDescent="0.25">
      <c r="B36" s="36" t="s">
        <v>78</v>
      </c>
      <c r="C36" s="37">
        <v>0</v>
      </c>
      <c r="D36" s="37">
        <v>352856</v>
      </c>
      <c r="E36" s="38">
        <f t="shared" si="0"/>
        <v>352856</v>
      </c>
      <c r="F36" s="38">
        <v>111970.5</v>
      </c>
      <c r="G36" s="37">
        <v>63631</v>
      </c>
      <c r="H36" s="37"/>
      <c r="I36" s="39"/>
      <c r="J36" s="39">
        <f t="shared" si="1"/>
        <v>0.18033135329992972</v>
      </c>
      <c r="K36" s="39">
        <f t="shared" si="2"/>
        <v>0</v>
      </c>
      <c r="L36" s="40">
        <f t="shared" si="3"/>
        <v>289225</v>
      </c>
    </row>
    <row r="37" spans="2:12" ht="20.100000000000001" customHeight="1" x14ac:dyDescent="0.25">
      <c r="B37" s="36" t="s">
        <v>79</v>
      </c>
      <c r="C37" s="37">
        <v>0</v>
      </c>
      <c r="D37" s="37">
        <v>445545</v>
      </c>
      <c r="E37" s="38">
        <f t="shared" si="0"/>
        <v>445545</v>
      </c>
      <c r="F37" s="38">
        <v>118140.7</v>
      </c>
      <c r="G37" s="37">
        <v>60770.7</v>
      </c>
      <c r="H37" s="37"/>
      <c r="I37" s="39"/>
      <c r="J37" s="39">
        <f t="shared" si="1"/>
        <v>0.1363963236036764</v>
      </c>
      <c r="K37" s="39">
        <f t="shared" si="2"/>
        <v>0</v>
      </c>
      <c r="L37" s="40">
        <f t="shared" si="3"/>
        <v>384774.3</v>
      </c>
    </row>
    <row r="38" spans="2:12" ht="20.100000000000001" customHeight="1" x14ac:dyDescent="0.25">
      <c r="B38" s="36" t="s">
        <v>80</v>
      </c>
      <c r="C38" s="37">
        <v>0</v>
      </c>
      <c r="D38" s="37">
        <v>164415</v>
      </c>
      <c r="E38" s="38">
        <f t="shared" si="0"/>
        <v>164415</v>
      </c>
      <c r="F38" s="38">
        <v>65863</v>
      </c>
      <c r="G38" s="37">
        <v>1500</v>
      </c>
      <c r="H38" s="37"/>
      <c r="I38" s="39"/>
      <c r="J38" s="39">
        <f t="shared" si="1"/>
        <v>9.123255177447314E-3</v>
      </c>
      <c r="K38" s="39">
        <f t="shared" si="2"/>
        <v>0</v>
      </c>
      <c r="L38" s="40">
        <f t="shared" si="3"/>
        <v>162915</v>
      </c>
    </row>
    <row r="39" spans="2:12" ht="20.100000000000001" customHeight="1" x14ac:dyDescent="0.25">
      <c r="B39" s="36" t="s">
        <v>81</v>
      </c>
      <c r="C39" s="37">
        <v>0</v>
      </c>
      <c r="D39" s="37">
        <v>384002</v>
      </c>
      <c r="E39" s="38">
        <f t="shared" si="0"/>
        <v>384002</v>
      </c>
      <c r="F39" s="38">
        <v>6000</v>
      </c>
      <c r="G39" s="37">
        <v>3000</v>
      </c>
      <c r="H39" s="37"/>
      <c r="I39" s="39"/>
      <c r="J39" s="39">
        <f t="shared" si="1"/>
        <v>7.8124593101077597E-3</v>
      </c>
      <c r="K39" s="39">
        <f t="shared" si="2"/>
        <v>0</v>
      </c>
      <c r="L39" s="40">
        <f t="shared" si="3"/>
        <v>381002</v>
      </c>
    </row>
    <row r="40" spans="2:12" ht="20.100000000000001" customHeight="1" x14ac:dyDescent="0.25">
      <c r="B40" s="36" t="s">
        <v>82</v>
      </c>
      <c r="C40" s="37">
        <v>0</v>
      </c>
      <c r="D40" s="37">
        <v>650651</v>
      </c>
      <c r="E40" s="38">
        <f t="shared" si="0"/>
        <v>650651</v>
      </c>
      <c r="F40" s="38">
        <v>127112.99999999996</v>
      </c>
      <c r="G40" s="37">
        <v>31463.5</v>
      </c>
      <c r="H40" s="37"/>
      <c r="I40" s="39"/>
      <c r="J40" s="39">
        <f t="shared" si="1"/>
        <v>4.8356953266805093E-2</v>
      </c>
      <c r="K40" s="39">
        <f t="shared" si="2"/>
        <v>0</v>
      </c>
      <c r="L40" s="40">
        <f t="shared" si="3"/>
        <v>619187.5</v>
      </c>
    </row>
    <row r="41" spans="2:12" ht="20.100000000000001" customHeight="1" x14ac:dyDescent="0.25">
      <c r="B41" s="36" t="s">
        <v>83</v>
      </c>
      <c r="C41" s="37">
        <v>0</v>
      </c>
      <c r="D41" s="37">
        <v>15927559</v>
      </c>
      <c r="E41" s="38">
        <f t="shared" si="0"/>
        <v>15927559</v>
      </c>
      <c r="F41" s="38">
        <v>1619945.58</v>
      </c>
      <c r="G41" s="37">
        <v>808759.49</v>
      </c>
      <c r="H41" s="37"/>
      <c r="I41" s="39"/>
      <c r="J41" s="39">
        <f t="shared" si="1"/>
        <v>5.0777365822346036E-2</v>
      </c>
      <c r="K41" s="39">
        <f t="shared" si="2"/>
        <v>0</v>
      </c>
      <c r="L41" s="40">
        <f t="shared" si="3"/>
        <v>15118799.51</v>
      </c>
    </row>
    <row r="42" spans="2:12" ht="20.100000000000001" customHeight="1" x14ac:dyDescent="0.25">
      <c r="B42" s="36" t="s">
        <v>84</v>
      </c>
      <c r="C42" s="37">
        <v>0</v>
      </c>
      <c r="D42" s="37">
        <v>3499360</v>
      </c>
      <c r="E42" s="38">
        <f t="shared" si="0"/>
        <v>3499360</v>
      </c>
      <c r="F42" s="38">
        <v>1110204.18</v>
      </c>
      <c r="G42" s="37">
        <v>1075094.8899999999</v>
      </c>
      <c r="H42" s="37"/>
      <c r="I42" s="39"/>
      <c r="J42" s="39">
        <f t="shared" si="1"/>
        <v>0.30722614706689222</v>
      </c>
      <c r="K42" s="39">
        <f t="shared" si="2"/>
        <v>0</v>
      </c>
      <c r="L42" s="40">
        <f t="shared" si="3"/>
        <v>2424265.1100000003</v>
      </c>
    </row>
    <row r="43" spans="2:12" ht="20.100000000000001" customHeight="1" x14ac:dyDescent="0.25">
      <c r="B43" s="36" t="s">
        <v>85</v>
      </c>
      <c r="C43" s="37">
        <v>0</v>
      </c>
      <c r="D43" s="37">
        <v>483594</v>
      </c>
      <c r="E43" s="38">
        <f t="shared" si="0"/>
        <v>483594</v>
      </c>
      <c r="F43" s="38">
        <v>34350.439999999995</v>
      </c>
      <c r="G43" s="37">
        <v>0</v>
      </c>
      <c r="H43" s="37"/>
      <c r="I43" s="39"/>
      <c r="J43" s="39">
        <f t="shared" ref="J43:J44" si="4">IF(ISERROR(+G43/E43)=TRUE,0,++G43/E43)</f>
        <v>0</v>
      </c>
      <c r="K43" s="39">
        <f t="shared" ref="K43:K44" si="5">IF(ISERROR(+H43/E43)=TRUE,0,++H43/E43)</f>
        <v>0</v>
      </c>
      <c r="L43" s="40">
        <f t="shared" ref="L43:L44" si="6">+D43-G43</f>
        <v>483594</v>
      </c>
    </row>
    <row r="44" spans="2:12" ht="20.100000000000001" customHeight="1" x14ac:dyDescent="0.25">
      <c r="B44" s="36" t="s">
        <v>88</v>
      </c>
      <c r="C44" s="37">
        <v>0</v>
      </c>
      <c r="D44" s="37">
        <v>19229854</v>
      </c>
      <c r="E44" s="38">
        <f t="shared" si="0"/>
        <v>19229854</v>
      </c>
      <c r="F44" s="38">
        <v>2531443.9900000002</v>
      </c>
      <c r="G44" s="37">
        <v>93150</v>
      </c>
      <c r="H44" s="37"/>
      <c r="I44" s="39"/>
      <c r="J44" s="39">
        <f t="shared" si="4"/>
        <v>4.8440305371013218E-3</v>
      </c>
      <c r="K44" s="39">
        <f t="shared" si="5"/>
        <v>0</v>
      </c>
      <c r="L44" s="40">
        <f t="shared" si="6"/>
        <v>19136704</v>
      </c>
    </row>
    <row r="45" spans="2:12" ht="20.100000000000001" customHeight="1" x14ac:dyDescent="0.25">
      <c r="B45" s="36" t="s">
        <v>89</v>
      </c>
      <c r="C45" s="37">
        <v>0</v>
      </c>
      <c r="D45" s="37">
        <v>1350683</v>
      </c>
      <c r="E45" s="38">
        <f t="shared" si="0"/>
        <v>1350683</v>
      </c>
      <c r="F45" s="38">
        <v>483118.76000000013</v>
      </c>
      <c r="G45" s="37">
        <v>381368.92000000004</v>
      </c>
      <c r="H45" s="37"/>
      <c r="I45" s="39"/>
      <c r="J45" s="39">
        <f t="shared" si="1"/>
        <v>0.28235264677204053</v>
      </c>
      <c r="K45" s="39">
        <f t="shared" si="2"/>
        <v>0</v>
      </c>
      <c r="L45" s="40">
        <f t="shared" si="3"/>
        <v>969314.08</v>
      </c>
    </row>
    <row r="46" spans="2:12" ht="20.100000000000001" customHeight="1" x14ac:dyDescent="0.25">
      <c r="B46" s="36" t="s">
        <v>90</v>
      </c>
      <c r="C46" s="37">
        <v>0</v>
      </c>
      <c r="D46" s="37">
        <v>489820</v>
      </c>
      <c r="E46" s="38">
        <f t="shared" si="0"/>
        <v>489820</v>
      </c>
      <c r="F46" s="38">
        <v>37800</v>
      </c>
      <c r="G46" s="37">
        <v>0</v>
      </c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489820</v>
      </c>
    </row>
    <row r="47" spans="2:12" ht="20.100000000000001" customHeight="1" x14ac:dyDescent="0.25">
      <c r="B47" s="36" t="s">
        <v>91</v>
      </c>
      <c r="C47" s="37">
        <v>0</v>
      </c>
      <c r="D47" s="37">
        <v>1915722</v>
      </c>
      <c r="E47" s="38">
        <f t="shared" si="0"/>
        <v>1915722</v>
      </c>
      <c r="F47" s="38">
        <v>0</v>
      </c>
      <c r="G47" s="37">
        <v>0</v>
      </c>
      <c r="H47" s="37"/>
      <c r="I47" s="39"/>
      <c r="J47" s="39">
        <f t="shared" si="1"/>
        <v>0</v>
      </c>
      <c r="K47" s="39">
        <f t="shared" si="2"/>
        <v>0</v>
      </c>
      <c r="L47" s="40">
        <f t="shared" si="3"/>
        <v>1915722</v>
      </c>
    </row>
    <row r="48" spans="2:12" ht="23.25" customHeight="1" x14ac:dyDescent="0.25">
      <c r="B48" s="24" t="s">
        <v>4</v>
      </c>
      <c r="C48" s="11">
        <f t="shared" ref="C48:H48" si="7">SUM(C14:C47)</f>
        <v>0</v>
      </c>
      <c r="D48" s="11">
        <f t="shared" si="7"/>
        <v>273356127</v>
      </c>
      <c r="E48" s="11">
        <f t="shared" si="7"/>
        <v>273356127</v>
      </c>
      <c r="F48" s="11">
        <f t="shared" si="7"/>
        <v>90623787.910000026</v>
      </c>
      <c r="G48" s="11">
        <f t="shared" si="7"/>
        <v>53189555.520000018</v>
      </c>
      <c r="H48" s="11">
        <f t="shared" si="7"/>
        <v>0</v>
      </c>
      <c r="I48" s="15">
        <f>IF(ISERROR(+#REF!/E48)=TRUE,0,++#REF!/E48)</f>
        <v>0</v>
      </c>
      <c r="J48" s="15">
        <f>IF(ISERROR(+G48/E48)=TRUE,0,++G48/E48)</f>
        <v>0.19457970854262219</v>
      </c>
      <c r="K48" s="15">
        <f>IF(ISERROR(+H48/E48)=TRUE,0,++H48/E48)</f>
        <v>0</v>
      </c>
      <c r="L48" s="18">
        <f>SUM(L14:L47)</f>
        <v>220166571.48000002</v>
      </c>
    </row>
    <row r="49" spans="2:12" s="31" customFormat="1" x14ac:dyDescent="0.2">
      <c r="B49" s="12" t="s">
        <v>95</v>
      </c>
      <c r="K49" s="32"/>
    </row>
    <row r="50" spans="2:12" s="31" customFormat="1" x14ac:dyDescent="0.2">
      <c r="B50" s="12"/>
    </row>
    <row r="51" spans="2:12" s="31" customFormat="1" x14ac:dyDescent="0.25">
      <c r="K51" s="32"/>
    </row>
    <row r="52" spans="2:12" s="31" customFormat="1" x14ac:dyDescent="0.25">
      <c r="K52" s="32"/>
    </row>
    <row r="53" spans="2:12" s="31" customFormat="1" x14ac:dyDescent="0.25">
      <c r="K53" s="32"/>
    </row>
    <row r="54" spans="2:12" s="31" customFormat="1" ht="44.25" customHeight="1" x14ac:dyDescent="0.25">
      <c r="B54" s="41"/>
      <c r="C54" s="41" t="s">
        <v>3</v>
      </c>
      <c r="D54" s="41" t="s">
        <v>2</v>
      </c>
      <c r="E54" s="49" t="s">
        <v>17</v>
      </c>
      <c r="F54" s="49" t="s">
        <v>18</v>
      </c>
      <c r="G54" s="49" t="s">
        <v>21</v>
      </c>
      <c r="H54" s="50" t="s">
        <v>14</v>
      </c>
      <c r="I54" s="63"/>
      <c r="J54" s="63"/>
      <c r="K54" s="63"/>
      <c r="L54" s="49"/>
    </row>
    <row r="55" spans="2:12" s="31" customFormat="1" x14ac:dyDescent="0.25">
      <c r="B55" s="42"/>
      <c r="C55" s="43">
        <f>C48/$A$10</f>
        <v>0</v>
      </c>
      <c r="D55" s="43">
        <f>D48/$A$10</f>
        <v>273.35612700000001</v>
      </c>
      <c r="E55" s="43">
        <f>E48/$A$10</f>
        <v>273.35612700000001</v>
      </c>
      <c r="F55" s="43">
        <f>F48/$A$10</f>
        <v>90.623787910000033</v>
      </c>
      <c r="G55" s="43">
        <f>G48/$A$10</f>
        <v>53.18955552000002</v>
      </c>
      <c r="H55" s="51"/>
      <c r="I55" s="44"/>
      <c r="J55" s="44"/>
      <c r="K55" s="44"/>
      <c r="L55" s="45"/>
    </row>
    <row r="56" spans="2:12" s="31" customFormat="1" x14ac:dyDescent="0.25">
      <c r="B56" s="42"/>
      <c r="C56" s="43"/>
      <c r="D56" s="43"/>
      <c r="E56" s="43"/>
      <c r="F56" s="43"/>
      <c r="G56" s="43"/>
      <c r="H56" s="47"/>
      <c r="I56" s="44"/>
      <c r="J56" s="44"/>
      <c r="K56" s="44"/>
      <c r="L56" s="4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6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6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6"/>
      <c r="I92" s="44"/>
      <c r="J92" s="44"/>
      <c r="K92" s="44"/>
      <c r="L92" s="45"/>
    </row>
    <row r="93" spans="2:12" s="31" customFormat="1" x14ac:dyDescent="0.25">
      <c r="K93" s="32"/>
    </row>
    <row r="94" spans="2:12" s="31" customFormat="1" x14ac:dyDescent="0.25">
      <c r="K94" s="32"/>
    </row>
    <row r="95" spans="2:12" s="31" customFormat="1" x14ac:dyDescent="0.25">
      <c r="K95" s="32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</sheetData>
  <mergeCells count="11">
    <mergeCell ref="I54:K54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2017-06-19T20:26:22Z</dcterms:modified>
</cp:coreProperties>
</file>