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CA - 2017\11. Noviembre\"/>
    </mc:Choice>
  </mc:AlternateContent>
  <bookViews>
    <workbookView xWindow="120" yWindow="225" windowWidth="17595" windowHeight="9855" activeTab="3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DYT!$B$12:$L$52</definedName>
    <definedName name="_xlnm._FilterDatabase" localSheetId="1" hidden="1">RDR!$B$12:$L$54</definedName>
    <definedName name="_xlnm._FilterDatabase" localSheetId="0" hidden="1">RO!$B$12:$L$55</definedName>
    <definedName name="_xlnm._FilterDatabase" localSheetId="2" hidden="1">ROOC!$B$12:$L$32</definedName>
    <definedName name="_xlnm.Print_Area" localSheetId="3">DYT!$B$2:$L$85</definedName>
    <definedName name="_xlnm.Print_Area" localSheetId="1">RDR!$B$2:$L$86</definedName>
    <definedName name="_xlnm.Print_Area" localSheetId="0">RO!$B$2:$L$88</definedName>
    <definedName name="_xlnm.Print_Area" localSheetId="2">ROOC!$B$2:$L$65</definedName>
  </definedNames>
  <calcPr calcId="152511"/>
</workbook>
</file>

<file path=xl/calcChain.xml><?xml version="1.0" encoding="utf-8"?>
<calcChain xmlns="http://schemas.openxmlformats.org/spreadsheetml/2006/main">
  <c r="E41" i="10" l="1"/>
  <c r="E40" i="10"/>
  <c r="K40" i="10" s="1"/>
  <c r="E39" i="10"/>
  <c r="K39" i="10" s="1"/>
  <c r="E38" i="10"/>
  <c r="J38" i="10" s="1"/>
  <c r="L40" i="10"/>
  <c r="L39" i="10"/>
  <c r="J39" i="10"/>
  <c r="L38" i="10"/>
  <c r="K38" i="10"/>
  <c r="E44" i="8"/>
  <c r="E43" i="8"/>
  <c r="J43" i="8" s="1"/>
  <c r="E42" i="8"/>
  <c r="E41" i="8"/>
  <c r="K41" i="8" s="1"/>
  <c r="E16" i="9"/>
  <c r="K16" i="9" s="1"/>
  <c r="L16" i="9"/>
  <c r="L43" i="8"/>
  <c r="L42" i="8"/>
  <c r="K42" i="8"/>
  <c r="J42" i="8"/>
  <c r="L41" i="8"/>
  <c r="C55" i="8"/>
  <c r="D55" i="8"/>
  <c r="J40" i="10" l="1"/>
  <c r="J41" i="8"/>
  <c r="K43" i="8"/>
  <c r="J16" i="9"/>
  <c r="G55" i="8"/>
  <c r="F55" i="8"/>
  <c r="G53" i="10"/>
  <c r="F53" i="10"/>
  <c r="D53" i="10"/>
  <c r="C53" i="10"/>
  <c r="G33" i="9"/>
  <c r="G40" i="9" s="1"/>
  <c r="F33" i="9"/>
  <c r="F40" i="9" s="1"/>
  <c r="D33" i="9"/>
  <c r="D40" i="9" s="1"/>
  <c r="C33" i="9"/>
  <c r="C40" i="9" s="1"/>
  <c r="E50" i="10" l="1"/>
  <c r="J50" i="10" s="1"/>
  <c r="L52" i="8"/>
  <c r="E52" i="8"/>
  <c r="J52" i="8" s="1"/>
  <c r="K52" i="8" l="1"/>
  <c r="I52" i="8"/>
  <c r="E51" i="10"/>
  <c r="J51" i="10" s="1"/>
  <c r="E47" i="1"/>
  <c r="J47" i="1" s="1"/>
  <c r="E46" i="1"/>
  <c r="K46" i="1" s="1"/>
  <c r="E45" i="1"/>
  <c r="J45" i="1" s="1"/>
  <c r="E44" i="1"/>
  <c r="J44" i="1" s="1"/>
  <c r="E43" i="1"/>
  <c r="J43" i="1" s="1"/>
  <c r="E42" i="1"/>
  <c r="K42" i="1" s="1"/>
  <c r="E41" i="1"/>
  <c r="K41" i="1" s="1"/>
  <c r="E40" i="1"/>
  <c r="K40" i="1" s="1"/>
  <c r="E39" i="1"/>
  <c r="K39" i="1" s="1"/>
  <c r="E38" i="1"/>
  <c r="K38" i="1" s="1"/>
  <c r="E37" i="1"/>
  <c r="K37" i="1" s="1"/>
  <c r="E36" i="1"/>
  <c r="J36" i="1" s="1"/>
  <c r="E35" i="1"/>
  <c r="J35" i="1" s="1"/>
  <c r="E34" i="1"/>
  <c r="J34" i="1" s="1"/>
  <c r="E33" i="1"/>
  <c r="K33" i="1" s="1"/>
  <c r="L47" i="1"/>
  <c r="K47" i="1"/>
  <c r="L46" i="1"/>
  <c r="L45" i="1"/>
  <c r="L44" i="1"/>
  <c r="L43" i="1"/>
  <c r="K43" i="1"/>
  <c r="L42" i="1"/>
  <c r="L41" i="1"/>
  <c r="L40" i="1"/>
  <c r="L39" i="1"/>
  <c r="L38" i="1"/>
  <c r="L37" i="1"/>
  <c r="L36" i="1"/>
  <c r="L35" i="1"/>
  <c r="L34" i="1"/>
  <c r="L33" i="1"/>
  <c r="K34" i="1" l="1"/>
  <c r="J41" i="1"/>
  <c r="K35" i="1"/>
  <c r="J42" i="1"/>
  <c r="J39" i="1"/>
  <c r="K36" i="1"/>
  <c r="K44" i="1"/>
  <c r="J37" i="1"/>
  <c r="K45" i="1"/>
  <c r="J33" i="1"/>
  <c r="J40" i="1"/>
  <c r="J46" i="1"/>
  <c r="J38" i="1"/>
  <c r="E52" i="10" l="1"/>
  <c r="E49" i="10"/>
  <c r="E48" i="10"/>
  <c r="E47" i="10"/>
  <c r="E46" i="10"/>
  <c r="E45" i="10"/>
  <c r="E44" i="10"/>
  <c r="E43" i="10"/>
  <c r="E42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9"/>
  <c r="E54" i="8"/>
  <c r="E53" i="8"/>
  <c r="E51" i="8"/>
  <c r="E50" i="8"/>
  <c r="E49" i="8"/>
  <c r="E48" i="8"/>
  <c r="E47" i="8"/>
  <c r="E46" i="8"/>
  <c r="E45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55" i="1"/>
  <c r="E54" i="1"/>
  <c r="E53" i="1"/>
  <c r="E52" i="1"/>
  <c r="E51" i="1"/>
  <c r="E50" i="1"/>
  <c r="E49" i="1"/>
  <c r="E48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L47" i="10" l="1"/>
  <c r="K47" i="10"/>
  <c r="J47" i="10"/>
  <c r="L46" i="10"/>
  <c r="K46" i="10"/>
  <c r="J46" i="10"/>
  <c r="E14" i="10"/>
  <c r="E14" i="8"/>
  <c r="H53" i="10" l="1"/>
  <c r="G60" i="10"/>
  <c r="F60" i="10"/>
  <c r="D60" i="10"/>
  <c r="C60" i="10"/>
  <c r="L52" i="10"/>
  <c r="J52" i="10"/>
  <c r="L49" i="10"/>
  <c r="K49" i="10"/>
  <c r="L48" i="10"/>
  <c r="J48" i="10"/>
  <c r="L45" i="10"/>
  <c r="K45" i="10"/>
  <c r="L44" i="10"/>
  <c r="J44" i="10"/>
  <c r="L43" i="10"/>
  <c r="K43" i="10"/>
  <c r="L42" i="10"/>
  <c r="J42" i="10"/>
  <c r="L41" i="10"/>
  <c r="K41" i="10"/>
  <c r="L37" i="10"/>
  <c r="J37" i="10"/>
  <c r="L36" i="10"/>
  <c r="K36" i="10"/>
  <c r="L35" i="10"/>
  <c r="J35" i="10"/>
  <c r="L34" i="10"/>
  <c r="K34" i="10"/>
  <c r="L33" i="10"/>
  <c r="J33" i="10"/>
  <c r="L32" i="10"/>
  <c r="K32" i="10"/>
  <c r="L31" i="10"/>
  <c r="J31" i="10"/>
  <c r="L30" i="10"/>
  <c r="K30" i="10"/>
  <c r="L29" i="10"/>
  <c r="K29" i="10"/>
  <c r="J29" i="10"/>
  <c r="L28" i="10"/>
  <c r="K28" i="10"/>
  <c r="L27" i="10"/>
  <c r="J27" i="10"/>
  <c r="L26" i="10"/>
  <c r="K26" i="10"/>
  <c r="L25" i="10"/>
  <c r="J25" i="10"/>
  <c r="L24" i="10"/>
  <c r="K24" i="10"/>
  <c r="L23" i="10"/>
  <c r="J23" i="10"/>
  <c r="L22" i="10"/>
  <c r="K22" i="10"/>
  <c r="L21" i="10"/>
  <c r="J21" i="10"/>
  <c r="L20" i="10"/>
  <c r="J20" i="10"/>
  <c r="K20" i="10"/>
  <c r="L19" i="10"/>
  <c r="J19" i="10"/>
  <c r="L18" i="10"/>
  <c r="K18" i="10"/>
  <c r="L17" i="10"/>
  <c r="J17" i="10"/>
  <c r="L16" i="10"/>
  <c r="K16" i="10"/>
  <c r="L15" i="10"/>
  <c r="J15" i="10"/>
  <c r="L14" i="10"/>
  <c r="K14" i="10"/>
  <c r="H33" i="9"/>
  <c r="L32" i="9"/>
  <c r="E32" i="9"/>
  <c r="K32" i="9" s="1"/>
  <c r="L31" i="9"/>
  <c r="E31" i="9"/>
  <c r="I31" i="9" s="1"/>
  <c r="L30" i="9"/>
  <c r="E30" i="9"/>
  <c r="K30" i="9" s="1"/>
  <c r="L29" i="9"/>
  <c r="E29" i="9"/>
  <c r="J29" i="9" s="1"/>
  <c r="L28" i="9"/>
  <c r="E28" i="9"/>
  <c r="K28" i="9" s="1"/>
  <c r="L27" i="9"/>
  <c r="E27" i="9"/>
  <c r="J27" i="9" s="1"/>
  <c r="L26" i="9"/>
  <c r="E26" i="9"/>
  <c r="K26" i="9" s="1"/>
  <c r="L25" i="9"/>
  <c r="E25" i="9"/>
  <c r="J25" i="9" s="1"/>
  <c r="L24" i="9"/>
  <c r="E24" i="9"/>
  <c r="K24" i="9" s="1"/>
  <c r="L23" i="9"/>
  <c r="E23" i="9"/>
  <c r="J23" i="9" s="1"/>
  <c r="L22" i="9"/>
  <c r="E22" i="9"/>
  <c r="K22" i="9" s="1"/>
  <c r="L21" i="9"/>
  <c r="E21" i="9"/>
  <c r="J21" i="9" s="1"/>
  <c r="L20" i="9"/>
  <c r="E20" i="9"/>
  <c r="K20" i="9" s="1"/>
  <c r="L19" i="9"/>
  <c r="E19" i="9"/>
  <c r="J19" i="9" s="1"/>
  <c r="L18" i="9"/>
  <c r="E18" i="9"/>
  <c r="J18" i="9" s="1"/>
  <c r="L17" i="9"/>
  <c r="E17" i="9"/>
  <c r="K17" i="9" s="1"/>
  <c r="L15" i="9"/>
  <c r="E15" i="9"/>
  <c r="J15" i="9" s="1"/>
  <c r="L14" i="9"/>
  <c r="K14" i="9"/>
  <c r="H55" i="8"/>
  <c r="G62" i="8"/>
  <c r="F62" i="8"/>
  <c r="D62" i="8"/>
  <c r="C62" i="8"/>
  <c r="L54" i="8"/>
  <c r="K54" i="8"/>
  <c r="L53" i="8"/>
  <c r="J53" i="8"/>
  <c r="L51" i="8"/>
  <c r="K51" i="8"/>
  <c r="L50" i="8"/>
  <c r="J50" i="8"/>
  <c r="L49" i="8"/>
  <c r="K49" i="8"/>
  <c r="L48" i="8"/>
  <c r="J48" i="8"/>
  <c r="L47" i="8"/>
  <c r="K47" i="8"/>
  <c r="L46" i="8"/>
  <c r="J46" i="8"/>
  <c r="L45" i="8"/>
  <c r="K45" i="8"/>
  <c r="L44" i="8"/>
  <c r="K44" i="8"/>
  <c r="L40" i="8"/>
  <c r="K40" i="8"/>
  <c r="L39" i="8"/>
  <c r="K39" i="8"/>
  <c r="L38" i="8"/>
  <c r="K38" i="8"/>
  <c r="L37" i="8"/>
  <c r="K37" i="8"/>
  <c r="L36" i="8"/>
  <c r="J36" i="8"/>
  <c r="K36" i="8"/>
  <c r="L35" i="8"/>
  <c r="K35" i="8"/>
  <c r="L34" i="8"/>
  <c r="K34" i="8"/>
  <c r="L33" i="8"/>
  <c r="K33" i="8"/>
  <c r="L32" i="8"/>
  <c r="K32" i="8"/>
  <c r="L31" i="8"/>
  <c r="J31" i="8"/>
  <c r="L30" i="8"/>
  <c r="K30" i="8"/>
  <c r="L29" i="8"/>
  <c r="J29" i="8"/>
  <c r="L28" i="8"/>
  <c r="K28" i="8"/>
  <c r="L27" i="8"/>
  <c r="K27" i="8"/>
  <c r="J27" i="8"/>
  <c r="L26" i="8"/>
  <c r="K26" i="8"/>
  <c r="L25" i="8"/>
  <c r="J25" i="8"/>
  <c r="L24" i="8"/>
  <c r="K24" i="8"/>
  <c r="L23" i="8"/>
  <c r="K23" i="8"/>
  <c r="L22" i="8"/>
  <c r="J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J15" i="8"/>
  <c r="L14" i="8"/>
  <c r="I14" i="8"/>
  <c r="J36" i="10" l="1"/>
  <c r="K48" i="8"/>
  <c r="J20" i="8"/>
  <c r="J22" i="10"/>
  <c r="J49" i="10"/>
  <c r="J30" i="10"/>
  <c r="K37" i="10"/>
  <c r="J14" i="10"/>
  <c r="K21" i="10"/>
  <c r="J28" i="10"/>
  <c r="J41" i="10"/>
  <c r="K52" i="10"/>
  <c r="J18" i="10"/>
  <c r="J26" i="10"/>
  <c r="J34" i="10"/>
  <c r="J45" i="10"/>
  <c r="J16" i="10"/>
  <c r="J24" i="10"/>
  <c r="J32" i="10"/>
  <c r="J43" i="10"/>
  <c r="K19" i="10"/>
  <c r="K27" i="10"/>
  <c r="K35" i="10"/>
  <c r="K48" i="10"/>
  <c r="L53" i="10"/>
  <c r="K17" i="10"/>
  <c r="K25" i="10"/>
  <c r="K33" i="10"/>
  <c r="K44" i="10"/>
  <c r="K15" i="10"/>
  <c r="K23" i="10"/>
  <c r="K31" i="10"/>
  <c r="K42" i="10"/>
  <c r="I14" i="10"/>
  <c r="E53" i="10"/>
  <c r="E60" i="10" s="1"/>
  <c r="J20" i="9"/>
  <c r="J24" i="9"/>
  <c r="J26" i="9"/>
  <c r="J17" i="9"/>
  <c r="J22" i="9"/>
  <c r="J30" i="9"/>
  <c r="K18" i="9"/>
  <c r="K25" i="9"/>
  <c r="J14" i="9"/>
  <c r="J28" i="9"/>
  <c r="K19" i="9"/>
  <c r="L33" i="9"/>
  <c r="K15" i="9"/>
  <c r="K23" i="9"/>
  <c r="J31" i="9"/>
  <c r="K27" i="9"/>
  <c r="K31" i="9"/>
  <c r="K21" i="9"/>
  <c r="K29" i="9"/>
  <c r="E33" i="9"/>
  <c r="J33" i="9" s="1"/>
  <c r="I32" i="9"/>
  <c r="J32" i="9"/>
  <c r="J14" i="8"/>
  <c r="K31" i="8"/>
  <c r="K29" i="8"/>
  <c r="J21" i="8"/>
  <c r="J30" i="8"/>
  <c r="K46" i="8"/>
  <c r="J37" i="8"/>
  <c r="J49" i="8"/>
  <c r="K53" i="8"/>
  <c r="J38" i="8"/>
  <c r="K50" i="8"/>
  <c r="J18" i="8"/>
  <c r="J34" i="8"/>
  <c r="J44" i="8"/>
  <c r="J16" i="8"/>
  <c r="J23" i="8"/>
  <c r="K25" i="8"/>
  <c r="J32" i="8"/>
  <c r="J39" i="8"/>
  <c r="J51" i="8"/>
  <c r="L55" i="8"/>
  <c r="J19" i="8"/>
  <c r="J28" i="8"/>
  <c r="J35" i="8"/>
  <c r="J47" i="8"/>
  <c r="J17" i="8"/>
  <c r="J26" i="8"/>
  <c r="J33" i="8"/>
  <c r="J45" i="8"/>
  <c r="I53" i="8"/>
  <c r="J24" i="8"/>
  <c r="J40" i="8"/>
  <c r="K14" i="8"/>
  <c r="I54" i="8"/>
  <c r="J54" i="8"/>
  <c r="E55" i="8"/>
  <c r="J55" i="8" s="1"/>
  <c r="J53" i="1"/>
  <c r="K52" i="1"/>
  <c r="J32" i="1"/>
  <c r="K29" i="1"/>
  <c r="K27" i="1"/>
  <c r="K25" i="1"/>
  <c r="K21" i="1"/>
  <c r="J16" i="1"/>
  <c r="L55" i="1"/>
  <c r="K55" i="1"/>
  <c r="J55" i="1"/>
  <c r="L54" i="1"/>
  <c r="K54" i="1"/>
  <c r="J54" i="1"/>
  <c r="L53" i="1"/>
  <c r="K53" i="1"/>
  <c r="L52" i="1"/>
  <c r="L51" i="1"/>
  <c r="L50" i="1"/>
  <c r="K50" i="1"/>
  <c r="J50" i="1"/>
  <c r="L49" i="1"/>
  <c r="K49" i="1"/>
  <c r="J49" i="1"/>
  <c r="L48" i="1"/>
  <c r="K48" i="1"/>
  <c r="J48" i="1"/>
  <c r="L32" i="1"/>
  <c r="K32" i="1"/>
  <c r="L31" i="1"/>
  <c r="K31" i="1"/>
  <c r="J31" i="1"/>
  <c r="L30" i="1"/>
  <c r="K30" i="1"/>
  <c r="J30" i="1"/>
  <c r="L29" i="1"/>
  <c r="L28" i="1"/>
  <c r="L27" i="1"/>
  <c r="J27" i="1"/>
  <c r="L26" i="1"/>
  <c r="K26" i="1"/>
  <c r="J26" i="1"/>
  <c r="L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L15" i="1"/>
  <c r="K15" i="1"/>
  <c r="J15" i="1"/>
  <c r="F56" i="1"/>
  <c r="F63" i="1" s="1"/>
  <c r="I53" i="10" l="1"/>
  <c r="K53" i="10"/>
  <c r="J53" i="10"/>
  <c r="I33" i="9"/>
  <c r="E40" i="9"/>
  <c r="K33" i="9"/>
  <c r="K55" i="8"/>
  <c r="E62" i="8"/>
  <c r="I55" i="8"/>
  <c r="K20" i="1"/>
  <c r="K28" i="1"/>
  <c r="K51" i="1"/>
  <c r="J28" i="1"/>
  <c r="J51" i="1"/>
  <c r="J21" i="1"/>
  <c r="J29" i="1"/>
  <c r="J52" i="1"/>
  <c r="J20" i="1"/>
  <c r="C56" i="1" l="1"/>
  <c r="C63" i="1" s="1"/>
  <c r="D56" i="1"/>
  <c r="D63" i="1" s="1"/>
  <c r="G56" i="1" l="1"/>
  <c r="G63" i="1" s="1"/>
  <c r="L14" i="1" l="1"/>
  <c r="E56" i="1" l="1"/>
  <c r="E63" i="1" s="1"/>
  <c r="H56" i="1" l="1"/>
  <c r="I14" i="1"/>
  <c r="K14" i="1"/>
  <c r="J14" i="1"/>
  <c r="L56" i="1" l="1"/>
  <c r="K56" i="1"/>
  <c r="I56" i="1" l="1"/>
  <c r="J56" i="1"/>
</calcChain>
</file>

<file path=xl/sharedStrings.xml><?xml version="1.0" encoding="utf-8"?>
<sst xmlns="http://schemas.openxmlformats.org/spreadsheetml/2006/main" count="241" uniqueCount="82">
  <si>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</si>
  <si>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</si>
  <si>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</si>
  <si>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</si>
  <si>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</si>
  <si>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</si>
  <si>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</si>
  <si>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</si>
  <si>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</si>
  <si>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</si>
  <si>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</si>
  <si>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</si>
  <si>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</si>
  <si>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</si>
  <si>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</si>
  <si>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</si>
  <si>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</si>
  <si>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</si>
  <si>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</si>
  <si>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</si>
  <si>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</si>
  <si>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</si>
  <si>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</si>
  <si>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</si>
  <si>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</si>
  <si>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</si>
  <si>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</si>
  <si>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</si>
  <si>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</si>
  <si>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</si>
  <si>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</si>
  <si>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</si>
  <si>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</si>
  <si>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</si>
  <si>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147 RED DE SALUD LIMA ESTE METROPOLITANA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</si>
  <si>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</si>
  <si>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</si>
  <si>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</si>
  <si>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</si>
  <si>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</si>
  <si>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</si>
  <si>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</si>
  <si>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</si>
  <si>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</si>
  <si>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</si>
  <si>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</si>
  <si>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022  DIRECCION DE SALUD DE LIMA METROPOLITANA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</si>
  <si>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</si>
  <si>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</si>
  <si>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</si>
  <si>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</si>
  <si>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</si>
  <si>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</si>
  <si>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</si>
  <si>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</si>
  <si>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</si>
  <si>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</si>
  <si>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043  RED DE SALUD SAN JUAN DE LURIGANCHO</t>
  </si>
  <si>
    <t>044  RED DE SALUD RIMAC - SAN MARTIN DE PORRES - LOS OLIVOS</t>
  </si>
  <si>
    <t>045  RED DE SALUD TUPAC AMARU</t>
  </si>
  <si>
    <t>046  RED DE SERVICIOS DE SALUD  " BARRANCO-CHORRILLOS-SURCO"</t>
  </si>
  <si>
    <t>047  RED DE SERVICIOS DE SALUD "SAN JUAN DE MIRAFLORES-VILLA MARIA DEL TRIUNFO"</t>
  </si>
  <si>
    <t>048  RED DE SERVICIOS DE SALUD "VILLA EL SALVADOR - LURIN -PACHACAMAC-PUCUSANA"</t>
  </si>
  <si>
    <t>049  HOSPITAL SAN JUAN DE LURIGANCHO</t>
  </si>
  <si>
    <t>050  HOSPITAL VITARTE</t>
  </si>
  <si>
    <t>053  RED DE SALUD LIMA CIUDAD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</si>
  <si>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</si>
  <si>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</si>
  <si>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</si>
  <si>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</si>
  <si>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141  RED DE SALUD LIMA NORTE IV</t>
  </si>
  <si>
    <t>147  RED DE SALUD LIMA ESTE METROPOLITANA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</si>
  <si>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</si>
  <si>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</si>
  <si>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</si>
  <si>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</si>
  <si>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</si>
  <si>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COMP-ANUAL</t>
  </si>
  <si>
    <t>DEVEN-DIC</t>
  </si>
  <si>
    <t>EJECUCION PRESUPUESTAL MENSUALIZADA DE GASTOS 
MINISTERIO DE SALUD 2017
MES DE NOVIEMBRE</t>
  </si>
  <si>
    <t>Fuente: Base de Datos MEF al cierre del mes de Noviembre del 2017</t>
  </si>
  <si>
    <t>DEVENGADO
MES DE NOV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</si>
</sst>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4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41" fontId="23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RO!$C$62:$G$62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RO!$C$63:$G$63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4723.0800099999997</c:v>
                </c:pt>
                <c:pt idx="2">
                  <c:v>4723.0800099999997</c:v>
                </c:pt>
                <c:pt idx="3">
                  <c:v>3955.0735353800005</c:v>
                </c:pt>
                <c:pt idx="4">
                  <c:v>3468.9919470200007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382081840"/>
        <c:axId val="-1382083472"/>
      </c:lineChart>
      <c:catAx>
        <c:axId val="-1382081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82083472"/>
        <c:crosses val="autoZero"/>
        <c:auto val="1"/>
        <c:lblAlgn val="ctr"/>
        <c:lblOffset val="100"/>
        <c:noMultiLvlLbl val="0"/>
      </c:catAx>
      <c:valAx>
        <c:axId val="-138208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8208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RDR!$C$61:$G$61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RDR!$C$62:$G$62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288.869552</c:v>
                </c:pt>
                <c:pt idx="2">
                  <c:v>288.869552</c:v>
                </c:pt>
                <c:pt idx="3">
                  <c:v>184.14495276999995</c:v>
                </c:pt>
                <c:pt idx="4">
                  <c:v>162.92213349000002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382091632"/>
        <c:axId val="-1382079664"/>
      </c:lineChart>
      <c:catAx>
        <c:axId val="-1382091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82079664"/>
        <c:crosses val="autoZero"/>
        <c:auto val="1"/>
        <c:lblAlgn val="ctr"/>
        <c:lblOffset val="100"/>
        <c:noMultiLvlLbl val="0"/>
      </c:catAx>
      <c:valAx>
        <c:axId val="-138207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8209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ROOC!$C$39:$G$39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COMP-ANUAL</c:v>
                </c:pt>
                <c:pt idx="4">
                  <c:v>DEVEN-DIC</c:v>
                </c:pt>
              </c:strCache>
            </c:strRef>
          </c:cat>
          <c:val>
            <c:numRef>
              <c:f>ROOC!$C$40:$G$40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3.2635290000000001</c:v>
                </c:pt>
                <c:pt idx="2">
                  <c:v>2.6666624000000003</c:v>
                </c:pt>
                <c:pt idx="3">
                  <c:v>2.3354740199999999</c:v>
                </c:pt>
                <c:pt idx="4">
                  <c:v>2.3314740199999999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382091088"/>
        <c:axId val="-1382079120"/>
      </c:lineChart>
      <c:catAx>
        <c:axId val="-1382091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82079120"/>
        <c:crosses val="autoZero"/>
        <c:auto val="1"/>
        <c:lblAlgn val="ctr"/>
        <c:lblOffset val="100"/>
        <c:noMultiLvlLbl val="0"/>
      </c:catAx>
      <c:valAx>
        <c:axId val="-138207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8209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DYT!$C$59:$G$59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DYT!$C$60:$G$60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436.05900700000001</c:v>
                </c:pt>
                <c:pt idx="2">
                  <c:v>436.05900700000001</c:v>
                </c:pt>
                <c:pt idx="3">
                  <c:v>325.87459191000016</c:v>
                </c:pt>
                <c:pt idx="4">
                  <c:v>269.06906935000001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511118080"/>
        <c:axId val="-1511119712"/>
      </c:lineChart>
      <c:catAx>
        <c:axId val="-1511118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511119712"/>
        <c:crosses val="autoZero"/>
        <c:auto val="1"/>
        <c:lblAlgn val="ctr"/>
        <c:lblOffset val="100"/>
        <c:noMultiLvlLbl val="0"/>
      </c:catAx>
      <c:valAx>
        <c:axId val="-151111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5111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58</xdr:row>
      <xdr:rowOff>69273</xdr:rowOff>
    </xdr:from>
    <xdr:to>
      <xdr:col>12</xdr:col>
      <xdr:colOff>57226</xdr:colOff>
      <xdr:row>87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57</xdr:row>
      <xdr:rowOff>69273</xdr:rowOff>
    </xdr:from>
    <xdr:to>
      <xdr:col>12</xdr:col>
      <xdr:colOff>57226</xdr:colOff>
      <xdr:row>86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353041</xdr:colOff>
      <xdr:row>34</xdr:row>
      <xdr:rowOff>62371</xdr:rowOff>
    </xdr:from>
    <xdr:to>
      <xdr:col>12</xdr:col>
      <xdr:colOff>49634</xdr:colOff>
      <xdr:row>63</xdr:row>
      <xdr:rowOff>17752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122507</xdr:colOff>
      <xdr:row>55</xdr:row>
      <xdr:rowOff>109996</xdr:rowOff>
    </xdr:from>
    <xdr:to>
      <xdr:col>11</xdr:col>
      <xdr:colOff>968375</xdr:colOff>
      <xdr:row>83</xdr:row>
      <xdr:rowOff>15875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6"/>
  <sheetViews>
    <sheetView showGridLines="0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81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35</v>
      </c>
      <c r="C14" s="8">
        <v>2476362601</v>
      </c>
      <c r="D14" s="8">
        <v>1377286123</v>
      </c>
      <c r="E14" s="19">
        <f>+D14*100/100</f>
        <v>1377286123</v>
      </c>
      <c r="F14" s="19">
        <v>1103093928.6100001</v>
      </c>
      <c r="G14" s="8">
        <v>976322527.30000055</v>
      </c>
      <c r="H14" s="8"/>
      <c r="I14" s="13">
        <f>IF(ISERROR(+#REF!/E14)=TRUE,0,++#REF!/E14)</f>
        <v>0</v>
      </c>
      <c r="J14" s="13">
        <f>IF(ISERROR(+G14/E14)=TRUE,0,++G14/E14)</f>
        <v>0.70887414822228667</v>
      </c>
      <c r="K14" s="13">
        <f>IF(ISERROR(+H14/E14)=TRUE,0,++H14/E14)</f>
        <v>0</v>
      </c>
      <c r="L14" s="16">
        <f>+D14-G14</f>
        <v>400963595.69999945</v>
      </c>
    </row>
    <row r="15" spans="1:12" ht="20.100000000000001" customHeight="1" x14ac:dyDescent="0.25">
      <c r="B15" s="36" t="s">
        <v>36</v>
      </c>
      <c r="C15" s="37">
        <v>0</v>
      </c>
      <c r="D15" s="37">
        <v>36152353</v>
      </c>
      <c r="E15" s="38">
        <f t="shared" ref="E15:E55" si="0">+D15*100/100</f>
        <v>36152353</v>
      </c>
      <c r="F15" s="38">
        <v>29794197.070000008</v>
      </c>
      <c r="G15" s="37">
        <v>24672384.290000003</v>
      </c>
      <c r="H15" s="37"/>
      <c r="I15" s="39"/>
      <c r="J15" s="39">
        <f t="shared" ref="J15:J55" si="1">IF(ISERROR(+G15/E15)=TRUE,0,++G15/E15)</f>
        <v>0.68245583600049498</v>
      </c>
      <c r="K15" s="39">
        <f t="shared" ref="K15:K55" si="2">IF(ISERROR(+H15/E15)=TRUE,0,++H15/E15)</f>
        <v>0</v>
      </c>
      <c r="L15" s="40">
        <f t="shared" ref="L15:L55" si="3">+D15-G15</f>
        <v>11479968.709999997</v>
      </c>
    </row>
    <row r="16" spans="1:12" ht="20.100000000000001" customHeight="1" x14ac:dyDescent="0.25">
      <c r="B16" s="36" t="s">
        <v>37</v>
      </c>
      <c r="C16" s="37">
        <v>0</v>
      </c>
      <c r="D16" s="37">
        <v>38558194</v>
      </c>
      <c r="E16" s="38">
        <f t="shared" si="0"/>
        <v>38558194</v>
      </c>
      <c r="F16" s="38">
        <v>35313878.859999999</v>
      </c>
      <c r="G16" s="37">
        <v>30881548.920000009</v>
      </c>
      <c r="H16" s="37"/>
      <c r="I16" s="39"/>
      <c r="J16" s="39">
        <f t="shared" si="1"/>
        <v>0.80090755599186025</v>
      </c>
      <c r="K16" s="39">
        <f t="shared" si="2"/>
        <v>0</v>
      </c>
      <c r="L16" s="40">
        <f t="shared" si="3"/>
        <v>7676645.0799999908</v>
      </c>
    </row>
    <row r="17" spans="2:12" ht="20.100000000000001" customHeight="1" x14ac:dyDescent="0.25">
      <c r="B17" s="36" t="s">
        <v>38</v>
      </c>
      <c r="C17" s="37">
        <v>0</v>
      </c>
      <c r="D17" s="37">
        <v>27490724</v>
      </c>
      <c r="E17" s="38">
        <f t="shared" si="0"/>
        <v>27490724</v>
      </c>
      <c r="F17" s="38">
        <v>21461103.370000005</v>
      </c>
      <c r="G17" s="37">
        <v>18274264.250000004</v>
      </c>
      <c r="H17" s="37"/>
      <c r="I17" s="39"/>
      <c r="J17" s="39">
        <f t="shared" si="1"/>
        <v>0.66474292383132594</v>
      </c>
      <c r="K17" s="39">
        <f t="shared" si="2"/>
        <v>0</v>
      </c>
      <c r="L17" s="40">
        <f t="shared" si="3"/>
        <v>9216459.7499999963</v>
      </c>
    </row>
    <row r="18" spans="2:12" ht="20.100000000000001" customHeight="1" x14ac:dyDescent="0.25">
      <c r="B18" s="36" t="s">
        <v>39</v>
      </c>
      <c r="C18" s="37">
        <v>0</v>
      </c>
      <c r="D18" s="37">
        <v>49590144</v>
      </c>
      <c r="E18" s="38">
        <f t="shared" si="0"/>
        <v>49590144</v>
      </c>
      <c r="F18" s="38">
        <v>47419678.289999999</v>
      </c>
      <c r="G18" s="37">
        <v>35824242.700000003</v>
      </c>
      <c r="H18" s="37"/>
      <c r="I18" s="39"/>
      <c r="J18" s="39">
        <f t="shared" si="1"/>
        <v>0.72240650682522722</v>
      </c>
      <c r="K18" s="39">
        <f t="shared" si="2"/>
        <v>0</v>
      </c>
      <c r="L18" s="40">
        <f t="shared" si="3"/>
        <v>13765901.299999997</v>
      </c>
    </row>
    <row r="19" spans="2:12" ht="20.100000000000001" customHeight="1" x14ac:dyDescent="0.25">
      <c r="B19" s="36" t="s">
        <v>40</v>
      </c>
      <c r="C19" s="37">
        <v>0</v>
      </c>
      <c r="D19" s="37">
        <v>141007616</v>
      </c>
      <c r="E19" s="38">
        <f t="shared" si="0"/>
        <v>141007616</v>
      </c>
      <c r="F19" s="38">
        <v>135063577.56000003</v>
      </c>
      <c r="G19" s="37">
        <v>115529802.87</v>
      </c>
      <c r="H19" s="37"/>
      <c r="I19" s="39"/>
      <c r="J19" s="39">
        <f t="shared" si="1"/>
        <v>0.81931604935438385</v>
      </c>
      <c r="K19" s="39">
        <f t="shared" si="2"/>
        <v>0</v>
      </c>
      <c r="L19" s="40">
        <f t="shared" si="3"/>
        <v>25477813.129999995</v>
      </c>
    </row>
    <row r="20" spans="2:12" ht="20.100000000000001" customHeight="1" x14ac:dyDescent="0.25">
      <c r="B20" s="36" t="s">
        <v>41</v>
      </c>
      <c r="C20" s="37">
        <v>0</v>
      </c>
      <c r="D20" s="37">
        <v>99088207</v>
      </c>
      <c r="E20" s="38">
        <f t="shared" si="0"/>
        <v>99088207</v>
      </c>
      <c r="F20" s="38">
        <v>86792356.790000051</v>
      </c>
      <c r="G20" s="37">
        <v>79270518.400000006</v>
      </c>
      <c r="H20" s="37"/>
      <c r="I20" s="39"/>
      <c r="J20" s="39">
        <f t="shared" si="1"/>
        <v>0.79999952365673554</v>
      </c>
      <c r="K20" s="39">
        <f t="shared" si="2"/>
        <v>0</v>
      </c>
      <c r="L20" s="40">
        <f t="shared" si="3"/>
        <v>19817688.599999994</v>
      </c>
    </row>
    <row r="21" spans="2:12" ht="20.100000000000001" customHeight="1" x14ac:dyDescent="0.25">
      <c r="B21" s="36" t="s">
        <v>42</v>
      </c>
      <c r="C21" s="37">
        <v>0</v>
      </c>
      <c r="D21" s="37">
        <v>113997984</v>
      </c>
      <c r="E21" s="38">
        <f t="shared" si="0"/>
        <v>113997984</v>
      </c>
      <c r="F21" s="38">
        <v>106531872.85000004</v>
      </c>
      <c r="G21" s="37">
        <v>93556972.48999998</v>
      </c>
      <c r="H21" s="37"/>
      <c r="I21" s="39"/>
      <c r="J21" s="39">
        <f t="shared" si="1"/>
        <v>0.82068971053031936</v>
      </c>
      <c r="K21" s="39">
        <f t="shared" si="2"/>
        <v>0</v>
      </c>
      <c r="L21" s="40">
        <f t="shared" si="3"/>
        <v>20441011.51000002</v>
      </c>
    </row>
    <row r="22" spans="2:12" ht="20.100000000000001" customHeight="1" x14ac:dyDescent="0.25">
      <c r="B22" s="36" t="s">
        <v>43</v>
      </c>
      <c r="C22" s="37">
        <v>0</v>
      </c>
      <c r="D22" s="37">
        <v>33823309</v>
      </c>
      <c r="E22" s="38">
        <f t="shared" si="0"/>
        <v>33823309</v>
      </c>
      <c r="F22" s="38">
        <v>30548850.249999981</v>
      </c>
      <c r="G22" s="37">
        <v>26213970.559999987</v>
      </c>
      <c r="H22" s="37"/>
      <c r="I22" s="39"/>
      <c r="J22" s="39">
        <f t="shared" si="1"/>
        <v>0.77502678877456921</v>
      </c>
      <c r="K22" s="39">
        <f t="shared" si="2"/>
        <v>0</v>
      </c>
      <c r="L22" s="40">
        <f t="shared" si="3"/>
        <v>7609338.4400000125</v>
      </c>
    </row>
    <row r="23" spans="2:12" ht="20.100000000000001" customHeight="1" x14ac:dyDescent="0.25">
      <c r="B23" s="36" t="s">
        <v>44</v>
      </c>
      <c r="C23" s="37">
        <v>0</v>
      </c>
      <c r="D23" s="37">
        <v>68351763</v>
      </c>
      <c r="E23" s="38">
        <f t="shared" si="0"/>
        <v>68351763</v>
      </c>
      <c r="F23" s="38">
        <v>57638093.260000028</v>
      </c>
      <c r="G23" s="37">
        <v>53999924.229999997</v>
      </c>
      <c r="H23" s="37"/>
      <c r="I23" s="39"/>
      <c r="J23" s="39">
        <f t="shared" si="1"/>
        <v>0.79002972066719035</v>
      </c>
      <c r="K23" s="39">
        <f t="shared" si="2"/>
        <v>0</v>
      </c>
      <c r="L23" s="40">
        <f t="shared" si="3"/>
        <v>14351838.770000003</v>
      </c>
    </row>
    <row r="24" spans="2:12" ht="20.100000000000001" customHeight="1" x14ac:dyDescent="0.25">
      <c r="B24" s="36" t="s">
        <v>45</v>
      </c>
      <c r="C24" s="37">
        <v>0</v>
      </c>
      <c r="D24" s="37">
        <v>141155317</v>
      </c>
      <c r="E24" s="38">
        <f t="shared" si="0"/>
        <v>141155317</v>
      </c>
      <c r="F24" s="38">
        <v>124810465.03</v>
      </c>
      <c r="G24" s="37">
        <v>113379723.48</v>
      </c>
      <c r="H24" s="37"/>
      <c r="I24" s="39"/>
      <c r="J24" s="39">
        <f t="shared" si="1"/>
        <v>0.80322672846960486</v>
      </c>
      <c r="K24" s="39">
        <f t="shared" si="2"/>
        <v>0</v>
      </c>
      <c r="L24" s="40">
        <f t="shared" si="3"/>
        <v>27775593.519999996</v>
      </c>
    </row>
    <row r="25" spans="2:12" ht="20.100000000000001" customHeight="1" x14ac:dyDescent="0.25">
      <c r="B25" s="36" t="s">
        <v>46</v>
      </c>
      <c r="C25" s="37">
        <v>217840448</v>
      </c>
      <c r="D25" s="37">
        <v>45806732</v>
      </c>
      <c r="E25" s="38">
        <f t="shared" si="0"/>
        <v>45806732</v>
      </c>
      <c r="F25" s="38">
        <v>39335737.220000021</v>
      </c>
      <c r="G25" s="37">
        <v>39032904.69000002</v>
      </c>
      <c r="H25" s="37"/>
      <c r="I25" s="39"/>
      <c r="J25" s="39">
        <f t="shared" si="1"/>
        <v>0.8521215765839838</v>
      </c>
      <c r="K25" s="39">
        <f t="shared" si="2"/>
        <v>0</v>
      </c>
      <c r="L25" s="40">
        <f t="shared" si="3"/>
        <v>6773827.30999998</v>
      </c>
    </row>
    <row r="26" spans="2:12" ht="20.100000000000001" customHeight="1" x14ac:dyDescent="0.25">
      <c r="B26" s="36" t="s">
        <v>47</v>
      </c>
      <c r="C26" s="37">
        <v>0</v>
      </c>
      <c r="D26" s="37">
        <v>115100378</v>
      </c>
      <c r="E26" s="38">
        <f t="shared" si="0"/>
        <v>115100378</v>
      </c>
      <c r="F26" s="38">
        <v>96632425.739999995</v>
      </c>
      <c r="G26" s="37">
        <v>84321826.499999985</v>
      </c>
      <c r="H26" s="37"/>
      <c r="I26" s="39"/>
      <c r="J26" s="39">
        <f t="shared" si="1"/>
        <v>0.73259382779785476</v>
      </c>
      <c r="K26" s="39">
        <f t="shared" si="2"/>
        <v>0</v>
      </c>
      <c r="L26" s="40">
        <f t="shared" si="3"/>
        <v>30778551.500000015</v>
      </c>
    </row>
    <row r="27" spans="2:12" ht="20.100000000000001" customHeight="1" x14ac:dyDescent="0.25">
      <c r="B27" s="36" t="s">
        <v>48</v>
      </c>
      <c r="C27" s="37">
        <v>0</v>
      </c>
      <c r="D27" s="37">
        <v>161133605</v>
      </c>
      <c r="E27" s="38">
        <f t="shared" si="0"/>
        <v>161133605</v>
      </c>
      <c r="F27" s="38">
        <v>142438407.11999997</v>
      </c>
      <c r="G27" s="37">
        <v>125602902.27000012</v>
      </c>
      <c r="H27" s="37"/>
      <c r="I27" s="39"/>
      <c r="J27" s="39">
        <f t="shared" si="1"/>
        <v>0.7794953899901893</v>
      </c>
      <c r="K27" s="39">
        <f t="shared" si="2"/>
        <v>0</v>
      </c>
      <c r="L27" s="40">
        <f t="shared" si="3"/>
        <v>35530702.729999885</v>
      </c>
    </row>
    <row r="28" spans="2:12" ht="20.100000000000001" customHeight="1" x14ac:dyDescent="0.25">
      <c r="B28" s="36" t="s">
        <v>49</v>
      </c>
      <c r="C28" s="37">
        <v>0</v>
      </c>
      <c r="D28" s="37">
        <v>150807819</v>
      </c>
      <c r="E28" s="38">
        <f t="shared" si="0"/>
        <v>150807819</v>
      </c>
      <c r="F28" s="38">
        <v>138510359.74999991</v>
      </c>
      <c r="G28" s="37">
        <v>113003582.81000003</v>
      </c>
      <c r="H28" s="37"/>
      <c r="I28" s="39"/>
      <c r="J28" s="39">
        <f t="shared" si="1"/>
        <v>0.74932177628004837</v>
      </c>
      <c r="K28" s="39">
        <f t="shared" si="2"/>
        <v>0</v>
      </c>
      <c r="L28" s="40">
        <f t="shared" si="3"/>
        <v>37804236.189999968</v>
      </c>
    </row>
    <row r="29" spans="2:12" ht="20.100000000000001" customHeight="1" x14ac:dyDescent="0.25">
      <c r="B29" s="36" t="s">
        <v>50</v>
      </c>
      <c r="C29" s="37">
        <v>0</v>
      </c>
      <c r="D29" s="37">
        <v>72932128</v>
      </c>
      <c r="E29" s="38">
        <f t="shared" si="0"/>
        <v>72932128</v>
      </c>
      <c r="F29" s="38">
        <v>60312095.399999976</v>
      </c>
      <c r="G29" s="37">
        <v>58415950.30999998</v>
      </c>
      <c r="H29" s="37"/>
      <c r="I29" s="39"/>
      <c r="J29" s="39">
        <f t="shared" si="1"/>
        <v>0.80096319567146024</v>
      </c>
      <c r="K29" s="39">
        <f t="shared" si="2"/>
        <v>0</v>
      </c>
      <c r="L29" s="40">
        <f t="shared" si="3"/>
        <v>14516177.69000002</v>
      </c>
    </row>
    <row r="30" spans="2:12" ht="20.100000000000001" customHeight="1" x14ac:dyDescent="0.25">
      <c r="B30" s="36" t="s">
        <v>51</v>
      </c>
      <c r="C30" s="37">
        <v>0</v>
      </c>
      <c r="D30" s="37">
        <v>53747823</v>
      </c>
      <c r="E30" s="38">
        <f t="shared" si="0"/>
        <v>53747823</v>
      </c>
      <c r="F30" s="38">
        <v>37579178.430000015</v>
      </c>
      <c r="G30" s="37">
        <v>36179787.750000007</v>
      </c>
      <c r="H30" s="37"/>
      <c r="I30" s="39"/>
      <c r="J30" s="39">
        <f t="shared" si="1"/>
        <v>0.6731395939515542</v>
      </c>
      <c r="K30" s="39">
        <f t="shared" si="2"/>
        <v>0</v>
      </c>
      <c r="L30" s="40">
        <f t="shared" si="3"/>
        <v>17568035.249999993</v>
      </c>
    </row>
    <row r="31" spans="2:12" ht="20.100000000000001" customHeight="1" x14ac:dyDescent="0.25">
      <c r="B31" s="36" t="s">
        <v>52</v>
      </c>
      <c r="C31" s="37">
        <v>0</v>
      </c>
      <c r="D31" s="37">
        <v>37260525</v>
      </c>
      <c r="E31" s="38">
        <f t="shared" si="0"/>
        <v>37260525</v>
      </c>
      <c r="F31" s="38">
        <v>33557897.43</v>
      </c>
      <c r="G31" s="37">
        <v>29608922.589999992</v>
      </c>
      <c r="H31" s="37"/>
      <c r="I31" s="39"/>
      <c r="J31" s="39">
        <f t="shared" si="1"/>
        <v>0.79464587764128369</v>
      </c>
      <c r="K31" s="39">
        <f t="shared" si="2"/>
        <v>0</v>
      </c>
      <c r="L31" s="40">
        <f t="shared" si="3"/>
        <v>7651602.4100000076</v>
      </c>
    </row>
    <row r="32" spans="2:12" ht="20.100000000000001" customHeight="1" x14ac:dyDescent="0.25">
      <c r="B32" s="36" t="s">
        <v>53</v>
      </c>
      <c r="C32" s="37">
        <v>0</v>
      </c>
      <c r="D32" s="37">
        <v>46063041</v>
      </c>
      <c r="E32" s="38">
        <f t="shared" si="0"/>
        <v>46063041</v>
      </c>
      <c r="F32" s="38">
        <v>43015958.900000006</v>
      </c>
      <c r="G32" s="37">
        <v>36912726.439999998</v>
      </c>
      <c r="H32" s="37"/>
      <c r="I32" s="39"/>
      <c r="J32" s="39">
        <f t="shared" si="1"/>
        <v>0.80135235621981615</v>
      </c>
      <c r="K32" s="39">
        <f t="shared" si="2"/>
        <v>0</v>
      </c>
      <c r="L32" s="40">
        <f t="shared" si="3"/>
        <v>9150314.5600000024</v>
      </c>
    </row>
    <row r="33" spans="2:12" ht="20.100000000000001" customHeight="1" x14ac:dyDescent="0.25">
      <c r="B33" s="36" t="s">
        <v>54</v>
      </c>
      <c r="C33" s="37">
        <v>0</v>
      </c>
      <c r="D33" s="37">
        <v>78230828</v>
      </c>
      <c r="E33" s="38">
        <f t="shared" si="0"/>
        <v>78230828</v>
      </c>
      <c r="F33" s="38">
        <v>73466209.129999995</v>
      </c>
      <c r="G33" s="37">
        <v>63078795.740000024</v>
      </c>
      <c r="H33" s="37"/>
      <c r="I33" s="39"/>
      <c r="J33" s="39">
        <f t="shared" ref="J33:J47" si="4">IF(ISERROR(+G33/E33)=TRUE,0,++G33/E33)</f>
        <v>0.80631635063353824</v>
      </c>
      <c r="K33" s="39">
        <f t="shared" ref="K33:K47" si="5">IF(ISERROR(+H33/E33)=TRUE,0,++H33/E33)</f>
        <v>0</v>
      </c>
      <c r="L33" s="40">
        <f t="shared" ref="L33:L47" si="6">+D33-G33</f>
        <v>15152032.259999976</v>
      </c>
    </row>
    <row r="34" spans="2:12" ht="20.100000000000001" customHeight="1" x14ac:dyDescent="0.25">
      <c r="B34" s="36" t="s">
        <v>55</v>
      </c>
      <c r="C34" s="37">
        <v>0</v>
      </c>
      <c r="D34" s="37">
        <v>38879346</v>
      </c>
      <c r="E34" s="38">
        <f t="shared" si="0"/>
        <v>38879346</v>
      </c>
      <c r="F34" s="38">
        <v>36050968.439999998</v>
      </c>
      <c r="G34" s="37">
        <v>29541564.579999983</v>
      </c>
      <c r="H34" s="37"/>
      <c r="I34" s="39"/>
      <c r="J34" s="39">
        <f t="shared" si="4"/>
        <v>0.7598266848418691</v>
      </c>
      <c r="K34" s="39">
        <f t="shared" si="5"/>
        <v>0</v>
      </c>
      <c r="L34" s="40">
        <f t="shared" si="6"/>
        <v>9337781.4200000167</v>
      </c>
    </row>
    <row r="35" spans="2:12" ht="20.100000000000001" customHeight="1" x14ac:dyDescent="0.25">
      <c r="B35" s="36" t="s">
        <v>56</v>
      </c>
      <c r="C35" s="37">
        <v>0</v>
      </c>
      <c r="D35" s="37">
        <v>25687757</v>
      </c>
      <c r="E35" s="38">
        <f t="shared" si="0"/>
        <v>25687757</v>
      </c>
      <c r="F35" s="38">
        <v>21215102.670000002</v>
      </c>
      <c r="G35" s="37">
        <v>19401874.780000009</v>
      </c>
      <c r="H35" s="37"/>
      <c r="I35" s="39"/>
      <c r="J35" s="39">
        <f t="shared" si="4"/>
        <v>0.75529657104744519</v>
      </c>
      <c r="K35" s="39">
        <f t="shared" si="5"/>
        <v>0</v>
      </c>
      <c r="L35" s="40">
        <f t="shared" si="6"/>
        <v>6285882.2199999914</v>
      </c>
    </row>
    <row r="36" spans="2:12" ht="20.100000000000001" customHeight="1" x14ac:dyDescent="0.25">
      <c r="B36" s="36" t="s">
        <v>57</v>
      </c>
      <c r="C36" s="37">
        <v>0</v>
      </c>
      <c r="D36" s="37">
        <v>42007710</v>
      </c>
      <c r="E36" s="38">
        <f t="shared" si="0"/>
        <v>42007710</v>
      </c>
      <c r="F36" s="38">
        <v>42004337.500000007</v>
      </c>
      <c r="G36" s="37">
        <v>42004337.500000007</v>
      </c>
      <c r="H36" s="37"/>
      <c r="I36" s="39"/>
      <c r="J36" s="39">
        <f t="shared" si="4"/>
        <v>0.99991971711859584</v>
      </c>
      <c r="K36" s="39">
        <f t="shared" si="5"/>
        <v>0</v>
      </c>
      <c r="L36" s="40">
        <f t="shared" si="6"/>
        <v>3372.4999999925494</v>
      </c>
    </row>
    <row r="37" spans="2:12" ht="20.100000000000001" customHeight="1" x14ac:dyDescent="0.25">
      <c r="B37" s="36" t="s">
        <v>58</v>
      </c>
      <c r="C37" s="37">
        <v>0</v>
      </c>
      <c r="D37" s="37">
        <v>53105227</v>
      </c>
      <c r="E37" s="38">
        <f t="shared" si="0"/>
        <v>53105227</v>
      </c>
      <c r="F37" s="38">
        <v>40617264.609999985</v>
      </c>
      <c r="G37" s="37">
        <v>40617264.609999985</v>
      </c>
      <c r="H37" s="37"/>
      <c r="I37" s="39"/>
      <c r="J37" s="39">
        <f t="shared" si="4"/>
        <v>0.76484494850196172</v>
      </c>
      <c r="K37" s="39">
        <f t="shared" si="5"/>
        <v>0</v>
      </c>
      <c r="L37" s="40">
        <f t="shared" si="6"/>
        <v>12487962.390000015</v>
      </c>
    </row>
    <row r="38" spans="2:12" ht="20.100000000000001" customHeight="1" x14ac:dyDescent="0.25">
      <c r="B38" s="36" t="s">
        <v>59</v>
      </c>
      <c r="C38" s="37">
        <v>0</v>
      </c>
      <c r="D38" s="37">
        <v>64147870</v>
      </c>
      <c r="E38" s="38">
        <f t="shared" si="0"/>
        <v>64147870</v>
      </c>
      <c r="F38" s="38">
        <v>63671259.399999961</v>
      </c>
      <c r="G38" s="37">
        <v>63671152.399999961</v>
      </c>
      <c r="H38" s="37"/>
      <c r="I38" s="39"/>
      <c r="J38" s="39">
        <f t="shared" si="4"/>
        <v>0.99256845784591075</v>
      </c>
      <c r="K38" s="39">
        <f t="shared" si="5"/>
        <v>0</v>
      </c>
      <c r="L38" s="40">
        <f t="shared" si="6"/>
        <v>476717.60000003874</v>
      </c>
    </row>
    <row r="39" spans="2:12" ht="20.100000000000001" customHeight="1" x14ac:dyDescent="0.25">
      <c r="B39" s="36" t="s">
        <v>60</v>
      </c>
      <c r="C39" s="37">
        <v>0</v>
      </c>
      <c r="D39" s="37">
        <v>29731595</v>
      </c>
      <c r="E39" s="38">
        <f t="shared" si="0"/>
        <v>29731595</v>
      </c>
      <c r="F39" s="38">
        <v>29408250.979999963</v>
      </c>
      <c r="G39" s="37">
        <v>29276503.979999959</v>
      </c>
      <c r="H39" s="37"/>
      <c r="I39" s="39"/>
      <c r="J39" s="39">
        <f t="shared" si="4"/>
        <v>0.98469335331656305</v>
      </c>
      <c r="K39" s="39">
        <f t="shared" si="5"/>
        <v>0</v>
      </c>
      <c r="L39" s="40">
        <f t="shared" si="6"/>
        <v>455091.02000004053</v>
      </c>
    </row>
    <row r="40" spans="2:12" ht="20.100000000000001" customHeight="1" x14ac:dyDescent="0.25">
      <c r="B40" s="36" t="s">
        <v>61</v>
      </c>
      <c r="C40" s="37">
        <v>0</v>
      </c>
      <c r="D40" s="37">
        <v>45119877</v>
      </c>
      <c r="E40" s="38">
        <f t="shared" si="0"/>
        <v>45119877</v>
      </c>
      <c r="F40" s="38">
        <v>44905015.190000027</v>
      </c>
      <c r="G40" s="37">
        <v>44533026.230000027</v>
      </c>
      <c r="H40" s="37"/>
      <c r="I40" s="39"/>
      <c r="J40" s="39">
        <f t="shared" si="4"/>
        <v>0.98699352017293895</v>
      </c>
      <c r="K40" s="39">
        <f t="shared" si="5"/>
        <v>0</v>
      </c>
      <c r="L40" s="40">
        <f t="shared" si="6"/>
        <v>586850.76999997348</v>
      </c>
    </row>
    <row r="41" spans="2:12" ht="20.100000000000001" customHeight="1" x14ac:dyDescent="0.25">
      <c r="B41" s="36" t="s">
        <v>62</v>
      </c>
      <c r="C41" s="37">
        <v>0</v>
      </c>
      <c r="D41" s="37">
        <v>38482337</v>
      </c>
      <c r="E41" s="38">
        <f t="shared" si="0"/>
        <v>38482337</v>
      </c>
      <c r="F41" s="38">
        <v>37687986.630000018</v>
      </c>
      <c r="G41" s="37">
        <v>37503987.920000017</v>
      </c>
      <c r="H41" s="37"/>
      <c r="I41" s="39"/>
      <c r="J41" s="39">
        <f t="shared" si="4"/>
        <v>0.97457667188975594</v>
      </c>
      <c r="K41" s="39">
        <f t="shared" si="5"/>
        <v>0</v>
      </c>
      <c r="L41" s="40">
        <f t="shared" si="6"/>
        <v>978349.07999998331</v>
      </c>
    </row>
    <row r="42" spans="2:12" ht="20.100000000000001" customHeight="1" x14ac:dyDescent="0.25">
      <c r="B42" s="36" t="s">
        <v>63</v>
      </c>
      <c r="C42" s="37">
        <v>0</v>
      </c>
      <c r="D42" s="37">
        <v>48663541</v>
      </c>
      <c r="E42" s="38">
        <f t="shared" si="0"/>
        <v>48663541</v>
      </c>
      <c r="F42" s="38">
        <v>39732949.649999976</v>
      </c>
      <c r="G42" s="37">
        <v>38362285.279999979</v>
      </c>
      <c r="H42" s="37"/>
      <c r="I42" s="39"/>
      <c r="J42" s="39">
        <f t="shared" si="4"/>
        <v>0.78831676634464354</v>
      </c>
      <c r="K42" s="39">
        <f t="shared" si="5"/>
        <v>0</v>
      </c>
      <c r="L42" s="40">
        <f t="shared" si="6"/>
        <v>10301255.720000021</v>
      </c>
    </row>
    <row r="43" spans="2:12" ht="20.100000000000001" customHeight="1" x14ac:dyDescent="0.25">
      <c r="B43" s="36" t="s">
        <v>64</v>
      </c>
      <c r="C43" s="37">
        <v>0</v>
      </c>
      <c r="D43" s="37">
        <v>47412767</v>
      </c>
      <c r="E43" s="38">
        <f t="shared" si="0"/>
        <v>47412767</v>
      </c>
      <c r="F43" s="38">
        <v>39338038.589999989</v>
      </c>
      <c r="G43" s="37">
        <v>35116859.659999989</v>
      </c>
      <c r="H43" s="37"/>
      <c r="I43" s="39"/>
      <c r="J43" s="39">
        <f t="shared" si="4"/>
        <v>0.74066252366161189</v>
      </c>
      <c r="K43" s="39">
        <f t="shared" si="5"/>
        <v>0</v>
      </c>
      <c r="L43" s="40">
        <f t="shared" si="6"/>
        <v>12295907.340000011</v>
      </c>
    </row>
    <row r="44" spans="2:12" ht="20.100000000000001" customHeight="1" x14ac:dyDescent="0.25">
      <c r="B44" s="36" t="s">
        <v>65</v>
      </c>
      <c r="C44" s="37">
        <v>0</v>
      </c>
      <c r="D44" s="37">
        <v>53329767</v>
      </c>
      <c r="E44" s="38">
        <f t="shared" si="0"/>
        <v>53329767</v>
      </c>
      <c r="F44" s="38">
        <v>53325061.579999983</v>
      </c>
      <c r="G44" s="37">
        <v>53325146.139999978</v>
      </c>
      <c r="H44" s="37"/>
      <c r="I44" s="39"/>
      <c r="J44" s="39">
        <f t="shared" si="4"/>
        <v>0.99991335308102847</v>
      </c>
      <c r="K44" s="39">
        <f t="shared" si="5"/>
        <v>0</v>
      </c>
      <c r="L44" s="40">
        <f t="shared" si="6"/>
        <v>4620.8600000217557</v>
      </c>
    </row>
    <row r="45" spans="2:12" ht="20.100000000000001" customHeight="1" x14ac:dyDescent="0.25">
      <c r="B45" s="36" t="s">
        <v>66</v>
      </c>
      <c r="C45" s="37">
        <v>726350000</v>
      </c>
      <c r="D45" s="37">
        <v>702116573</v>
      </c>
      <c r="E45" s="38">
        <f t="shared" si="0"/>
        <v>702116573</v>
      </c>
      <c r="F45" s="38">
        <v>626544326.21000028</v>
      </c>
      <c r="G45" s="37">
        <v>513209302.62999982</v>
      </c>
      <c r="H45" s="37"/>
      <c r="I45" s="39"/>
      <c r="J45" s="39">
        <f t="shared" si="4"/>
        <v>0.73094600293675138</v>
      </c>
      <c r="K45" s="39">
        <f t="shared" si="5"/>
        <v>0</v>
      </c>
      <c r="L45" s="40">
        <f t="shared" si="6"/>
        <v>188907270.37000018</v>
      </c>
    </row>
    <row r="46" spans="2:12" ht="20.100000000000001" customHeight="1" x14ac:dyDescent="0.25">
      <c r="B46" s="36" t="s">
        <v>67</v>
      </c>
      <c r="C46" s="37">
        <v>41837898</v>
      </c>
      <c r="D46" s="37">
        <v>101076227</v>
      </c>
      <c r="E46" s="38">
        <f t="shared" si="0"/>
        <v>101076227</v>
      </c>
      <c r="F46" s="38">
        <v>42864194.969999999</v>
      </c>
      <c r="G46" s="37">
        <v>35317100.749999993</v>
      </c>
      <c r="H46" s="37"/>
      <c r="I46" s="39"/>
      <c r="J46" s="39">
        <f t="shared" si="4"/>
        <v>0.34941055674743371</v>
      </c>
      <c r="K46" s="39">
        <f t="shared" si="5"/>
        <v>0</v>
      </c>
      <c r="L46" s="40">
        <f t="shared" si="6"/>
        <v>65759126.250000007</v>
      </c>
    </row>
    <row r="47" spans="2:12" ht="20.100000000000001" customHeight="1" x14ac:dyDescent="0.25">
      <c r="B47" s="36" t="s">
        <v>68</v>
      </c>
      <c r="C47" s="37">
        <v>0</v>
      </c>
      <c r="D47" s="37">
        <v>130820500</v>
      </c>
      <c r="E47" s="38">
        <f t="shared" si="0"/>
        <v>130820500</v>
      </c>
      <c r="F47" s="38">
        <v>113777353.28</v>
      </c>
      <c r="G47" s="37">
        <v>99742916.340000033</v>
      </c>
      <c r="H47" s="37"/>
      <c r="I47" s="39"/>
      <c r="J47" s="39">
        <f t="shared" si="4"/>
        <v>0.76244102675039493</v>
      </c>
      <c r="K47" s="39">
        <f t="shared" si="5"/>
        <v>0</v>
      </c>
      <c r="L47" s="40">
        <f t="shared" si="6"/>
        <v>31077583.659999967</v>
      </c>
    </row>
    <row r="48" spans="2:12" ht="20.100000000000001" customHeight="1" x14ac:dyDescent="0.25">
      <c r="B48" s="36" t="s">
        <v>69</v>
      </c>
      <c r="C48" s="37">
        <v>0</v>
      </c>
      <c r="D48" s="37">
        <v>22283908</v>
      </c>
      <c r="E48" s="38">
        <f t="shared" si="0"/>
        <v>22283908</v>
      </c>
      <c r="F48" s="38">
        <v>16922589.669999998</v>
      </c>
      <c r="G48" s="37">
        <v>16019920.710000001</v>
      </c>
      <c r="H48" s="37"/>
      <c r="I48" s="39"/>
      <c r="J48" s="39">
        <f t="shared" si="1"/>
        <v>0.71890086379821716</v>
      </c>
      <c r="K48" s="39">
        <f t="shared" si="2"/>
        <v>0</v>
      </c>
      <c r="L48" s="40">
        <f t="shared" si="3"/>
        <v>6263987.2899999991</v>
      </c>
    </row>
    <row r="49" spans="2:12" ht="20.100000000000001" customHeight="1" x14ac:dyDescent="0.25">
      <c r="B49" s="36" t="s">
        <v>70</v>
      </c>
      <c r="C49" s="37">
        <v>0</v>
      </c>
      <c r="D49" s="37">
        <v>18892638</v>
      </c>
      <c r="E49" s="38">
        <f t="shared" si="0"/>
        <v>18892638</v>
      </c>
      <c r="F49" s="38">
        <v>18883337.609999996</v>
      </c>
      <c r="G49" s="37">
        <v>18883337.609999996</v>
      </c>
      <c r="H49" s="37"/>
      <c r="I49" s="39"/>
      <c r="J49" s="39">
        <f t="shared" si="1"/>
        <v>0.99950772411983946</v>
      </c>
      <c r="K49" s="39">
        <f t="shared" si="2"/>
        <v>0</v>
      </c>
      <c r="L49" s="40">
        <f t="shared" si="3"/>
        <v>9300.3900000043213</v>
      </c>
    </row>
    <row r="50" spans="2:12" ht="20.100000000000001" customHeight="1" x14ac:dyDescent="0.25">
      <c r="B50" s="36" t="s">
        <v>72</v>
      </c>
      <c r="C50" s="37">
        <v>0</v>
      </c>
      <c r="D50" s="37">
        <v>59147359</v>
      </c>
      <c r="E50" s="38">
        <f t="shared" si="0"/>
        <v>59147359</v>
      </c>
      <c r="F50" s="38">
        <v>46283126.75999999</v>
      </c>
      <c r="G50" s="37">
        <v>41790352.64000003</v>
      </c>
      <c r="H50" s="37"/>
      <c r="I50" s="39"/>
      <c r="J50" s="39">
        <f t="shared" si="1"/>
        <v>0.70654638426036964</v>
      </c>
      <c r="K50" s="39">
        <f t="shared" si="2"/>
        <v>0</v>
      </c>
      <c r="L50" s="40">
        <f t="shared" si="3"/>
        <v>17357006.35999997</v>
      </c>
    </row>
    <row r="51" spans="2:12" ht="20.100000000000001" customHeight="1" x14ac:dyDescent="0.25">
      <c r="B51" s="36" t="s">
        <v>73</v>
      </c>
      <c r="C51" s="37">
        <v>0</v>
      </c>
      <c r="D51" s="37">
        <v>68422458</v>
      </c>
      <c r="E51" s="38">
        <f t="shared" si="0"/>
        <v>68422458</v>
      </c>
      <c r="F51" s="38">
        <v>42479081.090000004</v>
      </c>
      <c r="G51" s="37">
        <v>26087947.75999999</v>
      </c>
      <c r="H51" s="37"/>
      <c r="I51" s="39"/>
      <c r="J51" s="39">
        <f t="shared" si="1"/>
        <v>0.38127755889740167</v>
      </c>
      <c r="K51" s="39">
        <f t="shared" si="2"/>
        <v>0</v>
      </c>
      <c r="L51" s="40">
        <f t="shared" si="3"/>
        <v>42334510.24000001</v>
      </c>
    </row>
    <row r="52" spans="2:12" ht="20.100000000000001" customHeight="1" x14ac:dyDescent="0.25">
      <c r="B52" s="36" t="s">
        <v>74</v>
      </c>
      <c r="C52" s="37">
        <v>0</v>
      </c>
      <c r="D52" s="37">
        <v>65898544</v>
      </c>
      <c r="E52" s="38">
        <f t="shared" si="0"/>
        <v>65898544</v>
      </c>
      <c r="F52" s="38">
        <v>42551643.250000052</v>
      </c>
      <c r="G52" s="37">
        <v>30385520.489999983</v>
      </c>
      <c r="H52" s="37"/>
      <c r="I52" s="39"/>
      <c r="J52" s="39">
        <f t="shared" si="1"/>
        <v>0.46109547564510656</v>
      </c>
      <c r="K52" s="39">
        <f t="shared" si="2"/>
        <v>0</v>
      </c>
      <c r="L52" s="40">
        <f t="shared" si="3"/>
        <v>35513023.51000002</v>
      </c>
    </row>
    <row r="53" spans="2:12" ht="20.100000000000001" customHeight="1" x14ac:dyDescent="0.25">
      <c r="B53" s="36" t="s">
        <v>75</v>
      </c>
      <c r="C53" s="37">
        <v>0</v>
      </c>
      <c r="D53" s="37">
        <v>84339671</v>
      </c>
      <c r="E53" s="38">
        <f t="shared" si="0"/>
        <v>84339671</v>
      </c>
      <c r="F53" s="38">
        <v>42642369.530000001</v>
      </c>
      <c r="G53" s="37">
        <v>32214661.250000015</v>
      </c>
      <c r="H53" s="37"/>
      <c r="I53" s="39"/>
      <c r="J53" s="39">
        <f t="shared" si="1"/>
        <v>0.38196332601297456</v>
      </c>
      <c r="K53" s="39">
        <f t="shared" si="2"/>
        <v>0</v>
      </c>
      <c r="L53" s="40">
        <f t="shared" si="3"/>
        <v>52125009.749999985</v>
      </c>
    </row>
    <row r="54" spans="2:12" ht="20.100000000000001" customHeight="1" x14ac:dyDescent="0.25">
      <c r="B54" s="36" t="s">
        <v>76</v>
      </c>
      <c r="C54" s="37">
        <v>0</v>
      </c>
      <c r="D54" s="37">
        <v>39245059</v>
      </c>
      <c r="E54" s="38">
        <f t="shared" si="0"/>
        <v>39245059</v>
      </c>
      <c r="F54" s="38">
        <v>18651798.620000005</v>
      </c>
      <c r="G54" s="37">
        <v>16543668.189999992</v>
      </c>
      <c r="H54" s="37"/>
      <c r="I54" s="39"/>
      <c r="J54" s="39">
        <f t="shared" si="1"/>
        <v>0.42154779764759664</v>
      </c>
      <c r="K54" s="39">
        <f t="shared" si="2"/>
        <v>0</v>
      </c>
      <c r="L54" s="40">
        <f t="shared" si="3"/>
        <v>22701390.81000001</v>
      </c>
    </row>
    <row r="55" spans="2:12" ht="20.100000000000001" customHeight="1" x14ac:dyDescent="0.25">
      <c r="B55" s="36" t="s">
        <v>71</v>
      </c>
      <c r="C55" s="37">
        <v>0</v>
      </c>
      <c r="D55" s="37">
        <v>56684666</v>
      </c>
      <c r="E55" s="38">
        <f t="shared" si="0"/>
        <v>56684666</v>
      </c>
      <c r="F55" s="38">
        <v>52201208.090000011</v>
      </c>
      <c r="G55" s="37">
        <v>51359936.980000012</v>
      </c>
      <c r="H55" s="37"/>
      <c r="I55" s="39"/>
      <c r="J55" s="39">
        <f t="shared" si="1"/>
        <v>0.90606403114380196</v>
      </c>
      <c r="K55" s="39">
        <f t="shared" si="2"/>
        <v>0</v>
      </c>
      <c r="L55" s="40">
        <f t="shared" si="3"/>
        <v>5324729.0199999884</v>
      </c>
    </row>
    <row r="56" spans="2:12" ht="23.25" customHeight="1" x14ac:dyDescent="0.25">
      <c r="B56" s="24" t="s">
        <v>4</v>
      </c>
      <c r="C56" s="11">
        <f t="shared" ref="C56:H56" si="7">SUM(C14:C55)</f>
        <v>3462390947</v>
      </c>
      <c r="D56" s="11">
        <f t="shared" si="7"/>
        <v>4723080010</v>
      </c>
      <c r="E56" s="11">
        <f t="shared" si="7"/>
        <v>4723080010</v>
      </c>
      <c r="F56" s="11">
        <f t="shared" si="7"/>
        <v>3955073535.3800006</v>
      </c>
      <c r="G56" s="11">
        <f t="shared" si="7"/>
        <v>3468991947.0200005</v>
      </c>
      <c r="H56" s="11">
        <f t="shared" si="7"/>
        <v>0</v>
      </c>
      <c r="I56" s="15">
        <f>IF(ISERROR(+#REF!/E56)=TRUE,0,++#REF!/E56)</f>
        <v>0</v>
      </c>
      <c r="J56" s="15">
        <f>IF(ISERROR(+G56/E56)=TRUE,0,++G56/E56)</f>
        <v>0.73447664229173215</v>
      </c>
      <c r="K56" s="15">
        <f>IF(ISERROR(+H56/E56)=TRUE,0,++H56/E56)</f>
        <v>0</v>
      </c>
      <c r="L56" s="18">
        <f>SUM(L14:L55)</f>
        <v>1254088062.9799993</v>
      </c>
    </row>
    <row r="57" spans="2:12" x14ac:dyDescent="0.2">
      <c r="B57" s="12" t="s">
        <v>80</v>
      </c>
    </row>
    <row r="58" spans="2:12" s="31" customFormat="1" x14ac:dyDescent="0.2">
      <c r="B58" s="12"/>
    </row>
    <row r="59" spans="2:12" s="31" customFormat="1" x14ac:dyDescent="0.25">
      <c r="K59" s="32"/>
    </row>
    <row r="60" spans="2:12" s="31" customFormat="1" x14ac:dyDescent="0.25">
      <c r="K60" s="32"/>
    </row>
    <row r="61" spans="2:12" s="31" customFormat="1" x14ac:dyDescent="0.25">
      <c r="K61" s="32"/>
    </row>
    <row r="62" spans="2:12" s="31" customFormat="1" ht="44.25" customHeight="1" x14ac:dyDescent="0.25">
      <c r="B62" s="41"/>
      <c r="C62" s="28" t="s">
        <v>3</v>
      </c>
      <c r="D62" s="28" t="s">
        <v>2</v>
      </c>
      <c r="E62" s="26" t="s">
        <v>17</v>
      </c>
      <c r="F62" s="26" t="s">
        <v>18</v>
      </c>
      <c r="G62" s="26" t="s">
        <v>21</v>
      </c>
      <c r="H62" s="27" t="s">
        <v>14</v>
      </c>
      <c r="I62" s="52"/>
      <c r="J62" s="52"/>
      <c r="K62" s="52"/>
      <c r="L62" s="26"/>
    </row>
    <row r="63" spans="2:12" s="31" customFormat="1" x14ac:dyDescent="0.25">
      <c r="B63" s="42"/>
      <c r="C63" s="29">
        <f>C56/$A$10</f>
        <v>3462.3909469999999</v>
      </c>
      <c r="D63" s="29">
        <f>D56/$A$10</f>
        <v>4723.0800099999997</v>
      </c>
      <c r="E63" s="29">
        <f>E56/$A$10</f>
        <v>4723.0800099999997</v>
      </c>
      <c r="F63" s="29">
        <f>F56/$A$10</f>
        <v>3955.0735353800005</v>
      </c>
      <c r="G63" s="29">
        <f>G56/$A$10</f>
        <v>3468.9919470200007</v>
      </c>
      <c r="H63" s="33"/>
      <c r="I63" s="34"/>
      <c r="J63" s="34"/>
      <c r="K63" s="34"/>
      <c r="L63" s="35"/>
    </row>
    <row r="64" spans="2:12" s="31" customFormat="1" x14ac:dyDescent="0.25">
      <c r="B64" s="42"/>
      <c r="C64" s="29"/>
      <c r="D64" s="29"/>
      <c r="E64" s="29"/>
      <c r="F64" s="29"/>
      <c r="G64" s="29"/>
      <c r="H64" s="48"/>
      <c r="I64" s="34"/>
      <c r="J64" s="34"/>
      <c r="K64" s="34"/>
      <c r="L64" s="35"/>
    </row>
    <row r="65" spans="2:12" s="31" customFormat="1" x14ac:dyDescent="0.25">
      <c r="B65" s="42"/>
      <c r="C65" s="29"/>
      <c r="D65" s="29"/>
      <c r="E65" s="29"/>
      <c r="F65" s="29"/>
      <c r="G65" s="29"/>
      <c r="H65" s="48"/>
      <c r="I65" s="34"/>
      <c r="J65" s="34"/>
      <c r="K65" s="34"/>
      <c r="L65" s="3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7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7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7"/>
      <c r="I96" s="44"/>
      <c r="J96" s="44"/>
      <c r="K96" s="44"/>
      <c r="L96" s="45"/>
    </row>
    <row r="97" spans="2:12" s="31" customFormat="1" x14ac:dyDescent="0.25">
      <c r="B97" s="42"/>
      <c r="C97" s="43"/>
      <c r="D97" s="43"/>
      <c r="E97" s="43"/>
      <c r="F97" s="43"/>
      <c r="G97" s="43"/>
      <c r="H97" s="47"/>
      <c r="I97" s="44"/>
      <c r="J97" s="44"/>
      <c r="K97" s="44"/>
      <c r="L97" s="45"/>
    </row>
    <row r="98" spans="2:12" s="31" customFormat="1" x14ac:dyDescent="0.25">
      <c r="B98" s="42"/>
      <c r="C98" s="43"/>
      <c r="D98" s="43"/>
      <c r="E98" s="43"/>
      <c r="F98" s="43"/>
      <c r="G98" s="43"/>
      <c r="H98" s="46"/>
      <c r="I98" s="44"/>
      <c r="J98" s="44"/>
      <c r="K98" s="44"/>
      <c r="L98" s="45"/>
    </row>
    <row r="99" spans="2:12" s="31" customFormat="1" x14ac:dyDescent="0.25">
      <c r="B99" s="42"/>
      <c r="C99" s="43"/>
      <c r="D99" s="43"/>
      <c r="E99" s="43"/>
      <c r="F99" s="43"/>
      <c r="G99" s="43"/>
      <c r="H99" s="46"/>
      <c r="I99" s="44"/>
      <c r="J99" s="44"/>
      <c r="K99" s="44"/>
      <c r="L99" s="45"/>
    </row>
    <row r="100" spans="2:12" s="31" customFormat="1" x14ac:dyDescent="0.25">
      <c r="B100" s="42"/>
      <c r="C100" s="43"/>
      <c r="D100" s="43"/>
      <c r="E100" s="43"/>
      <c r="F100" s="43"/>
      <c r="G100" s="43"/>
      <c r="H100" s="46"/>
      <c r="I100" s="44"/>
      <c r="J100" s="44"/>
      <c r="K100" s="44"/>
      <c r="L100" s="45"/>
    </row>
    <row r="101" spans="2:12" s="31" customFormat="1" x14ac:dyDescent="0.25">
      <c r="K101" s="32"/>
    </row>
    <row r="102" spans="2:12" s="31" customFormat="1" x14ac:dyDescent="0.25">
      <c r="K102" s="32"/>
    </row>
    <row r="103" spans="2:12" s="31" customFormat="1" x14ac:dyDescent="0.25">
      <c r="K103" s="32"/>
    </row>
    <row r="104" spans="2:12" s="31" customFormat="1" x14ac:dyDescent="0.25">
      <c r="K104" s="32"/>
    </row>
    <row r="105" spans="2:12" s="31" customFormat="1" x14ac:dyDescent="0.25">
      <c r="K105" s="32"/>
    </row>
    <row r="106" spans="2:12" s="31" customFormat="1" x14ac:dyDescent="0.25">
      <c r="K106" s="32"/>
    </row>
    <row r="107" spans="2:12" s="31" customFormat="1" x14ac:dyDescent="0.25">
      <c r="K107" s="32"/>
    </row>
    <row r="108" spans="2:12" s="31" customFormat="1" x14ac:dyDescent="0.25">
      <c r="K108" s="32"/>
    </row>
    <row r="109" spans="2:12" s="31" customFormat="1" x14ac:dyDescent="0.25">
      <c r="K109" s="32"/>
    </row>
    <row r="110" spans="2:12" s="31" customFormat="1" x14ac:dyDescent="0.25">
      <c r="K110" s="32"/>
    </row>
    <row r="111" spans="2:12" s="31" customFormat="1" x14ac:dyDescent="0.25">
      <c r="K111" s="32"/>
    </row>
    <row r="112" spans="2:12" s="31" customFormat="1" x14ac:dyDescent="0.25">
      <c r="K112" s="32"/>
    </row>
    <row r="113" spans="11:11" s="31" customFormat="1" x14ac:dyDescent="0.25">
      <c r="K113" s="32"/>
    </row>
    <row r="114" spans="11:11" s="31" customFormat="1" x14ac:dyDescent="0.25">
      <c r="K114" s="32"/>
    </row>
    <row r="115" spans="11:11" s="31" customFormat="1" x14ac:dyDescent="0.25">
      <c r="K115" s="32"/>
    </row>
    <row r="116" spans="11:11" s="31" customFormat="1" x14ac:dyDescent="0.25">
      <c r="K116" s="32"/>
    </row>
  </sheetData>
  <mergeCells count="11">
    <mergeCell ref="I62:K6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5"/>
  <sheetViews>
    <sheetView showGridLines="0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81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35</v>
      </c>
      <c r="C14" s="8">
        <v>62040827</v>
      </c>
      <c r="D14" s="8">
        <v>61165827</v>
      </c>
      <c r="E14" s="19">
        <f>+D14*100/100</f>
        <v>61165827</v>
      </c>
      <c r="F14" s="19">
        <v>48032911.530000001</v>
      </c>
      <c r="G14" s="8">
        <v>39418012.920000002</v>
      </c>
      <c r="H14" s="8"/>
      <c r="I14" s="13">
        <f>IF(ISERROR(+#REF!/E14)=TRUE,0,++#REF!/E14)</f>
        <v>0</v>
      </c>
      <c r="J14" s="13">
        <f>IF(ISERROR(+G14/E14)=TRUE,0,++G14/E14)</f>
        <v>0.64444502516086311</v>
      </c>
      <c r="K14" s="13">
        <f>IF(ISERROR(+H14/E14)=TRUE,0,++H14/E14)</f>
        <v>0</v>
      </c>
      <c r="L14" s="16">
        <f>+D14-G14</f>
        <v>21747814.079999998</v>
      </c>
    </row>
    <row r="15" spans="1:12" ht="20.100000000000001" customHeight="1" x14ac:dyDescent="0.25">
      <c r="B15" s="36" t="s">
        <v>36</v>
      </c>
      <c r="C15" s="37">
        <v>0</v>
      </c>
      <c r="D15" s="37">
        <v>4391036</v>
      </c>
      <c r="E15" s="38">
        <f t="shared" ref="E15:E54" si="0">+D15*100/100</f>
        <v>4391036</v>
      </c>
      <c r="F15" s="38">
        <v>1863904.32</v>
      </c>
      <c r="G15" s="37">
        <v>1816569.95</v>
      </c>
      <c r="H15" s="37"/>
      <c r="I15" s="39"/>
      <c r="J15" s="39">
        <f t="shared" ref="J15:J51" si="1">IF(ISERROR(+G15/E15)=TRUE,0,++G15/E15)</f>
        <v>0.41369962578307262</v>
      </c>
      <c r="K15" s="39">
        <f t="shared" ref="K15:K51" si="2">IF(ISERROR(+H15/E15)=TRUE,0,++H15/E15)</f>
        <v>0</v>
      </c>
      <c r="L15" s="40">
        <f t="shared" ref="L15:L51" si="3">+D15-G15</f>
        <v>2574466.0499999998</v>
      </c>
    </row>
    <row r="16" spans="1:12" ht="20.100000000000001" customHeight="1" x14ac:dyDescent="0.25">
      <c r="B16" s="36" t="s">
        <v>37</v>
      </c>
      <c r="C16" s="37">
        <v>0</v>
      </c>
      <c r="D16" s="37">
        <v>5889403</v>
      </c>
      <c r="E16" s="38">
        <f t="shared" si="0"/>
        <v>5889403</v>
      </c>
      <c r="F16" s="38">
        <v>4690407.6400000006</v>
      </c>
      <c r="G16" s="37">
        <v>3935106.6600000006</v>
      </c>
      <c r="H16" s="37"/>
      <c r="I16" s="39"/>
      <c r="J16" s="39">
        <f t="shared" si="1"/>
        <v>0.66816732697694492</v>
      </c>
      <c r="K16" s="39">
        <f t="shared" si="2"/>
        <v>0</v>
      </c>
      <c r="L16" s="40">
        <f t="shared" si="3"/>
        <v>1954296.3399999994</v>
      </c>
    </row>
    <row r="17" spans="2:12" ht="20.100000000000001" customHeight="1" x14ac:dyDescent="0.25">
      <c r="B17" s="36" t="s">
        <v>38</v>
      </c>
      <c r="C17" s="37">
        <v>0</v>
      </c>
      <c r="D17" s="37">
        <v>18224177</v>
      </c>
      <c r="E17" s="38">
        <f t="shared" si="0"/>
        <v>18224177</v>
      </c>
      <c r="F17" s="38">
        <v>15453110.490000002</v>
      </c>
      <c r="G17" s="37">
        <v>14089268.960000003</v>
      </c>
      <c r="H17" s="37"/>
      <c r="I17" s="39"/>
      <c r="J17" s="39">
        <f t="shared" si="1"/>
        <v>0.77310865450878807</v>
      </c>
      <c r="K17" s="39">
        <f t="shared" si="2"/>
        <v>0</v>
      </c>
      <c r="L17" s="40">
        <f t="shared" si="3"/>
        <v>4134908.0399999972</v>
      </c>
    </row>
    <row r="18" spans="2:12" ht="20.100000000000001" customHeight="1" x14ac:dyDescent="0.25">
      <c r="B18" s="36" t="s">
        <v>39</v>
      </c>
      <c r="C18" s="37">
        <v>0</v>
      </c>
      <c r="D18" s="37">
        <v>4648040</v>
      </c>
      <c r="E18" s="38">
        <f t="shared" si="0"/>
        <v>4648040</v>
      </c>
      <c r="F18" s="38">
        <v>3488115.19</v>
      </c>
      <c r="G18" s="37">
        <v>3452045.73</v>
      </c>
      <c r="H18" s="37"/>
      <c r="I18" s="39"/>
      <c r="J18" s="39">
        <f t="shared" si="1"/>
        <v>0.74268847299076601</v>
      </c>
      <c r="K18" s="39">
        <f t="shared" si="2"/>
        <v>0</v>
      </c>
      <c r="L18" s="40">
        <f t="shared" si="3"/>
        <v>1195994.27</v>
      </c>
    </row>
    <row r="19" spans="2:12" ht="20.100000000000001" customHeight="1" x14ac:dyDescent="0.25">
      <c r="B19" s="36" t="s">
        <v>40</v>
      </c>
      <c r="C19" s="37">
        <v>0</v>
      </c>
      <c r="D19" s="37">
        <v>21797382</v>
      </c>
      <c r="E19" s="38">
        <f t="shared" si="0"/>
        <v>21797382</v>
      </c>
      <c r="F19" s="38">
        <v>11749686.720000001</v>
      </c>
      <c r="G19" s="37">
        <v>10937824.890000002</v>
      </c>
      <c r="H19" s="37"/>
      <c r="I19" s="39"/>
      <c r="J19" s="39">
        <f t="shared" si="1"/>
        <v>0.50179534817529936</v>
      </c>
      <c r="K19" s="39">
        <f t="shared" si="2"/>
        <v>0</v>
      </c>
      <c r="L19" s="40">
        <f t="shared" si="3"/>
        <v>10859557.109999998</v>
      </c>
    </row>
    <row r="20" spans="2:12" ht="20.100000000000001" customHeight="1" x14ac:dyDescent="0.25">
      <c r="B20" s="36" t="s">
        <v>41</v>
      </c>
      <c r="C20" s="37">
        <v>0</v>
      </c>
      <c r="D20" s="37">
        <v>18756876</v>
      </c>
      <c r="E20" s="38">
        <f t="shared" si="0"/>
        <v>18756876</v>
      </c>
      <c r="F20" s="38">
        <v>7153839.5899999999</v>
      </c>
      <c r="G20" s="37">
        <v>5843484.0399999991</v>
      </c>
      <c r="H20" s="37"/>
      <c r="I20" s="39"/>
      <c r="J20" s="39">
        <f t="shared" si="1"/>
        <v>0.31153823483185572</v>
      </c>
      <c r="K20" s="39">
        <f t="shared" si="2"/>
        <v>0</v>
      </c>
      <c r="L20" s="40">
        <f t="shared" si="3"/>
        <v>12913391.960000001</v>
      </c>
    </row>
    <row r="21" spans="2:12" ht="20.100000000000001" customHeight="1" x14ac:dyDescent="0.25">
      <c r="B21" s="36" t="s">
        <v>42</v>
      </c>
      <c r="C21" s="37">
        <v>0</v>
      </c>
      <c r="D21" s="37">
        <v>10485659</v>
      </c>
      <c r="E21" s="38">
        <f t="shared" si="0"/>
        <v>10485659</v>
      </c>
      <c r="F21" s="38">
        <v>9418839.4799999986</v>
      </c>
      <c r="G21" s="37">
        <v>9337168.8999999985</v>
      </c>
      <c r="H21" s="37"/>
      <c r="I21" s="39"/>
      <c r="J21" s="39">
        <f t="shared" si="1"/>
        <v>0.89047039389703575</v>
      </c>
      <c r="K21" s="39">
        <f t="shared" si="2"/>
        <v>0</v>
      </c>
      <c r="L21" s="40">
        <f t="shared" si="3"/>
        <v>1148490.1000000015</v>
      </c>
    </row>
    <row r="22" spans="2:12" ht="20.100000000000001" customHeight="1" x14ac:dyDescent="0.25">
      <c r="B22" s="36" t="s">
        <v>43</v>
      </c>
      <c r="C22" s="37">
        <v>0</v>
      </c>
      <c r="D22" s="37">
        <v>6808900</v>
      </c>
      <c r="E22" s="38">
        <f t="shared" si="0"/>
        <v>6808900</v>
      </c>
      <c r="F22" s="38">
        <v>4149509.2600000002</v>
      </c>
      <c r="G22" s="37">
        <v>3722231.2600000002</v>
      </c>
      <c r="H22" s="37"/>
      <c r="I22" s="39"/>
      <c r="J22" s="39">
        <f t="shared" si="1"/>
        <v>0.5466714535387508</v>
      </c>
      <c r="K22" s="39">
        <f t="shared" si="2"/>
        <v>0</v>
      </c>
      <c r="L22" s="40">
        <f t="shared" si="3"/>
        <v>3086668.7399999998</v>
      </c>
    </row>
    <row r="23" spans="2:12" ht="20.100000000000001" customHeight="1" x14ac:dyDescent="0.25">
      <c r="B23" s="36" t="s">
        <v>44</v>
      </c>
      <c r="C23" s="37">
        <v>0</v>
      </c>
      <c r="D23" s="37">
        <v>4821218</v>
      </c>
      <c r="E23" s="38">
        <f t="shared" si="0"/>
        <v>4821218</v>
      </c>
      <c r="F23" s="38">
        <v>2567310.6699999995</v>
      </c>
      <c r="G23" s="37">
        <v>2157674.4500000002</v>
      </c>
      <c r="H23" s="37"/>
      <c r="I23" s="39"/>
      <c r="J23" s="39">
        <f t="shared" si="1"/>
        <v>0.44753720947694137</v>
      </c>
      <c r="K23" s="39">
        <f t="shared" si="2"/>
        <v>0</v>
      </c>
      <c r="L23" s="40">
        <f t="shared" si="3"/>
        <v>2663543.5499999998</v>
      </c>
    </row>
    <row r="24" spans="2:12" ht="20.100000000000001" customHeight="1" x14ac:dyDescent="0.25">
      <c r="B24" s="36" t="s">
        <v>45</v>
      </c>
      <c r="C24" s="37">
        <v>0</v>
      </c>
      <c r="D24" s="37">
        <v>8631801</v>
      </c>
      <c r="E24" s="38">
        <f t="shared" si="0"/>
        <v>8631801</v>
      </c>
      <c r="F24" s="38">
        <v>6624641.2400000012</v>
      </c>
      <c r="G24" s="37">
        <v>6131198.9700000007</v>
      </c>
      <c r="H24" s="37"/>
      <c r="I24" s="39"/>
      <c r="J24" s="39">
        <f t="shared" si="1"/>
        <v>0.71030355889807939</v>
      </c>
      <c r="K24" s="39">
        <f t="shared" si="2"/>
        <v>0</v>
      </c>
      <c r="L24" s="40">
        <f t="shared" si="3"/>
        <v>2500602.0299999993</v>
      </c>
    </row>
    <row r="25" spans="2:12" ht="20.100000000000001" customHeight="1" x14ac:dyDescent="0.25">
      <c r="B25" s="36" t="s">
        <v>46</v>
      </c>
      <c r="C25" s="37">
        <v>5464014</v>
      </c>
      <c r="D25" s="37">
        <v>5026798</v>
      </c>
      <c r="E25" s="38">
        <f t="shared" si="0"/>
        <v>5026798</v>
      </c>
      <c r="F25" s="38">
        <v>4705647.3100000005</v>
      </c>
      <c r="G25" s="37">
        <v>4422585.63</v>
      </c>
      <c r="H25" s="37"/>
      <c r="I25" s="39"/>
      <c r="J25" s="39">
        <f t="shared" si="1"/>
        <v>0.87980174059112781</v>
      </c>
      <c r="K25" s="39">
        <f t="shared" si="2"/>
        <v>0</v>
      </c>
      <c r="L25" s="40">
        <f t="shared" si="3"/>
        <v>604212.37000000011</v>
      </c>
    </row>
    <row r="26" spans="2:12" ht="20.100000000000001" customHeight="1" x14ac:dyDescent="0.25">
      <c r="B26" s="36" t="s">
        <v>47</v>
      </c>
      <c r="C26" s="37">
        <v>0</v>
      </c>
      <c r="D26" s="37">
        <v>5370443</v>
      </c>
      <c r="E26" s="38">
        <f t="shared" si="0"/>
        <v>5370443</v>
      </c>
      <c r="F26" s="38">
        <v>3854112.14</v>
      </c>
      <c r="G26" s="37">
        <v>3240794.0800000005</v>
      </c>
      <c r="H26" s="37"/>
      <c r="I26" s="39"/>
      <c r="J26" s="39">
        <f t="shared" si="1"/>
        <v>0.60345004685833192</v>
      </c>
      <c r="K26" s="39">
        <f t="shared" si="2"/>
        <v>0</v>
      </c>
      <c r="L26" s="40">
        <f t="shared" si="3"/>
        <v>2129648.9199999995</v>
      </c>
    </row>
    <row r="27" spans="2:12" ht="20.100000000000001" customHeight="1" x14ac:dyDescent="0.25">
      <c r="B27" s="36" t="s">
        <v>48</v>
      </c>
      <c r="C27" s="37">
        <v>0</v>
      </c>
      <c r="D27" s="37">
        <v>13549464</v>
      </c>
      <c r="E27" s="38">
        <f t="shared" si="0"/>
        <v>13549464</v>
      </c>
      <c r="F27" s="38">
        <v>6714706.0100000007</v>
      </c>
      <c r="G27" s="37">
        <v>5993382.1400000006</v>
      </c>
      <c r="H27" s="37"/>
      <c r="I27" s="39"/>
      <c r="J27" s="39">
        <f t="shared" si="1"/>
        <v>0.44233352256591113</v>
      </c>
      <c r="K27" s="39">
        <f t="shared" si="2"/>
        <v>0</v>
      </c>
      <c r="L27" s="40">
        <f t="shared" si="3"/>
        <v>7556081.8599999994</v>
      </c>
    </row>
    <row r="28" spans="2:12" ht="20.100000000000001" customHeight="1" x14ac:dyDescent="0.25">
      <c r="B28" s="36" t="s">
        <v>49</v>
      </c>
      <c r="C28" s="37">
        <v>0</v>
      </c>
      <c r="D28" s="37">
        <v>12494103</v>
      </c>
      <c r="E28" s="38">
        <f t="shared" si="0"/>
        <v>12494103</v>
      </c>
      <c r="F28" s="38">
        <v>8799077.7599999979</v>
      </c>
      <c r="G28" s="37">
        <v>6801375.8199999975</v>
      </c>
      <c r="H28" s="37"/>
      <c r="I28" s="39"/>
      <c r="J28" s="39">
        <f t="shared" si="1"/>
        <v>0.54436687611747703</v>
      </c>
      <c r="K28" s="39">
        <f t="shared" si="2"/>
        <v>0</v>
      </c>
      <c r="L28" s="40">
        <f t="shared" si="3"/>
        <v>5692727.1800000025</v>
      </c>
    </row>
    <row r="29" spans="2:12" ht="20.100000000000001" customHeight="1" x14ac:dyDescent="0.25">
      <c r="B29" s="36" t="s">
        <v>50</v>
      </c>
      <c r="C29" s="37">
        <v>0</v>
      </c>
      <c r="D29" s="37">
        <v>7846509</v>
      </c>
      <c r="E29" s="38">
        <f t="shared" si="0"/>
        <v>7846509</v>
      </c>
      <c r="F29" s="38">
        <v>6033763.8899999997</v>
      </c>
      <c r="G29" s="37">
        <v>5766460.8200000003</v>
      </c>
      <c r="H29" s="37"/>
      <c r="I29" s="39"/>
      <c r="J29" s="39">
        <f t="shared" si="1"/>
        <v>0.73490781951565975</v>
      </c>
      <c r="K29" s="39">
        <f t="shared" si="2"/>
        <v>0</v>
      </c>
      <c r="L29" s="40">
        <f t="shared" si="3"/>
        <v>2080048.1799999997</v>
      </c>
    </row>
    <row r="30" spans="2:12" ht="20.100000000000001" customHeight="1" x14ac:dyDescent="0.25">
      <c r="B30" s="36" t="s">
        <v>51</v>
      </c>
      <c r="C30" s="37">
        <v>0</v>
      </c>
      <c r="D30" s="37">
        <v>7547095</v>
      </c>
      <c r="E30" s="38">
        <f t="shared" si="0"/>
        <v>7547095</v>
      </c>
      <c r="F30" s="38">
        <v>5163684.4700000007</v>
      </c>
      <c r="G30" s="37">
        <v>4789380.29</v>
      </c>
      <c r="H30" s="37"/>
      <c r="I30" s="39"/>
      <c r="J30" s="39">
        <f t="shared" si="1"/>
        <v>0.63459917888936079</v>
      </c>
      <c r="K30" s="39">
        <f t="shared" si="2"/>
        <v>0</v>
      </c>
      <c r="L30" s="40">
        <f t="shared" si="3"/>
        <v>2757714.71</v>
      </c>
    </row>
    <row r="31" spans="2:12" ht="20.100000000000001" customHeight="1" x14ac:dyDescent="0.25">
      <c r="B31" s="36" t="s">
        <v>52</v>
      </c>
      <c r="C31" s="37">
        <v>0</v>
      </c>
      <c r="D31" s="37">
        <v>1889565</v>
      </c>
      <c r="E31" s="38">
        <f t="shared" si="0"/>
        <v>1889565</v>
      </c>
      <c r="F31" s="38">
        <v>1084456.68</v>
      </c>
      <c r="G31" s="37">
        <v>708776.60000000009</v>
      </c>
      <c r="H31" s="37"/>
      <c r="I31" s="39"/>
      <c r="J31" s="39">
        <f t="shared" si="1"/>
        <v>0.37510040670736389</v>
      </c>
      <c r="K31" s="39">
        <f t="shared" si="2"/>
        <v>0</v>
      </c>
      <c r="L31" s="40">
        <f t="shared" si="3"/>
        <v>1180788.3999999999</v>
      </c>
    </row>
    <row r="32" spans="2:12" ht="20.100000000000001" customHeight="1" x14ac:dyDescent="0.25">
      <c r="B32" s="36" t="s">
        <v>53</v>
      </c>
      <c r="C32" s="37">
        <v>0</v>
      </c>
      <c r="D32" s="37">
        <v>3862706</v>
      </c>
      <c r="E32" s="38">
        <f t="shared" si="0"/>
        <v>3862706</v>
      </c>
      <c r="F32" s="38">
        <v>1757728.9</v>
      </c>
      <c r="G32" s="37">
        <v>1692448.5800000005</v>
      </c>
      <c r="H32" s="37"/>
      <c r="I32" s="39"/>
      <c r="J32" s="39">
        <f t="shared" si="1"/>
        <v>0.43815102158952829</v>
      </c>
      <c r="K32" s="39">
        <f t="shared" si="2"/>
        <v>0</v>
      </c>
      <c r="L32" s="40">
        <f t="shared" si="3"/>
        <v>2170257.4199999995</v>
      </c>
    </row>
    <row r="33" spans="2:12" ht="20.100000000000001" customHeight="1" x14ac:dyDescent="0.25">
      <c r="B33" s="36" t="s">
        <v>54</v>
      </c>
      <c r="C33" s="37">
        <v>0</v>
      </c>
      <c r="D33" s="37">
        <v>6623537</v>
      </c>
      <c r="E33" s="38">
        <f t="shared" si="0"/>
        <v>6623537</v>
      </c>
      <c r="F33" s="38">
        <v>3212012.209999999</v>
      </c>
      <c r="G33" s="37">
        <v>2292180.84</v>
      </c>
      <c r="H33" s="37"/>
      <c r="I33" s="39"/>
      <c r="J33" s="39">
        <f t="shared" si="1"/>
        <v>0.34606598257094356</v>
      </c>
      <c r="K33" s="39">
        <f t="shared" si="2"/>
        <v>0</v>
      </c>
      <c r="L33" s="40">
        <f t="shared" si="3"/>
        <v>4331356.1600000001</v>
      </c>
    </row>
    <row r="34" spans="2:12" ht="20.100000000000001" customHeight="1" x14ac:dyDescent="0.25">
      <c r="B34" s="36" t="s">
        <v>55</v>
      </c>
      <c r="C34" s="37">
        <v>0</v>
      </c>
      <c r="D34" s="37">
        <v>3682637</v>
      </c>
      <c r="E34" s="38">
        <f t="shared" si="0"/>
        <v>3682637</v>
      </c>
      <c r="F34" s="38">
        <v>1500020.8899999997</v>
      </c>
      <c r="G34" s="37">
        <v>1062651.94</v>
      </c>
      <c r="H34" s="37"/>
      <c r="I34" s="39"/>
      <c r="J34" s="39">
        <f t="shared" si="1"/>
        <v>0.28855734084027285</v>
      </c>
      <c r="K34" s="39">
        <f t="shared" si="2"/>
        <v>0</v>
      </c>
      <c r="L34" s="40">
        <f t="shared" si="3"/>
        <v>2619985.06</v>
      </c>
    </row>
    <row r="35" spans="2:12" ht="20.100000000000001" customHeight="1" x14ac:dyDescent="0.25">
      <c r="B35" s="36" t="s">
        <v>56</v>
      </c>
      <c r="C35" s="37">
        <v>0</v>
      </c>
      <c r="D35" s="37">
        <v>2187244</v>
      </c>
      <c r="E35" s="38">
        <f t="shared" si="0"/>
        <v>2187244</v>
      </c>
      <c r="F35" s="38">
        <v>1528242.2900000003</v>
      </c>
      <c r="G35" s="37">
        <v>1478351.33</v>
      </c>
      <c r="H35" s="37"/>
      <c r="I35" s="39"/>
      <c r="J35" s="39">
        <f t="shared" si="1"/>
        <v>0.67589685009994316</v>
      </c>
      <c r="K35" s="39">
        <f t="shared" si="2"/>
        <v>0</v>
      </c>
      <c r="L35" s="40">
        <f t="shared" si="3"/>
        <v>708892.66999999993</v>
      </c>
    </row>
    <row r="36" spans="2:12" ht="20.100000000000001" customHeight="1" x14ac:dyDescent="0.25">
      <c r="B36" s="36" t="s">
        <v>57</v>
      </c>
      <c r="C36" s="37">
        <v>0</v>
      </c>
      <c r="D36" s="37">
        <v>1203824</v>
      </c>
      <c r="E36" s="38">
        <f t="shared" si="0"/>
        <v>1203824</v>
      </c>
      <c r="F36" s="38">
        <v>1200196.96</v>
      </c>
      <c r="G36" s="37">
        <v>1200196.96</v>
      </c>
      <c r="H36" s="37"/>
      <c r="I36" s="39"/>
      <c r="J36" s="39">
        <f t="shared" si="1"/>
        <v>0.99698706787703184</v>
      </c>
      <c r="K36" s="39">
        <f t="shared" si="2"/>
        <v>0</v>
      </c>
      <c r="L36" s="40">
        <f t="shared" si="3"/>
        <v>3627.0400000000373</v>
      </c>
    </row>
    <row r="37" spans="2:12" ht="20.100000000000001" customHeight="1" x14ac:dyDescent="0.25">
      <c r="B37" s="36" t="s">
        <v>58</v>
      </c>
      <c r="C37" s="37">
        <v>0</v>
      </c>
      <c r="D37" s="37">
        <v>1748386</v>
      </c>
      <c r="E37" s="38">
        <f t="shared" si="0"/>
        <v>1748386</v>
      </c>
      <c r="F37" s="38">
        <v>1720220.2899999996</v>
      </c>
      <c r="G37" s="37">
        <v>1720220.2899999996</v>
      </c>
      <c r="H37" s="37"/>
      <c r="I37" s="39"/>
      <c r="J37" s="39">
        <f t="shared" si="1"/>
        <v>0.98389045096448924</v>
      </c>
      <c r="K37" s="39">
        <f t="shared" si="2"/>
        <v>0</v>
      </c>
      <c r="L37" s="40">
        <f t="shared" si="3"/>
        <v>28165.710000000428</v>
      </c>
    </row>
    <row r="38" spans="2:12" ht="20.100000000000001" customHeight="1" x14ac:dyDescent="0.25">
      <c r="B38" s="36" t="s">
        <v>59</v>
      </c>
      <c r="C38" s="37">
        <v>0</v>
      </c>
      <c r="D38" s="37">
        <v>1576712</v>
      </c>
      <c r="E38" s="38">
        <f t="shared" si="0"/>
        <v>1576712</v>
      </c>
      <c r="F38" s="38">
        <v>1227366.1299999999</v>
      </c>
      <c r="G38" s="37">
        <v>1227366.1299999999</v>
      </c>
      <c r="H38" s="37"/>
      <c r="I38" s="39"/>
      <c r="J38" s="39">
        <f t="shared" si="1"/>
        <v>0.77843393720603371</v>
      </c>
      <c r="K38" s="39">
        <f t="shared" si="2"/>
        <v>0</v>
      </c>
      <c r="L38" s="40">
        <f t="shared" si="3"/>
        <v>349345.87000000011</v>
      </c>
    </row>
    <row r="39" spans="2:12" ht="20.100000000000001" customHeight="1" x14ac:dyDescent="0.25">
      <c r="B39" s="36" t="s">
        <v>60</v>
      </c>
      <c r="C39" s="37">
        <v>0</v>
      </c>
      <c r="D39" s="37">
        <v>1813579</v>
      </c>
      <c r="E39" s="38">
        <f t="shared" si="0"/>
        <v>1813579</v>
      </c>
      <c r="F39" s="38">
        <v>1806659.4399999997</v>
      </c>
      <c r="G39" s="37">
        <v>1805558.4399999997</v>
      </c>
      <c r="H39" s="37"/>
      <c r="I39" s="39"/>
      <c r="J39" s="39">
        <f t="shared" si="1"/>
        <v>0.9955774962105316</v>
      </c>
      <c r="K39" s="39">
        <f t="shared" si="2"/>
        <v>0</v>
      </c>
      <c r="L39" s="40">
        <f t="shared" si="3"/>
        <v>8020.5600000002887</v>
      </c>
    </row>
    <row r="40" spans="2:12" ht="20.100000000000001" customHeight="1" x14ac:dyDescent="0.25">
      <c r="B40" s="36" t="s">
        <v>61</v>
      </c>
      <c r="C40" s="37">
        <v>0</v>
      </c>
      <c r="D40" s="37">
        <v>1459078</v>
      </c>
      <c r="E40" s="38">
        <f t="shared" si="0"/>
        <v>1459078</v>
      </c>
      <c r="F40" s="38">
        <v>1459071.19</v>
      </c>
      <c r="G40" s="37">
        <v>1459071.19</v>
      </c>
      <c r="H40" s="37"/>
      <c r="I40" s="39"/>
      <c r="J40" s="39">
        <f t="shared" si="1"/>
        <v>0.99999533266898677</v>
      </c>
      <c r="K40" s="39">
        <f t="shared" si="2"/>
        <v>0</v>
      </c>
      <c r="L40" s="40">
        <f t="shared" si="3"/>
        <v>6.8100000000558794</v>
      </c>
    </row>
    <row r="41" spans="2:12" ht="20.100000000000001" customHeight="1" x14ac:dyDescent="0.25">
      <c r="B41" s="36" t="s">
        <v>62</v>
      </c>
      <c r="C41" s="37">
        <v>0</v>
      </c>
      <c r="D41" s="37">
        <v>1440359</v>
      </c>
      <c r="E41" s="38">
        <f t="shared" si="0"/>
        <v>1440359</v>
      </c>
      <c r="F41" s="38">
        <v>1371207.45</v>
      </c>
      <c r="G41" s="37">
        <v>1371207.45</v>
      </c>
      <c r="H41" s="37"/>
      <c r="I41" s="39"/>
      <c r="J41" s="39">
        <f t="shared" ref="J41:J43" si="4">IF(ISERROR(+G41/E41)=TRUE,0,++G41/E41)</f>
        <v>0.95199005942268555</v>
      </c>
      <c r="K41" s="39">
        <f t="shared" ref="K41:K43" si="5">IF(ISERROR(+H41/E41)=TRUE,0,++H41/E41)</f>
        <v>0</v>
      </c>
      <c r="L41" s="40">
        <f t="shared" ref="L41:L43" si="6">+D41-G41</f>
        <v>69151.550000000047</v>
      </c>
    </row>
    <row r="42" spans="2:12" ht="20.100000000000001" customHeight="1" x14ac:dyDescent="0.25">
      <c r="B42" s="36" t="s">
        <v>63</v>
      </c>
      <c r="C42" s="37">
        <v>0</v>
      </c>
      <c r="D42" s="37">
        <v>3544924</v>
      </c>
      <c r="E42" s="38">
        <f t="shared" si="0"/>
        <v>3544924</v>
      </c>
      <c r="F42" s="38">
        <v>1727691.48</v>
      </c>
      <c r="G42" s="37">
        <v>1703166.8800000001</v>
      </c>
      <c r="H42" s="37"/>
      <c r="I42" s="39"/>
      <c r="J42" s="39">
        <f t="shared" si="4"/>
        <v>0.4804522974258405</v>
      </c>
      <c r="K42" s="39">
        <f t="shared" si="5"/>
        <v>0</v>
      </c>
      <c r="L42" s="40">
        <f t="shared" si="6"/>
        <v>1841757.1199999999</v>
      </c>
    </row>
    <row r="43" spans="2:12" ht="20.100000000000001" customHeight="1" x14ac:dyDescent="0.25">
      <c r="B43" s="36" t="s">
        <v>64</v>
      </c>
      <c r="C43" s="37">
        <v>0</v>
      </c>
      <c r="D43" s="37">
        <v>7426876</v>
      </c>
      <c r="E43" s="38">
        <f t="shared" si="0"/>
        <v>7426876</v>
      </c>
      <c r="F43" s="38">
        <v>1462528.19</v>
      </c>
      <c r="G43" s="37">
        <v>1845098.19</v>
      </c>
      <c r="H43" s="37"/>
      <c r="I43" s="39"/>
      <c r="J43" s="39">
        <f t="shared" si="4"/>
        <v>0.2484353030803261</v>
      </c>
      <c r="K43" s="39">
        <f t="shared" si="5"/>
        <v>0</v>
      </c>
      <c r="L43" s="40">
        <f t="shared" si="6"/>
        <v>5581777.8100000005</v>
      </c>
    </row>
    <row r="44" spans="2:12" ht="19.5" customHeight="1" x14ac:dyDescent="0.25">
      <c r="B44" s="36" t="s">
        <v>65</v>
      </c>
      <c r="C44" s="37">
        <v>0</v>
      </c>
      <c r="D44" s="37">
        <v>1396023</v>
      </c>
      <c r="E44" s="38">
        <f t="shared" si="0"/>
        <v>1396023</v>
      </c>
      <c r="F44" s="38">
        <v>1396012.65</v>
      </c>
      <c r="G44" s="37">
        <v>1396012.65</v>
      </c>
      <c r="H44" s="37"/>
      <c r="I44" s="39"/>
      <c r="J44" s="39">
        <f t="shared" si="1"/>
        <v>0.99999258608203445</v>
      </c>
      <c r="K44" s="39">
        <f t="shared" si="2"/>
        <v>0</v>
      </c>
      <c r="L44" s="40">
        <f t="shared" si="3"/>
        <v>10.350000000093132</v>
      </c>
    </row>
    <row r="45" spans="2:12" ht="20.100000000000001" customHeight="1" x14ac:dyDescent="0.25">
      <c r="B45" s="36" t="s">
        <v>66</v>
      </c>
      <c r="C45" s="37">
        <v>100000</v>
      </c>
      <c r="D45" s="37">
        <v>4678829</v>
      </c>
      <c r="E45" s="38">
        <f t="shared" si="0"/>
        <v>4678829</v>
      </c>
      <c r="F45" s="38">
        <v>3025789.8800000004</v>
      </c>
      <c r="G45" s="37">
        <v>2641720.31</v>
      </c>
      <c r="H45" s="37"/>
      <c r="I45" s="39"/>
      <c r="J45" s="39">
        <f t="shared" si="1"/>
        <v>0.56461142520917096</v>
      </c>
      <c r="K45" s="39">
        <f t="shared" si="2"/>
        <v>0</v>
      </c>
      <c r="L45" s="40">
        <f t="shared" si="3"/>
        <v>2037108.69</v>
      </c>
    </row>
    <row r="46" spans="2:12" ht="20.100000000000001" customHeight="1" x14ac:dyDescent="0.25">
      <c r="B46" s="36" t="s">
        <v>67</v>
      </c>
      <c r="C46" s="37">
        <v>163328</v>
      </c>
      <c r="D46" s="37">
        <v>879715</v>
      </c>
      <c r="E46" s="38">
        <f t="shared" si="0"/>
        <v>879715</v>
      </c>
      <c r="F46" s="38">
        <v>220570.59</v>
      </c>
      <c r="G46" s="37">
        <v>155243.59</v>
      </c>
      <c r="H46" s="37"/>
      <c r="I46" s="39"/>
      <c r="J46" s="39">
        <f t="shared" si="1"/>
        <v>0.17647032277498961</v>
      </c>
      <c r="K46" s="39">
        <f t="shared" si="2"/>
        <v>0</v>
      </c>
      <c r="L46" s="40">
        <f t="shared" si="3"/>
        <v>724471.41</v>
      </c>
    </row>
    <row r="47" spans="2:12" ht="20.100000000000001" customHeight="1" x14ac:dyDescent="0.25">
      <c r="B47" s="36" t="s">
        <v>68</v>
      </c>
      <c r="C47" s="37">
        <v>0</v>
      </c>
      <c r="D47" s="37">
        <v>5902068</v>
      </c>
      <c r="E47" s="38">
        <f t="shared" si="0"/>
        <v>5902068</v>
      </c>
      <c r="F47" s="38">
        <v>4919898.17</v>
      </c>
      <c r="G47" s="37">
        <v>4617336.8000000007</v>
      </c>
      <c r="H47" s="37"/>
      <c r="I47" s="39"/>
      <c r="J47" s="39">
        <f t="shared" si="1"/>
        <v>0.78232524599852127</v>
      </c>
      <c r="K47" s="39">
        <f t="shared" si="2"/>
        <v>0</v>
      </c>
      <c r="L47" s="40">
        <f t="shared" si="3"/>
        <v>1284731.1999999993</v>
      </c>
    </row>
    <row r="48" spans="2:12" ht="20.100000000000001" customHeight="1" x14ac:dyDescent="0.25">
      <c r="B48" s="36" t="s">
        <v>69</v>
      </c>
      <c r="C48" s="37">
        <v>0</v>
      </c>
      <c r="D48" s="37">
        <v>1122051</v>
      </c>
      <c r="E48" s="38">
        <f t="shared" si="0"/>
        <v>1122051</v>
      </c>
      <c r="F48" s="38">
        <v>587861.38</v>
      </c>
      <c r="G48" s="37">
        <v>527916.16</v>
      </c>
      <c r="H48" s="37"/>
      <c r="I48" s="39"/>
      <c r="J48" s="39">
        <f t="shared" si="1"/>
        <v>0.4704921255807446</v>
      </c>
      <c r="K48" s="39">
        <f t="shared" si="2"/>
        <v>0</v>
      </c>
      <c r="L48" s="40">
        <f t="shared" si="3"/>
        <v>594134.84</v>
      </c>
    </row>
    <row r="49" spans="2:12" ht="20.100000000000001" customHeight="1" x14ac:dyDescent="0.25">
      <c r="B49" s="36" t="s">
        <v>70</v>
      </c>
      <c r="C49" s="37">
        <v>0</v>
      </c>
      <c r="D49" s="37">
        <v>325043</v>
      </c>
      <c r="E49" s="38">
        <f t="shared" si="0"/>
        <v>325043</v>
      </c>
      <c r="F49" s="38">
        <v>325040</v>
      </c>
      <c r="G49" s="37">
        <v>325040</v>
      </c>
      <c r="H49" s="37"/>
      <c r="I49" s="39"/>
      <c r="J49" s="39">
        <f t="shared" si="1"/>
        <v>0.99999077045190943</v>
      </c>
      <c r="K49" s="39">
        <f t="shared" si="2"/>
        <v>0</v>
      </c>
      <c r="L49" s="40">
        <f t="shared" si="3"/>
        <v>3</v>
      </c>
    </row>
    <row r="50" spans="2:12" ht="20.100000000000001" customHeight="1" x14ac:dyDescent="0.25">
      <c r="B50" s="36" t="s">
        <v>73</v>
      </c>
      <c r="C50" s="37">
        <v>0</v>
      </c>
      <c r="D50" s="37">
        <v>4664499</v>
      </c>
      <c r="E50" s="38">
        <f t="shared" si="0"/>
        <v>4664499</v>
      </c>
      <c r="F50" s="38">
        <v>629237.09999999986</v>
      </c>
      <c r="G50" s="37">
        <v>446701.45999999996</v>
      </c>
      <c r="H50" s="37"/>
      <c r="I50" s="39"/>
      <c r="J50" s="39">
        <f t="shared" si="1"/>
        <v>9.5766224840009601E-2</v>
      </c>
      <c r="K50" s="39">
        <f t="shared" si="2"/>
        <v>0</v>
      </c>
      <c r="L50" s="40">
        <f t="shared" si="3"/>
        <v>4217797.54</v>
      </c>
    </row>
    <row r="51" spans="2:12" ht="20.100000000000001" customHeight="1" x14ac:dyDescent="0.25">
      <c r="B51" s="36" t="s">
        <v>74</v>
      </c>
      <c r="C51" s="37">
        <v>0</v>
      </c>
      <c r="D51" s="37">
        <v>3895580</v>
      </c>
      <c r="E51" s="38">
        <f t="shared" si="0"/>
        <v>3895580</v>
      </c>
      <c r="F51" s="38">
        <v>316751.3</v>
      </c>
      <c r="G51" s="37">
        <v>188180.3</v>
      </c>
      <c r="H51" s="37"/>
      <c r="I51" s="39"/>
      <c r="J51" s="39">
        <f t="shared" si="1"/>
        <v>4.8306105894372592E-2</v>
      </c>
      <c r="K51" s="39">
        <f t="shared" si="2"/>
        <v>0</v>
      </c>
      <c r="L51" s="40">
        <f t="shared" si="3"/>
        <v>3707399.7</v>
      </c>
    </row>
    <row r="52" spans="2:12" ht="20.100000000000001" customHeight="1" x14ac:dyDescent="0.25">
      <c r="B52" s="7" t="s">
        <v>75</v>
      </c>
      <c r="C52" s="9">
        <v>0</v>
      </c>
      <c r="D52" s="9">
        <v>7086483</v>
      </c>
      <c r="E52" s="20">
        <f t="shared" ref="E52" si="7">+D52*100/100</f>
        <v>7086483</v>
      </c>
      <c r="F52" s="20">
        <v>148200</v>
      </c>
      <c r="G52" s="9">
        <v>148200</v>
      </c>
      <c r="H52" s="9"/>
      <c r="I52" s="14">
        <f>IF(ISERROR(+#REF!/E52)=TRUE,0,++#REF!/E52)</f>
        <v>0</v>
      </c>
      <c r="J52" s="14">
        <f>IF(ISERROR(+G52/E52)=TRUE,0,++G52/E52)</f>
        <v>2.0913053767291898E-2</v>
      </c>
      <c r="K52" s="14">
        <f>IF(ISERROR(+H52/E52)=TRUE,0,++H52/E52)</f>
        <v>0</v>
      </c>
      <c r="L52" s="17">
        <f>+D52-G52</f>
        <v>6938283</v>
      </c>
    </row>
    <row r="53" spans="2:12" ht="20.100000000000001" customHeight="1" x14ac:dyDescent="0.25">
      <c r="B53" s="7" t="s">
        <v>76</v>
      </c>
      <c r="C53" s="9">
        <v>0</v>
      </c>
      <c r="D53" s="9">
        <v>1074662</v>
      </c>
      <c r="E53" s="20">
        <f t="shared" si="0"/>
        <v>1074662</v>
      </c>
      <c r="F53" s="20">
        <v>0</v>
      </c>
      <c r="G53" s="9">
        <v>0</v>
      </c>
      <c r="H53" s="9"/>
      <c r="I53" s="14">
        <f>IF(ISERROR(+#REF!/E53)=TRUE,0,++#REF!/E53)</f>
        <v>0</v>
      </c>
      <c r="J53" s="14">
        <f>IF(ISERROR(+G53/E53)=TRUE,0,++G53/E53)</f>
        <v>0</v>
      </c>
      <c r="K53" s="14">
        <f>IF(ISERROR(+H53/E53)=TRUE,0,++H53/E53)</f>
        <v>0</v>
      </c>
      <c r="L53" s="17">
        <f>+D53-G53</f>
        <v>1074662</v>
      </c>
    </row>
    <row r="54" spans="2:12" ht="20.100000000000001" customHeight="1" x14ac:dyDescent="0.25">
      <c r="B54" s="7" t="s">
        <v>71</v>
      </c>
      <c r="C54" s="9">
        <v>0</v>
      </c>
      <c r="D54" s="9">
        <v>1930441</v>
      </c>
      <c r="E54" s="20">
        <f t="shared" si="0"/>
        <v>1930441</v>
      </c>
      <c r="F54" s="23">
        <v>1054921.8900000001</v>
      </c>
      <c r="G54" s="9">
        <v>1054921.8900000001</v>
      </c>
      <c r="H54" s="9"/>
      <c r="I54" s="14">
        <f>IF(ISERROR(+#REF!/E54)=TRUE,0,++#REF!/E54)</f>
        <v>0</v>
      </c>
      <c r="J54" s="14">
        <f>IF(ISERROR(+G54/E54)=TRUE,0,++G54/E54)</f>
        <v>0.54646678660471892</v>
      </c>
      <c r="K54" s="14">
        <f>IF(ISERROR(+H54/E54)=TRUE,0,++H54/E54)</f>
        <v>0</v>
      </c>
      <c r="L54" s="17">
        <f>+D54-G54</f>
        <v>875519.10999999987</v>
      </c>
    </row>
    <row r="55" spans="2:12" ht="23.25" customHeight="1" x14ac:dyDescent="0.25">
      <c r="B55" s="24" t="s">
        <v>4</v>
      </c>
      <c r="C55" s="11">
        <f t="shared" ref="C55:H55" si="8">SUM(C14:C54)</f>
        <v>67768169</v>
      </c>
      <c r="D55" s="11">
        <f t="shared" si="8"/>
        <v>288869552</v>
      </c>
      <c r="E55" s="11">
        <f t="shared" si="8"/>
        <v>288869552</v>
      </c>
      <c r="F55" s="11">
        <f t="shared" si="8"/>
        <v>184144952.76999995</v>
      </c>
      <c r="G55" s="11">
        <f t="shared" si="8"/>
        <v>162922133.49000001</v>
      </c>
      <c r="H55" s="11">
        <f t="shared" si="8"/>
        <v>0</v>
      </c>
      <c r="I55" s="15">
        <f>IF(ISERROR(+#REF!/E55)=TRUE,0,++#REF!/E55)</f>
        <v>0</v>
      </c>
      <c r="J55" s="15">
        <f>IF(ISERROR(+G55/E55)=TRUE,0,++G55/E55)</f>
        <v>0.56399898280037497</v>
      </c>
      <c r="K55" s="15">
        <f>IF(ISERROR(+H55/E55)=TRUE,0,++H55/E55)</f>
        <v>0</v>
      </c>
      <c r="L55" s="18">
        <f>SUM(L14:L54)</f>
        <v>125947418.51000002</v>
      </c>
    </row>
    <row r="56" spans="2:12" x14ac:dyDescent="0.2">
      <c r="B56" s="12" t="s">
        <v>80</v>
      </c>
    </row>
    <row r="57" spans="2:12" s="31" customFormat="1" x14ac:dyDescent="0.2">
      <c r="B57" s="12"/>
    </row>
    <row r="58" spans="2:12" s="31" customFormat="1" x14ac:dyDescent="0.25">
      <c r="K58" s="32"/>
    </row>
    <row r="59" spans="2:12" s="31" customFormat="1" x14ac:dyDescent="0.25">
      <c r="K59" s="32"/>
    </row>
    <row r="60" spans="2:12" s="31" customFormat="1" x14ac:dyDescent="0.25">
      <c r="K60" s="32"/>
    </row>
    <row r="61" spans="2:12" s="31" customFormat="1" ht="44.25" customHeight="1" x14ac:dyDescent="0.25">
      <c r="B61" s="41"/>
      <c r="C61" s="28" t="s">
        <v>3</v>
      </c>
      <c r="D61" s="28" t="s">
        <v>2</v>
      </c>
      <c r="E61" s="26" t="s">
        <v>17</v>
      </c>
      <c r="F61" s="26" t="s">
        <v>18</v>
      </c>
      <c r="G61" s="26" t="s">
        <v>21</v>
      </c>
      <c r="H61" s="27" t="s">
        <v>14</v>
      </c>
      <c r="I61" s="52"/>
      <c r="J61" s="52"/>
      <c r="K61" s="52"/>
      <c r="L61" s="26"/>
    </row>
    <row r="62" spans="2:12" s="31" customFormat="1" x14ac:dyDescent="0.25">
      <c r="B62" s="42"/>
      <c r="C62" s="29">
        <f>C55/$A$10</f>
        <v>67.768169</v>
      </c>
      <c r="D62" s="29">
        <f>D55/$A$10</f>
        <v>288.869552</v>
      </c>
      <c r="E62" s="29">
        <f>E55/$A$10</f>
        <v>288.869552</v>
      </c>
      <c r="F62" s="29">
        <f>F55/$A$10</f>
        <v>184.14495276999995</v>
      </c>
      <c r="G62" s="29">
        <f>G55/$A$10</f>
        <v>162.92213349000002</v>
      </c>
      <c r="H62" s="33"/>
      <c r="I62" s="34"/>
      <c r="J62" s="34"/>
      <c r="K62" s="34"/>
      <c r="L62" s="35"/>
    </row>
    <row r="63" spans="2:12" s="31" customFormat="1" x14ac:dyDescent="0.25">
      <c r="B63" s="42"/>
      <c r="C63" s="29"/>
      <c r="D63" s="29"/>
      <c r="E63" s="29"/>
      <c r="F63" s="29"/>
      <c r="G63" s="29"/>
      <c r="H63" s="48"/>
      <c r="I63" s="34"/>
      <c r="J63" s="34"/>
      <c r="K63" s="34"/>
      <c r="L63" s="35"/>
    </row>
    <row r="64" spans="2:12" s="31" customFormat="1" x14ac:dyDescent="0.25">
      <c r="B64" s="42"/>
      <c r="C64" s="29"/>
      <c r="D64" s="29"/>
      <c r="E64" s="29"/>
      <c r="F64" s="29"/>
      <c r="G64" s="29"/>
      <c r="H64" s="48"/>
      <c r="I64" s="34"/>
      <c r="J64" s="34"/>
      <c r="K64" s="34"/>
      <c r="L64" s="3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7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7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7"/>
      <c r="I96" s="44"/>
      <c r="J96" s="44"/>
      <c r="K96" s="44"/>
      <c r="L96" s="45"/>
    </row>
    <row r="97" spans="2:12" s="31" customFormat="1" x14ac:dyDescent="0.25">
      <c r="B97" s="42"/>
      <c r="C97" s="43"/>
      <c r="D97" s="43"/>
      <c r="E97" s="43"/>
      <c r="F97" s="43"/>
      <c r="G97" s="43"/>
      <c r="H97" s="46"/>
      <c r="I97" s="44"/>
      <c r="J97" s="44"/>
      <c r="K97" s="44"/>
      <c r="L97" s="45"/>
    </row>
    <row r="98" spans="2:12" s="31" customFormat="1" x14ac:dyDescent="0.25">
      <c r="B98" s="42"/>
      <c r="C98" s="43"/>
      <c r="D98" s="43"/>
      <c r="E98" s="43"/>
      <c r="F98" s="43"/>
      <c r="G98" s="43"/>
      <c r="H98" s="46"/>
      <c r="I98" s="44"/>
      <c r="J98" s="44"/>
      <c r="K98" s="44"/>
      <c r="L98" s="45"/>
    </row>
    <row r="99" spans="2:12" s="31" customFormat="1" x14ac:dyDescent="0.25">
      <c r="B99" s="42"/>
      <c r="C99" s="43"/>
      <c r="D99" s="43"/>
      <c r="E99" s="43"/>
      <c r="F99" s="43"/>
      <c r="G99" s="43"/>
      <c r="H99" s="46"/>
      <c r="I99" s="44"/>
      <c r="J99" s="44"/>
      <c r="K99" s="44"/>
      <c r="L99" s="45"/>
    </row>
    <row r="100" spans="2:12" s="31" customFormat="1" x14ac:dyDescent="0.25">
      <c r="K100" s="32"/>
    </row>
    <row r="101" spans="2:12" s="31" customFormat="1" x14ac:dyDescent="0.25">
      <c r="K101" s="32"/>
    </row>
    <row r="102" spans="2:12" s="31" customFormat="1" x14ac:dyDescent="0.25">
      <c r="K102" s="32"/>
    </row>
    <row r="103" spans="2:12" s="31" customFormat="1" x14ac:dyDescent="0.25">
      <c r="K103" s="32"/>
    </row>
    <row r="104" spans="2:12" s="31" customFormat="1" x14ac:dyDescent="0.25">
      <c r="K104" s="32"/>
    </row>
    <row r="105" spans="2:12" s="31" customFormat="1" x14ac:dyDescent="0.25">
      <c r="K105" s="32"/>
    </row>
    <row r="106" spans="2:12" s="31" customFormat="1" x14ac:dyDescent="0.25">
      <c r="K106" s="32"/>
    </row>
    <row r="107" spans="2:12" s="31" customFormat="1" x14ac:dyDescent="0.25">
      <c r="K107" s="32"/>
    </row>
    <row r="108" spans="2:12" s="31" customFormat="1" x14ac:dyDescent="0.25">
      <c r="K108" s="32"/>
    </row>
    <row r="109" spans="2:12" s="31" customFormat="1" x14ac:dyDescent="0.25">
      <c r="K109" s="32"/>
    </row>
    <row r="110" spans="2:12" s="31" customFormat="1" x14ac:dyDescent="0.25">
      <c r="K110" s="32"/>
    </row>
    <row r="111" spans="2:12" s="31" customFormat="1" x14ac:dyDescent="0.25">
      <c r="K111" s="32"/>
    </row>
    <row r="112" spans="2:12" s="31" customFormat="1" x14ac:dyDescent="0.25">
      <c r="K112" s="32"/>
    </row>
    <row r="113" spans="11:11" s="31" customFormat="1" x14ac:dyDescent="0.25">
      <c r="K113" s="32"/>
    </row>
    <row r="114" spans="11:11" s="31" customFormat="1" x14ac:dyDescent="0.25">
      <c r="K114" s="32"/>
    </row>
    <row r="115" spans="11:11" s="31" customFormat="1" x14ac:dyDescent="0.25">
      <c r="K115" s="32"/>
    </row>
  </sheetData>
  <mergeCells count="11">
    <mergeCell ref="I61:K61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93"/>
  <sheetViews>
    <sheetView showGridLines="0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81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36" t="s">
        <v>37</v>
      </c>
      <c r="C14" s="37">
        <v>0</v>
      </c>
      <c r="D14" s="37">
        <v>279196</v>
      </c>
      <c r="E14" s="38">
        <f>+D14*100/100</f>
        <v>279196</v>
      </c>
      <c r="F14" s="38">
        <v>0</v>
      </c>
      <c r="G14" s="37">
        <v>0</v>
      </c>
      <c r="H14" s="37"/>
      <c r="I14" s="39"/>
      <c r="J14" s="39">
        <f t="shared" ref="J14:J30" si="0">IF(ISERROR(+G14/E14)=TRUE,0,++G14/E14)</f>
        <v>0</v>
      </c>
      <c r="K14" s="39">
        <f t="shared" ref="K14:K30" si="1">IF(ISERROR(+H14/E14)=TRUE,0,++H14/E14)</f>
        <v>0</v>
      </c>
      <c r="L14" s="40">
        <f t="shared" ref="L14:L30" si="2">+D14-G14</f>
        <v>279196</v>
      </c>
    </row>
    <row r="15" spans="1:12" ht="20.100000000000001" customHeight="1" x14ac:dyDescent="0.25">
      <c r="B15" s="36" t="s">
        <v>48</v>
      </c>
      <c r="C15" s="37">
        <v>0</v>
      </c>
      <c r="D15" s="37">
        <v>122861</v>
      </c>
      <c r="E15" s="38">
        <f t="shared" ref="E15:E32" si="3">+D15*80/100</f>
        <v>98288.8</v>
      </c>
      <c r="F15" s="38">
        <v>0</v>
      </c>
      <c r="G15" s="37">
        <v>0</v>
      </c>
      <c r="H15" s="37"/>
      <c r="I15" s="39"/>
      <c r="J15" s="39">
        <f t="shared" si="0"/>
        <v>0</v>
      </c>
      <c r="K15" s="39">
        <f t="shared" si="1"/>
        <v>0</v>
      </c>
      <c r="L15" s="40">
        <f t="shared" si="2"/>
        <v>122861</v>
      </c>
    </row>
    <row r="16" spans="1:12" ht="20.100000000000001" customHeight="1" x14ac:dyDescent="0.25">
      <c r="B16" s="36" t="s">
        <v>51</v>
      </c>
      <c r="C16" s="37">
        <v>0</v>
      </c>
      <c r="D16" s="37">
        <v>689817</v>
      </c>
      <c r="E16" s="38">
        <f t="shared" si="3"/>
        <v>551853.6</v>
      </c>
      <c r="F16" s="38">
        <v>322649.76</v>
      </c>
      <c r="G16" s="37">
        <v>322649.76</v>
      </c>
      <c r="H16" s="37"/>
      <c r="I16" s="39"/>
      <c r="J16" s="39">
        <f t="shared" ref="J16" si="4">IF(ISERROR(+G16/E16)=TRUE,0,++G16/E16)</f>
        <v>0.5846654982408378</v>
      </c>
      <c r="K16" s="39">
        <f t="shared" ref="K16" si="5">IF(ISERROR(+H16/E16)=TRUE,0,++H16/E16)</f>
        <v>0</v>
      </c>
      <c r="L16" s="40">
        <f t="shared" ref="L16" si="6">+D16-G16</f>
        <v>367167.24</v>
      </c>
    </row>
    <row r="17" spans="2:12" ht="20.100000000000001" customHeight="1" x14ac:dyDescent="0.25">
      <c r="B17" s="36" t="s">
        <v>57</v>
      </c>
      <c r="C17" s="37">
        <v>0</v>
      </c>
      <c r="D17" s="37">
        <v>1977047</v>
      </c>
      <c r="E17" s="38">
        <f t="shared" si="3"/>
        <v>1581637.6</v>
      </c>
      <c r="F17" s="38">
        <v>1977044.43</v>
      </c>
      <c r="G17" s="37">
        <v>1977044.43</v>
      </c>
      <c r="H17" s="37"/>
      <c r="I17" s="39"/>
      <c r="J17" s="39">
        <f t="shared" si="0"/>
        <v>1.2499983751018564</v>
      </c>
      <c r="K17" s="39">
        <f t="shared" si="1"/>
        <v>0</v>
      </c>
      <c r="L17" s="40">
        <f t="shared" si="2"/>
        <v>2.5700000000651926</v>
      </c>
    </row>
    <row r="18" spans="2:12" ht="20.100000000000001" customHeight="1" x14ac:dyDescent="0.25">
      <c r="B18" s="36" t="s">
        <v>73</v>
      </c>
      <c r="C18" s="37">
        <v>0</v>
      </c>
      <c r="D18" s="37">
        <v>97304</v>
      </c>
      <c r="E18" s="38">
        <f t="shared" si="3"/>
        <v>77843.199999999997</v>
      </c>
      <c r="F18" s="38">
        <v>35779.83</v>
      </c>
      <c r="G18" s="37">
        <v>31779.83</v>
      </c>
      <c r="H18" s="37"/>
      <c r="I18" s="39"/>
      <c r="J18" s="39">
        <f t="shared" si="0"/>
        <v>0.40825441400147994</v>
      </c>
      <c r="K18" s="39">
        <f t="shared" si="1"/>
        <v>0</v>
      </c>
      <c r="L18" s="40">
        <f t="shared" si="2"/>
        <v>65524.17</v>
      </c>
    </row>
    <row r="19" spans="2:12" ht="20.100000000000001" hidden="1" customHeight="1" x14ac:dyDescent="0.25">
      <c r="B19" s="36" t="s">
        <v>73</v>
      </c>
      <c r="C19" s="37">
        <v>0</v>
      </c>
      <c r="D19" s="37">
        <v>97304</v>
      </c>
      <c r="E19" s="38">
        <f t="shared" si="3"/>
        <v>77843.199999999997</v>
      </c>
      <c r="F19" s="38">
        <v>0</v>
      </c>
      <c r="G19" s="37">
        <v>0</v>
      </c>
      <c r="H19" s="37"/>
      <c r="I19" s="39"/>
      <c r="J19" s="39">
        <f t="shared" si="0"/>
        <v>0</v>
      </c>
      <c r="K19" s="39">
        <f t="shared" si="1"/>
        <v>0</v>
      </c>
      <c r="L19" s="40">
        <f t="shared" si="2"/>
        <v>97304</v>
      </c>
    </row>
    <row r="20" spans="2:12" ht="20.100000000000001" hidden="1" customHeight="1" x14ac:dyDescent="0.25">
      <c r="B20" s="36" t="s">
        <v>22</v>
      </c>
      <c r="C20" s="37"/>
      <c r="D20" s="37"/>
      <c r="E20" s="38">
        <f t="shared" si="3"/>
        <v>0</v>
      </c>
      <c r="F20" s="38"/>
      <c r="G20" s="37"/>
      <c r="H20" s="37"/>
      <c r="I20" s="39"/>
      <c r="J20" s="39">
        <f t="shared" si="0"/>
        <v>0</v>
      </c>
      <c r="K20" s="39">
        <f t="shared" si="1"/>
        <v>0</v>
      </c>
      <c r="L20" s="40">
        <f t="shared" si="2"/>
        <v>0</v>
      </c>
    </row>
    <row r="21" spans="2:12" ht="20.100000000000001" hidden="1" customHeight="1" x14ac:dyDescent="0.25">
      <c r="B21" s="36" t="s">
        <v>23</v>
      </c>
      <c r="C21" s="37"/>
      <c r="D21" s="37"/>
      <c r="E21" s="38">
        <f t="shared" si="3"/>
        <v>0</v>
      </c>
      <c r="F21" s="38"/>
      <c r="G21" s="37"/>
      <c r="H21" s="37"/>
      <c r="I21" s="39"/>
      <c r="J21" s="39">
        <f t="shared" si="0"/>
        <v>0</v>
      </c>
      <c r="K21" s="39">
        <f t="shared" si="1"/>
        <v>0</v>
      </c>
      <c r="L21" s="40">
        <f t="shared" si="2"/>
        <v>0</v>
      </c>
    </row>
    <row r="22" spans="2:12" ht="20.100000000000001" hidden="1" customHeight="1" x14ac:dyDescent="0.25">
      <c r="B22" s="36" t="s">
        <v>24</v>
      </c>
      <c r="C22" s="37"/>
      <c r="D22" s="37"/>
      <c r="E22" s="38">
        <f t="shared" si="3"/>
        <v>0</v>
      </c>
      <c r="F22" s="38"/>
      <c r="G22" s="37"/>
      <c r="H22" s="37"/>
      <c r="I22" s="39"/>
      <c r="J22" s="39">
        <f t="shared" si="0"/>
        <v>0</v>
      </c>
      <c r="K22" s="39">
        <f t="shared" si="1"/>
        <v>0</v>
      </c>
      <c r="L22" s="40">
        <f t="shared" si="2"/>
        <v>0</v>
      </c>
    </row>
    <row r="23" spans="2:12" ht="20.100000000000001" hidden="1" customHeight="1" x14ac:dyDescent="0.25">
      <c r="B23" s="36" t="s">
        <v>25</v>
      </c>
      <c r="C23" s="37"/>
      <c r="D23" s="37"/>
      <c r="E23" s="38">
        <f t="shared" si="3"/>
        <v>0</v>
      </c>
      <c r="F23" s="38"/>
      <c r="G23" s="37"/>
      <c r="H23" s="37"/>
      <c r="I23" s="39"/>
      <c r="J23" s="39">
        <f t="shared" si="0"/>
        <v>0</v>
      </c>
      <c r="K23" s="39">
        <f t="shared" si="1"/>
        <v>0</v>
      </c>
      <c r="L23" s="40">
        <f t="shared" si="2"/>
        <v>0</v>
      </c>
    </row>
    <row r="24" spans="2:12" ht="20.100000000000001" hidden="1" customHeight="1" x14ac:dyDescent="0.25">
      <c r="B24" s="36" t="s">
        <v>26</v>
      </c>
      <c r="C24" s="37"/>
      <c r="D24" s="37"/>
      <c r="E24" s="38">
        <f t="shared" si="3"/>
        <v>0</v>
      </c>
      <c r="F24" s="38"/>
      <c r="G24" s="37"/>
      <c r="H24" s="37"/>
      <c r="I24" s="39"/>
      <c r="J24" s="39">
        <f t="shared" si="0"/>
        <v>0</v>
      </c>
      <c r="K24" s="39">
        <f t="shared" si="1"/>
        <v>0</v>
      </c>
      <c r="L24" s="40">
        <f t="shared" si="2"/>
        <v>0</v>
      </c>
    </row>
    <row r="25" spans="2:12" ht="20.100000000000001" hidden="1" customHeight="1" x14ac:dyDescent="0.25">
      <c r="B25" s="36" t="s">
        <v>27</v>
      </c>
      <c r="C25" s="37"/>
      <c r="D25" s="37"/>
      <c r="E25" s="38">
        <f t="shared" si="3"/>
        <v>0</v>
      </c>
      <c r="F25" s="38"/>
      <c r="G25" s="37"/>
      <c r="H25" s="37"/>
      <c r="I25" s="39"/>
      <c r="J25" s="39">
        <f t="shared" si="0"/>
        <v>0</v>
      </c>
      <c r="K25" s="39">
        <f t="shared" si="1"/>
        <v>0</v>
      </c>
      <c r="L25" s="40">
        <f t="shared" si="2"/>
        <v>0</v>
      </c>
    </row>
    <row r="26" spans="2:12" ht="20.100000000000001" hidden="1" customHeight="1" x14ac:dyDescent="0.25">
      <c r="B26" s="36" t="s">
        <v>28</v>
      </c>
      <c r="C26" s="37"/>
      <c r="D26" s="37"/>
      <c r="E26" s="38">
        <f t="shared" si="3"/>
        <v>0</v>
      </c>
      <c r="F26" s="38"/>
      <c r="G26" s="37"/>
      <c r="H26" s="37"/>
      <c r="I26" s="39"/>
      <c r="J26" s="39">
        <f t="shared" si="0"/>
        <v>0</v>
      </c>
      <c r="K26" s="39">
        <f t="shared" si="1"/>
        <v>0</v>
      </c>
      <c r="L26" s="40">
        <f t="shared" si="2"/>
        <v>0</v>
      </c>
    </row>
    <row r="27" spans="2:12" ht="20.100000000000001" hidden="1" customHeight="1" x14ac:dyDescent="0.25">
      <c r="B27" s="36" t="s">
        <v>29</v>
      </c>
      <c r="C27" s="37"/>
      <c r="D27" s="37"/>
      <c r="E27" s="38">
        <f t="shared" si="3"/>
        <v>0</v>
      </c>
      <c r="F27" s="38"/>
      <c r="G27" s="37"/>
      <c r="H27" s="37"/>
      <c r="I27" s="39"/>
      <c r="J27" s="39">
        <f t="shared" si="0"/>
        <v>0</v>
      </c>
      <c r="K27" s="39">
        <f t="shared" si="1"/>
        <v>0</v>
      </c>
      <c r="L27" s="40">
        <f t="shared" si="2"/>
        <v>0</v>
      </c>
    </row>
    <row r="28" spans="2:12" ht="20.100000000000001" hidden="1" customHeight="1" x14ac:dyDescent="0.25">
      <c r="B28" s="36" t="s">
        <v>30</v>
      </c>
      <c r="C28" s="37"/>
      <c r="D28" s="37"/>
      <c r="E28" s="38">
        <f t="shared" si="3"/>
        <v>0</v>
      </c>
      <c r="F28" s="38"/>
      <c r="G28" s="37"/>
      <c r="H28" s="37"/>
      <c r="I28" s="39"/>
      <c r="J28" s="39">
        <f t="shared" si="0"/>
        <v>0</v>
      </c>
      <c r="K28" s="39">
        <f t="shared" si="1"/>
        <v>0</v>
      </c>
      <c r="L28" s="40">
        <f t="shared" si="2"/>
        <v>0</v>
      </c>
    </row>
    <row r="29" spans="2:12" ht="20.100000000000001" hidden="1" customHeight="1" x14ac:dyDescent="0.25">
      <c r="B29" s="36" t="s">
        <v>31</v>
      </c>
      <c r="C29" s="37"/>
      <c r="D29" s="37"/>
      <c r="E29" s="38">
        <f t="shared" si="3"/>
        <v>0</v>
      </c>
      <c r="F29" s="38"/>
      <c r="G29" s="37"/>
      <c r="H29" s="37"/>
      <c r="I29" s="39"/>
      <c r="J29" s="39">
        <f t="shared" si="0"/>
        <v>0</v>
      </c>
      <c r="K29" s="39">
        <f t="shared" si="1"/>
        <v>0</v>
      </c>
      <c r="L29" s="40">
        <f t="shared" si="2"/>
        <v>0</v>
      </c>
    </row>
    <row r="30" spans="2:12" ht="20.100000000000001" hidden="1" customHeight="1" x14ac:dyDescent="0.25">
      <c r="B30" s="36" t="s">
        <v>32</v>
      </c>
      <c r="C30" s="37"/>
      <c r="D30" s="37"/>
      <c r="E30" s="38">
        <f t="shared" si="3"/>
        <v>0</v>
      </c>
      <c r="F30" s="38"/>
      <c r="G30" s="37"/>
      <c r="H30" s="37"/>
      <c r="I30" s="39"/>
      <c r="J30" s="39">
        <f t="shared" si="0"/>
        <v>0</v>
      </c>
      <c r="K30" s="39">
        <f t="shared" si="1"/>
        <v>0</v>
      </c>
      <c r="L30" s="40">
        <f t="shared" si="2"/>
        <v>0</v>
      </c>
    </row>
    <row r="31" spans="2:12" ht="20.100000000000001" hidden="1" customHeight="1" x14ac:dyDescent="0.25">
      <c r="B31" s="7" t="s">
        <v>33</v>
      </c>
      <c r="C31" s="9"/>
      <c r="D31" s="9"/>
      <c r="E31" s="20">
        <f t="shared" si="3"/>
        <v>0</v>
      </c>
      <c r="F31" s="20"/>
      <c r="G31" s="9"/>
      <c r="H31" s="9"/>
      <c r="I31" s="14">
        <f>IF(ISERROR(+#REF!/E31)=TRUE,0,++#REF!/E31)</f>
        <v>0</v>
      </c>
      <c r="J31" s="14">
        <f>IF(ISERROR(+G31/E31)=TRUE,0,++G31/E31)</f>
        <v>0</v>
      </c>
      <c r="K31" s="14">
        <f>IF(ISERROR(+H31/E31)=TRUE,0,++H31/E31)</f>
        <v>0</v>
      </c>
      <c r="L31" s="17">
        <f>+D31-G31</f>
        <v>0</v>
      </c>
    </row>
    <row r="32" spans="2:12" ht="20.100000000000001" hidden="1" customHeight="1" x14ac:dyDescent="0.25">
      <c r="B32" s="7" t="s">
        <v>34</v>
      </c>
      <c r="C32" s="9"/>
      <c r="D32" s="9"/>
      <c r="E32" s="20">
        <f t="shared" si="3"/>
        <v>0</v>
      </c>
      <c r="F32" s="23"/>
      <c r="G32" s="9"/>
      <c r="H32" s="9"/>
      <c r="I32" s="14">
        <f>IF(ISERROR(+#REF!/E32)=TRUE,0,++#REF!/E32)</f>
        <v>0</v>
      </c>
      <c r="J32" s="14">
        <f>IF(ISERROR(+G32/E32)=TRUE,0,++G32/E32)</f>
        <v>0</v>
      </c>
      <c r="K32" s="14">
        <f>IF(ISERROR(+H32/E32)=TRUE,0,++H32/E32)</f>
        <v>0</v>
      </c>
      <c r="L32" s="17">
        <f>+D32-G32</f>
        <v>0</v>
      </c>
    </row>
    <row r="33" spans="2:12" ht="23.25" customHeight="1" x14ac:dyDescent="0.25">
      <c r="B33" s="24" t="s">
        <v>4</v>
      </c>
      <c r="C33" s="11">
        <f t="shared" ref="C33:H33" si="7">SUM(C14:C32)</f>
        <v>0</v>
      </c>
      <c r="D33" s="11">
        <f t="shared" si="7"/>
        <v>3263529</v>
      </c>
      <c r="E33" s="11">
        <f t="shared" si="7"/>
        <v>2666662.4000000004</v>
      </c>
      <c r="F33" s="11">
        <f t="shared" si="7"/>
        <v>2335474.02</v>
      </c>
      <c r="G33" s="11">
        <f t="shared" si="7"/>
        <v>2331474.02</v>
      </c>
      <c r="H33" s="11">
        <f t="shared" si="7"/>
        <v>0</v>
      </c>
      <c r="I33" s="15">
        <f>IF(ISERROR(+#REF!/E33)=TRUE,0,++#REF!/E33)</f>
        <v>0</v>
      </c>
      <c r="J33" s="15">
        <f>IF(ISERROR(+G33/E33)=TRUE,0,++G33/E33)</f>
        <v>0.87430415638665016</v>
      </c>
      <c r="K33" s="15">
        <f>IF(ISERROR(+H33/E33)=TRUE,0,++H33/E33)</f>
        <v>0</v>
      </c>
      <c r="L33" s="18">
        <f>SUM(L14:L32)</f>
        <v>932054.9800000001</v>
      </c>
    </row>
    <row r="34" spans="2:12" x14ac:dyDescent="0.2">
      <c r="B34" s="12" t="s">
        <v>80</v>
      </c>
    </row>
    <row r="35" spans="2:12" s="31" customFormat="1" x14ac:dyDescent="0.2">
      <c r="B35" s="12"/>
    </row>
    <row r="36" spans="2:12" s="31" customFormat="1" x14ac:dyDescent="0.25">
      <c r="K36" s="32"/>
    </row>
    <row r="37" spans="2:12" s="31" customFormat="1" x14ac:dyDescent="0.25">
      <c r="K37" s="32"/>
    </row>
    <row r="38" spans="2:12" s="31" customFormat="1" x14ac:dyDescent="0.25">
      <c r="K38" s="32"/>
    </row>
    <row r="39" spans="2:12" s="31" customFormat="1" ht="44.25" customHeight="1" x14ac:dyDescent="0.25">
      <c r="B39" s="41"/>
      <c r="C39" s="41" t="s">
        <v>3</v>
      </c>
      <c r="D39" s="41" t="s">
        <v>2</v>
      </c>
      <c r="E39" s="49" t="s">
        <v>17</v>
      </c>
      <c r="F39" s="49" t="s">
        <v>77</v>
      </c>
      <c r="G39" s="49" t="s">
        <v>78</v>
      </c>
      <c r="H39" s="50" t="s">
        <v>14</v>
      </c>
      <c r="I39" s="63"/>
      <c r="J39" s="63"/>
      <c r="K39" s="63"/>
      <c r="L39" s="49"/>
    </row>
    <row r="40" spans="2:12" s="31" customFormat="1" x14ac:dyDescent="0.25">
      <c r="B40" s="42"/>
      <c r="C40" s="43">
        <f t="shared" ref="C40:D40" si="8">C33/$A$10</f>
        <v>0</v>
      </c>
      <c r="D40" s="43">
        <f t="shared" si="8"/>
        <v>3.2635290000000001</v>
      </c>
      <c r="E40" s="43">
        <f>E33/$A$10</f>
        <v>2.6666624000000003</v>
      </c>
      <c r="F40" s="43">
        <f t="shared" ref="F40:G40" si="9">F33/$A$10</f>
        <v>2.3354740199999999</v>
      </c>
      <c r="G40" s="43">
        <f t="shared" si="9"/>
        <v>2.3314740199999999</v>
      </c>
      <c r="H40" s="51"/>
      <c r="I40" s="44"/>
      <c r="J40" s="44"/>
      <c r="K40" s="44"/>
      <c r="L40" s="45"/>
    </row>
    <row r="41" spans="2:12" s="31" customFormat="1" x14ac:dyDescent="0.25">
      <c r="B41" s="42"/>
      <c r="C41" s="43"/>
      <c r="D41" s="43"/>
      <c r="E41" s="43"/>
      <c r="F41" s="43"/>
      <c r="G41" s="43"/>
      <c r="H41" s="47"/>
      <c r="I41" s="44"/>
      <c r="J41" s="44"/>
      <c r="K41" s="44"/>
      <c r="L41" s="45"/>
    </row>
    <row r="42" spans="2:12" s="31" customFormat="1" x14ac:dyDescent="0.25">
      <c r="B42" s="42"/>
      <c r="C42" s="43"/>
      <c r="D42" s="43"/>
      <c r="E42" s="43"/>
      <c r="F42" s="43"/>
      <c r="G42" s="43"/>
      <c r="H42" s="47"/>
      <c r="I42" s="44"/>
      <c r="J42" s="44"/>
      <c r="K42" s="44"/>
      <c r="L42" s="45"/>
    </row>
    <row r="43" spans="2:12" s="31" customFormat="1" x14ac:dyDescent="0.25">
      <c r="B43" s="42"/>
      <c r="C43" s="43"/>
      <c r="D43" s="43"/>
      <c r="E43" s="43"/>
      <c r="F43" s="43"/>
      <c r="G43" s="43"/>
      <c r="H43" s="47"/>
      <c r="I43" s="44"/>
      <c r="J43" s="44"/>
      <c r="K43" s="44"/>
      <c r="L43" s="45"/>
    </row>
    <row r="44" spans="2:12" s="31" customFormat="1" x14ac:dyDescent="0.25">
      <c r="B44" s="42"/>
      <c r="C44" s="43"/>
      <c r="D44" s="43"/>
      <c r="E44" s="43"/>
      <c r="F44" s="43"/>
      <c r="G44" s="43"/>
      <c r="H44" s="47"/>
      <c r="I44" s="44"/>
      <c r="J44" s="44"/>
      <c r="K44" s="44"/>
      <c r="L44" s="45"/>
    </row>
    <row r="45" spans="2:12" s="31" customFormat="1" x14ac:dyDescent="0.25">
      <c r="B45" s="42"/>
      <c r="C45" s="43"/>
      <c r="D45" s="43"/>
      <c r="E45" s="43"/>
      <c r="F45" s="43"/>
      <c r="G45" s="43"/>
      <c r="H45" s="47"/>
      <c r="I45" s="44"/>
      <c r="J45" s="44"/>
      <c r="K45" s="44"/>
      <c r="L45" s="45"/>
    </row>
    <row r="46" spans="2:12" s="31" customFormat="1" x14ac:dyDescent="0.25">
      <c r="B46" s="42"/>
      <c r="C46" s="43"/>
      <c r="D46" s="43"/>
      <c r="E46" s="43"/>
      <c r="F46" s="43"/>
      <c r="G46" s="43"/>
      <c r="H46" s="47"/>
      <c r="I46" s="44"/>
      <c r="J46" s="44"/>
      <c r="K46" s="44"/>
      <c r="L46" s="45"/>
    </row>
    <row r="47" spans="2:12" s="31" customFormat="1" x14ac:dyDescent="0.25">
      <c r="B47" s="42"/>
      <c r="C47" s="43"/>
      <c r="D47" s="43"/>
      <c r="E47" s="43"/>
      <c r="F47" s="43"/>
      <c r="G47" s="43"/>
      <c r="H47" s="47"/>
      <c r="I47" s="44"/>
      <c r="J47" s="44"/>
      <c r="K47" s="44"/>
      <c r="L47" s="45"/>
    </row>
    <row r="48" spans="2:12" s="31" customFormat="1" x14ac:dyDescent="0.25">
      <c r="B48" s="42"/>
      <c r="C48" s="43"/>
      <c r="D48" s="43"/>
      <c r="E48" s="43"/>
      <c r="F48" s="43"/>
      <c r="G48" s="43"/>
      <c r="H48" s="47"/>
      <c r="I48" s="44"/>
      <c r="J48" s="44"/>
      <c r="K48" s="44"/>
      <c r="L48" s="45"/>
    </row>
    <row r="49" spans="2:12" s="31" customFormat="1" x14ac:dyDescent="0.25">
      <c r="B49" s="42"/>
      <c r="C49" s="43"/>
      <c r="D49" s="43"/>
      <c r="E49" s="43"/>
      <c r="F49" s="43"/>
      <c r="G49" s="43"/>
      <c r="H49" s="47"/>
      <c r="I49" s="44"/>
      <c r="J49" s="44"/>
      <c r="K49" s="44"/>
      <c r="L49" s="45"/>
    </row>
    <row r="50" spans="2:12" s="31" customFormat="1" x14ac:dyDescent="0.25">
      <c r="B50" s="42"/>
      <c r="C50" s="43"/>
      <c r="D50" s="43"/>
      <c r="E50" s="43"/>
      <c r="F50" s="43"/>
      <c r="G50" s="43"/>
      <c r="H50" s="47"/>
      <c r="I50" s="44"/>
      <c r="J50" s="44"/>
      <c r="K50" s="44"/>
      <c r="L50" s="45"/>
    </row>
    <row r="51" spans="2:12" s="31" customFormat="1" x14ac:dyDescent="0.25">
      <c r="B51" s="42"/>
      <c r="C51" s="43"/>
      <c r="D51" s="43"/>
      <c r="E51" s="43"/>
      <c r="F51" s="43"/>
      <c r="G51" s="43"/>
      <c r="H51" s="47"/>
      <c r="I51" s="44"/>
      <c r="J51" s="44"/>
      <c r="K51" s="44"/>
      <c r="L51" s="45"/>
    </row>
    <row r="52" spans="2:12" s="31" customFormat="1" x14ac:dyDescent="0.25">
      <c r="B52" s="42"/>
      <c r="C52" s="43"/>
      <c r="D52" s="43"/>
      <c r="E52" s="43"/>
      <c r="F52" s="43"/>
      <c r="G52" s="43"/>
      <c r="H52" s="47"/>
      <c r="I52" s="44"/>
      <c r="J52" s="44"/>
      <c r="K52" s="44"/>
      <c r="L52" s="45"/>
    </row>
    <row r="53" spans="2:12" s="31" customFormat="1" x14ac:dyDescent="0.25">
      <c r="B53" s="42"/>
      <c r="C53" s="43"/>
      <c r="D53" s="43"/>
      <c r="E53" s="43"/>
      <c r="F53" s="43"/>
      <c r="G53" s="43"/>
      <c r="H53" s="47"/>
      <c r="I53" s="44"/>
      <c r="J53" s="44"/>
      <c r="K53" s="44"/>
      <c r="L53" s="45"/>
    </row>
    <row r="54" spans="2:12" s="31" customFormat="1" x14ac:dyDescent="0.25">
      <c r="B54" s="42"/>
      <c r="C54" s="43"/>
      <c r="D54" s="43"/>
      <c r="E54" s="43"/>
      <c r="F54" s="43"/>
      <c r="G54" s="43"/>
      <c r="H54" s="47"/>
      <c r="I54" s="44"/>
      <c r="J54" s="44"/>
      <c r="K54" s="44"/>
      <c r="L54" s="45"/>
    </row>
    <row r="55" spans="2:12" s="31" customFormat="1" x14ac:dyDescent="0.25">
      <c r="B55" s="42"/>
      <c r="C55" s="43"/>
      <c r="D55" s="43"/>
      <c r="E55" s="43"/>
      <c r="F55" s="43"/>
      <c r="G55" s="43"/>
      <c r="H55" s="47"/>
      <c r="I55" s="44"/>
      <c r="J55" s="44"/>
      <c r="K55" s="44"/>
      <c r="L55" s="45"/>
    </row>
    <row r="56" spans="2:12" s="31" customFormat="1" x14ac:dyDescent="0.25">
      <c r="B56" s="42"/>
      <c r="C56" s="43"/>
      <c r="D56" s="43"/>
      <c r="E56" s="43"/>
      <c r="F56" s="43"/>
      <c r="G56" s="43"/>
      <c r="H56" s="47"/>
      <c r="I56" s="44"/>
      <c r="J56" s="44"/>
      <c r="K56" s="44"/>
      <c r="L56" s="4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6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6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6"/>
      <c r="I77" s="44"/>
      <c r="J77" s="44"/>
      <c r="K77" s="44"/>
      <c r="L77" s="45"/>
    </row>
    <row r="78" spans="2:12" s="31" customFormat="1" x14ac:dyDescent="0.25">
      <c r="K78" s="32"/>
    </row>
    <row r="79" spans="2:12" s="31" customFormat="1" x14ac:dyDescent="0.25">
      <c r="K79" s="32"/>
    </row>
    <row r="80" spans="2:12" s="31" customFormat="1" x14ac:dyDescent="0.25">
      <c r="K80" s="32"/>
    </row>
    <row r="81" spans="11:11" s="31" customFormat="1" x14ac:dyDescent="0.25">
      <c r="K81" s="32"/>
    </row>
    <row r="82" spans="11:11" s="31" customFormat="1" x14ac:dyDescent="0.25">
      <c r="K82" s="32"/>
    </row>
    <row r="83" spans="11:11" s="31" customFormat="1" x14ac:dyDescent="0.25">
      <c r="K83" s="32"/>
    </row>
    <row r="84" spans="11:11" s="31" customFormat="1" x14ac:dyDescent="0.25">
      <c r="K84" s="32"/>
    </row>
    <row r="85" spans="11:11" s="31" customFormat="1" x14ac:dyDescent="0.25">
      <c r="K85" s="32"/>
    </row>
    <row r="86" spans="11:11" s="31" customFormat="1" x14ac:dyDescent="0.25">
      <c r="K86" s="32"/>
    </row>
    <row r="87" spans="11:11" s="31" customFormat="1" x14ac:dyDescent="0.25">
      <c r="K87" s="32"/>
    </row>
    <row r="88" spans="11:11" s="31" customFormat="1" x14ac:dyDescent="0.25">
      <c r="K88" s="32"/>
    </row>
    <row r="89" spans="11:11" s="31" customFormat="1" x14ac:dyDescent="0.25">
      <c r="K89" s="32"/>
    </row>
    <row r="90" spans="11:11" s="31" customFormat="1" x14ac:dyDescent="0.25">
      <c r="K90" s="32"/>
    </row>
    <row r="91" spans="11:11" s="31" customFormat="1" x14ac:dyDescent="0.25">
      <c r="K91" s="32"/>
    </row>
    <row r="92" spans="11:11" s="31" customFormat="1" x14ac:dyDescent="0.25">
      <c r="K92" s="32"/>
    </row>
    <row r="93" spans="11:11" s="31" customFormat="1" x14ac:dyDescent="0.25">
      <c r="K93" s="32"/>
    </row>
  </sheetData>
  <mergeCells count="11">
    <mergeCell ref="I39:K39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3"/>
  <sheetViews>
    <sheetView showGridLines="0" tabSelected="1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81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36</v>
      </c>
      <c r="C14" s="8">
        <v>0</v>
      </c>
      <c r="D14" s="8">
        <v>5865794</v>
      </c>
      <c r="E14" s="19">
        <f>+D14*100/100</f>
        <v>5865794</v>
      </c>
      <c r="F14" s="19">
        <v>2592416.62</v>
      </c>
      <c r="G14" s="8">
        <v>1956978.75</v>
      </c>
      <c r="H14" s="8"/>
      <c r="I14" s="13">
        <f>IF(ISERROR(+#REF!/E14)=TRUE,0,++#REF!/E14)</f>
        <v>0</v>
      </c>
      <c r="J14" s="13">
        <f>IF(ISERROR(+G14/E14)=TRUE,0,++G14/E14)</f>
        <v>0.33362555009603134</v>
      </c>
      <c r="K14" s="13">
        <f>IF(ISERROR(+H14/E14)=TRUE,0,++H14/E14)</f>
        <v>0</v>
      </c>
      <c r="L14" s="16">
        <f>+D14-G14</f>
        <v>3908815.25</v>
      </c>
    </row>
    <row r="15" spans="1:12" ht="20.100000000000001" customHeight="1" x14ac:dyDescent="0.25">
      <c r="B15" s="36" t="s">
        <v>37</v>
      </c>
      <c r="C15" s="37">
        <v>0</v>
      </c>
      <c r="D15" s="37">
        <v>8613701</v>
      </c>
      <c r="E15" s="38">
        <f t="shared" ref="E15:E52" si="0">+D15*100/100</f>
        <v>8613701</v>
      </c>
      <c r="F15" s="38">
        <v>8177635.2499999991</v>
      </c>
      <c r="G15" s="37">
        <v>7105950.0099999988</v>
      </c>
      <c r="H15" s="37"/>
      <c r="I15" s="39"/>
      <c r="J15" s="39">
        <f t="shared" ref="J15:J52" si="1">IF(ISERROR(+G15/E15)=TRUE,0,++G15/E15)</f>
        <v>0.82495898220753183</v>
      </c>
      <c r="K15" s="39">
        <f t="shared" ref="K15:K52" si="2">IF(ISERROR(+H15/E15)=TRUE,0,++H15/E15)</f>
        <v>0</v>
      </c>
      <c r="L15" s="40">
        <f t="shared" ref="L15:L52" si="3">+D15-G15</f>
        <v>1507750.9900000012</v>
      </c>
    </row>
    <row r="16" spans="1:12" ht="20.100000000000001" customHeight="1" x14ac:dyDescent="0.25">
      <c r="B16" s="36" t="s">
        <v>38</v>
      </c>
      <c r="C16" s="37">
        <v>0</v>
      </c>
      <c r="D16" s="37">
        <v>11582921</v>
      </c>
      <c r="E16" s="38">
        <f t="shared" si="0"/>
        <v>11582921</v>
      </c>
      <c r="F16" s="38">
        <v>9415998.6999999993</v>
      </c>
      <c r="G16" s="37">
        <v>8834835.1999999993</v>
      </c>
      <c r="H16" s="37"/>
      <c r="I16" s="39"/>
      <c r="J16" s="39">
        <f t="shared" si="1"/>
        <v>0.76274673720040043</v>
      </c>
      <c r="K16" s="39">
        <f t="shared" si="2"/>
        <v>0</v>
      </c>
      <c r="L16" s="40">
        <f t="shared" si="3"/>
        <v>2748085.8000000007</v>
      </c>
    </row>
    <row r="17" spans="2:12" ht="20.100000000000001" customHeight="1" x14ac:dyDescent="0.25">
      <c r="B17" s="36" t="s">
        <v>39</v>
      </c>
      <c r="C17" s="37">
        <v>0</v>
      </c>
      <c r="D17" s="37">
        <v>2126676</v>
      </c>
      <c r="E17" s="38">
        <f t="shared" si="0"/>
        <v>2126676</v>
      </c>
      <c r="F17" s="38">
        <v>1801926.64</v>
      </c>
      <c r="G17" s="37">
        <v>1548745.44</v>
      </c>
      <c r="H17" s="37"/>
      <c r="I17" s="39"/>
      <c r="J17" s="39">
        <f t="shared" si="1"/>
        <v>0.72824701082816556</v>
      </c>
      <c r="K17" s="39">
        <f t="shared" si="2"/>
        <v>0</v>
      </c>
      <c r="L17" s="40">
        <f t="shared" si="3"/>
        <v>577930.56000000006</v>
      </c>
    </row>
    <row r="18" spans="2:12" ht="20.100000000000001" customHeight="1" x14ac:dyDescent="0.25">
      <c r="B18" s="36" t="s">
        <v>40</v>
      </c>
      <c r="C18" s="37">
        <v>0</v>
      </c>
      <c r="D18" s="37">
        <v>26644536</v>
      </c>
      <c r="E18" s="38">
        <f t="shared" si="0"/>
        <v>26644536</v>
      </c>
      <c r="F18" s="38">
        <v>23778698.630000003</v>
      </c>
      <c r="G18" s="37">
        <v>22565576.310000002</v>
      </c>
      <c r="H18" s="37"/>
      <c r="I18" s="39"/>
      <c r="J18" s="39">
        <f t="shared" si="1"/>
        <v>0.84691196386381062</v>
      </c>
      <c r="K18" s="39">
        <f t="shared" si="2"/>
        <v>0</v>
      </c>
      <c r="L18" s="40">
        <f t="shared" si="3"/>
        <v>4078959.6899999976</v>
      </c>
    </row>
    <row r="19" spans="2:12" ht="20.100000000000001" customHeight="1" x14ac:dyDescent="0.25">
      <c r="B19" s="36" t="s">
        <v>41</v>
      </c>
      <c r="C19" s="37">
        <v>0</v>
      </c>
      <c r="D19" s="37">
        <v>27526828</v>
      </c>
      <c r="E19" s="38">
        <f t="shared" si="0"/>
        <v>27526828</v>
      </c>
      <c r="F19" s="38">
        <v>23225703.75</v>
      </c>
      <c r="G19" s="37">
        <v>20807856.189999998</v>
      </c>
      <c r="H19" s="37"/>
      <c r="I19" s="39"/>
      <c r="J19" s="39">
        <f t="shared" si="1"/>
        <v>0.7559118758616139</v>
      </c>
      <c r="K19" s="39">
        <f t="shared" si="2"/>
        <v>0</v>
      </c>
      <c r="L19" s="40">
        <f t="shared" si="3"/>
        <v>6718971.8100000024</v>
      </c>
    </row>
    <row r="20" spans="2:12" ht="20.100000000000001" customHeight="1" x14ac:dyDescent="0.25">
      <c r="B20" s="36" t="s">
        <v>42</v>
      </c>
      <c r="C20" s="37">
        <v>0</v>
      </c>
      <c r="D20" s="37">
        <v>29968403</v>
      </c>
      <c r="E20" s="38">
        <f t="shared" si="0"/>
        <v>29968403</v>
      </c>
      <c r="F20" s="38">
        <v>22287589.570000008</v>
      </c>
      <c r="G20" s="37">
        <v>19435581.889999997</v>
      </c>
      <c r="H20" s="37"/>
      <c r="I20" s="39"/>
      <c r="J20" s="39">
        <f t="shared" si="1"/>
        <v>0.64853578917768817</v>
      </c>
      <c r="K20" s="39">
        <f t="shared" si="2"/>
        <v>0</v>
      </c>
      <c r="L20" s="40">
        <f t="shared" si="3"/>
        <v>10532821.110000003</v>
      </c>
    </row>
    <row r="21" spans="2:12" ht="20.100000000000001" customHeight="1" x14ac:dyDescent="0.25">
      <c r="B21" s="36" t="s">
        <v>43</v>
      </c>
      <c r="C21" s="37">
        <v>0</v>
      </c>
      <c r="D21" s="37">
        <v>5405311</v>
      </c>
      <c r="E21" s="38">
        <f t="shared" si="0"/>
        <v>5405311</v>
      </c>
      <c r="F21" s="38">
        <v>3804388.0599999991</v>
      </c>
      <c r="G21" s="37">
        <v>3623568.3000000003</v>
      </c>
      <c r="H21" s="37"/>
      <c r="I21" s="39"/>
      <c r="J21" s="39">
        <f t="shared" si="1"/>
        <v>0.6703718435442475</v>
      </c>
      <c r="K21" s="39">
        <f t="shared" si="2"/>
        <v>0</v>
      </c>
      <c r="L21" s="40">
        <f t="shared" si="3"/>
        <v>1781742.6999999997</v>
      </c>
    </row>
    <row r="22" spans="2:12" ht="20.100000000000001" customHeight="1" x14ac:dyDescent="0.25">
      <c r="B22" s="36" t="s">
        <v>44</v>
      </c>
      <c r="C22" s="37">
        <v>0</v>
      </c>
      <c r="D22" s="37">
        <v>14707248</v>
      </c>
      <c r="E22" s="38">
        <f t="shared" si="0"/>
        <v>14707248</v>
      </c>
      <c r="F22" s="38">
        <v>13326993.440000001</v>
      </c>
      <c r="G22" s="37">
        <v>10095949.419999996</v>
      </c>
      <c r="H22" s="37"/>
      <c r="I22" s="39"/>
      <c r="J22" s="39">
        <f t="shared" si="1"/>
        <v>0.68646081306305551</v>
      </c>
      <c r="K22" s="39">
        <f t="shared" si="2"/>
        <v>0</v>
      </c>
      <c r="L22" s="40">
        <f t="shared" si="3"/>
        <v>4611298.5800000038</v>
      </c>
    </row>
    <row r="23" spans="2:12" ht="20.100000000000001" customHeight="1" x14ac:dyDescent="0.25">
      <c r="B23" s="36" t="s">
        <v>45</v>
      </c>
      <c r="C23" s="37">
        <v>0</v>
      </c>
      <c r="D23" s="37">
        <v>30362638</v>
      </c>
      <c r="E23" s="38">
        <f t="shared" si="0"/>
        <v>30362638</v>
      </c>
      <c r="F23" s="38">
        <v>28434595.849999994</v>
      </c>
      <c r="G23" s="37">
        <v>22841192.840000004</v>
      </c>
      <c r="H23" s="37"/>
      <c r="I23" s="39"/>
      <c r="J23" s="39">
        <f t="shared" si="1"/>
        <v>0.752279589145054</v>
      </c>
      <c r="K23" s="39">
        <f t="shared" si="2"/>
        <v>0</v>
      </c>
      <c r="L23" s="40">
        <f t="shared" si="3"/>
        <v>7521445.1599999964</v>
      </c>
    </row>
    <row r="24" spans="2:12" ht="20.100000000000001" customHeight="1" x14ac:dyDescent="0.25">
      <c r="B24" s="36" t="s">
        <v>46</v>
      </c>
      <c r="C24" s="37">
        <v>0</v>
      </c>
      <c r="D24" s="37">
        <v>5072</v>
      </c>
      <c r="E24" s="38">
        <f t="shared" si="0"/>
        <v>5072</v>
      </c>
      <c r="F24" s="38">
        <v>5070</v>
      </c>
      <c r="G24" s="37">
        <v>5070</v>
      </c>
      <c r="H24" s="37"/>
      <c r="I24" s="39"/>
      <c r="J24" s="39">
        <f t="shared" si="1"/>
        <v>0.99960567823343849</v>
      </c>
      <c r="K24" s="39">
        <f t="shared" si="2"/>
        <v>0</v>
      </c>
      <c r="L24" s="40">
        <f t="shared" si="3"/>
        <v>2</v>
      </c>
    </row>
    <row r="25" spans="2:12" ht="20.100000000000001" customHeight="1" x14ac:dyDescent="0.25">
      <c r="B25" s="36" t="s">
        <v>47</v>
      </c>
      <c r="C25" s="37">
        <v>0</v>
      </c>
      <c r="D25" s="37">
        <v>31843572</v>
      </c>
      <c r="E25" s="38">
        <f t="shared" si="0"/>
        <v>31843572</v>
      </c>
      <c r="F25" s="38">
        <v>28925752.760000009</v>
      </c>
      <c r="G25" s="37">
        <v>20712276.960000005</v>
      </c>
      <c r="H25" s="37"/>
      <c r="I25" s="39"/>
      <c r="J25" s="39">
        <f t="shared" si="1"/>
        <v>0.65043824103652703</v>
      </c>
      <c r="K25" s="39">
        <f t="shared" si="2"/>
        <v>0</v>
      </c>
      <c r="L25" s="40">
        <f t="shared" si="3"/>
        <v>11131295.039999995</v>
      </c>
    </row>
    <row r="26" spans="2:12" ht="20.100000000000001" customHeight="1" x14ac:dyDescent="0.25">
      <c r="B26" s="36" t="s">
        <v>48</v>
      </c>
      <c r="C26" s="37">
        <v>0</v>
      </c>
      <c r="D26" s="37">
        <v>64208199</v>
      </c>
      <c r="E26" s="38">
        <f t="shared" si="0"/>
        <v>64208199</v>
      </c>
      <c r="F26" s="38">
        <v>42017728.100000001</v>
      </c>
      <c r="G26" s="37">
        <v>31587044.530000001</v>
      </c>
      <c r="H26" s="37"/>
      <c r="I26" s="39"/>
      <c r="J26" s="39">
        <f t="shared" si="1"/>
        <v>0.49194721269163771</v>
      </c>
      <c r="K26" s="39">
        <f t="shared" si="2"/>
        <v>0</v>
      </c>
      <c r="L26" s="40">
        <f t="shared" si="3"/>
        <v>32621154.469999999</v>
      </c>
    </row>
    <row r="27" spans="2:12" ht="20.100000000000001" customHeight="1" x14ac:dyDescent="0.25">
      <c r="B27" s="36" t="s">
        <v>49</v>
      </c>
      <c r="C27" s="37">
        <v>0</v>
      </c>
      <c r="D27" s="37">
        <v>29369716</v>
      </c>
      <c r="E27" s="38">
        <f t="shared" si="0"/>
        <v>29369716</v>
      </c>
      <c r="F27" s="38">
        <v>27736424.470000006</v>
      </c>
      <c r="G27" s="37">
        <v>23144975.150000006</v>
      </c>
      <c r="H27" s="37"/>
      <c r="I27" s="39"/>
      <c r="J27" s="39">
        <f t="shared" si="1"/>
        <v>0.78805580380824947</v>
      </c>
      <c r="K27" s="39">
        <f t="shared" si="2"/>
        <v>0</v>
      </c>
      <c r="L27" s="40">
        <f t="shared" si="3"/>
        <v>6224740.849999994</v>
      </c>
    </row>
    <row r="28" spans="2:12" ht="20.100000000000001" customHeight="1" x14ac:dyDescent="0.25">
      <c r="B28" s="36" t="s">
        <v>50</v>
      </c>
      <c r="C28" s="37">
        <v>0</v>
      </c>
      <c r="D28" s="37">
        <v>6843295</v>
      </c>
      <c r="E28" s="38">
        <f t="shared" si="0"/>
        <v>6843295</v>
      </c>
      <c r="F28" s="38">
        <v>6408929.169999999</v>
      </c>
      <c r="G28" s="37">
        <v>5711204.5</v>
      </c>
      <c r="H28" s="37"/>
      <c r="I28" s="39"/>
      <c r="J28" s="39">
        <f t="shared" si="1"/>
        <v>0.8345693850696192</v>
      </c>
      <c r="K28" s="39">
        <f t="shared" si="2"/>
        <v>0</v>
      </c>
      <c r="L28" s="40">
        <f t="shared" si="3"/>
        <v>1132090.5</v>
      </c>
    </row>
    <row r="29" spans="2:12" ht="20.100000000000001" customHeight="1" x14ac:dyDescent="0.25">
      <c r="B29" s="36" t="s">
        <v>51</v>
      </c>
      <c r="C29" s="37">
        <v>0</v>
      </c>
      <c r="D29" s="37">
        <v>3908280</v>
      </c>
      <c r="E29" s="38">
        <f t="shared" si="0"/>
        <v>3908280</v>
      </c>
      <c r="F29" s="38">
        <v>3764417.69</v>
      </c>
      <c r="G29" s="37">
        <v>3597718.67</v>
      </c>
      <c r="H29" s="37"/>
      <c r="I29" s="39"/>
      <c r="J29" s="39">
        <f t="shared" si="1"/>
        <v>0.92053759454286799</v>
      </c>
      <c r="K29" s="39">
        <f t="shared" si="2"/>
        <v>0</v>
      </c>
      <c r="L29" s="40">
        <f t="shared" si="3"/>
        <v>310561.33000000007</v>
      </c>
    </row>
    <row r="30" spans="2:12" ht="20.100000000000001" customHeight="1" x14ac:dyDescent="0.25">
      <c r="B30" s="36" t="s">
        <v>52</v>
      </c>
      <c r="C30" s="37">
        <v>0</v>
      </c>
      <c r="D30" s="37">
        <v>3013901</v>
      </c>
      <c r="E30" s="38">
        <f t="shared" si="0"/>
        <v>3013901</v>
      </c>
      <c r="F30" s="38">
        <v>2828420.04</v>
      </c>
      <c r="G30" s="37">
        <v>2480243.13</v>
      </c>
      <c r="H30" s="37"/>
      <c r="I30" s="39"/>
      <c r="J30" s="39">
        <f t="shared" si="1"/>
        <v>0.82293450581157113</v>
      </c>
      <c r="K30" s="39">
        <f t="shared" si="2"/>
        <v>0</v>
      </c>
      <c r="L30" s="40">
        <f t="shared" si="3"/>
        <v>533657.87000000011</v>
      </c>
    </row>
    <row r="31" spans="2:12" ht="20.100000000000001" customHeight="1" x14ac:dyDescent="0.25">
      <c r="B31" s="36" t="s">
        <v>53</v>
      </c>
      <c r="C31" s="37">
        <v>0</v>
      </c>
      <c r="D31" s="37">
        <v>5692831</v>
      </c>
      <c r="E31" s="38">
        <f t="shared" si="0"/>
        <v>5692831</v>
      </c>
      <c r="F31" s="38">
        <v>3241124.6299999994</v>
      </c>
      <c r="G31" s="37">
        <v>2481724.169999999</v>
      </c>
      <c r="H31" s="37"/>
      <c r="I31" s="39"/>
      <c r="J31" s="39">
        <f t="shared" si="1"/>
        <v>0.43593849351930508</v>
      </c>
      <c r="K31" s="39">
        <f t="shared" si="2"/>
        <v>0</v>
      </c>
      <c r="L31" s="40">
        <f t="shared" si="3"/>
        <v>3211106.830000001</v>
      </c>
    </row>
    <row r="32" spans="2:12" ht="20.100000000000001" customHeight="1" x14ac:dyDescent="0.25">
      <c r="B32" s="36" t="s">
        <v>54</v>
      </c>
      <c r="C32" s="37">
        <v>0</v>
      </c>
      <c r="D32" s="37">
        <v>14405560</v>
      </c>
      <c r="E32" s="38">
        <f t="shared" si="0"/>
        <v>14405560</v>
      </c>
      <c r="F32" s="38">
        <v>13010888.279999999</v>
      </c>
      <c r="G32" s="37">
        <v>11734929.4</v>
      </c>
      <c r="H32" s="37"/>
      <c r="I32" s="39"/>
      <c r="J32" s="39">
        <f t="shared" si="1"/>
        <v>0.81461112237219524</v>
      </c>
      <c r="K32" s="39">
        <f t="shared" si="2"/>
        <v>0</v>
      </c>
      <c r="L32" s="40">
        <f t="shared" si="3"/>
        <v>2670630.5999999996</v>
      </c>
    </row>
    <row r="33" spans="2:12" ht="20.100000000000001" customHeight="1" x14ac:dyDescent="0.25">
      <c r="B33" s="36" t="s">
        <v>55</v>
      </c>
      <c r="C33" s="37">
        <v>0</v>
      </c>
      <c r="D33" s="37">
        <v>9009156</v>
      </c>
      <c r="E33" s="38">
        <f t="shared" si="0"/>
        <v>9009156</v>
      </c>
      <c r="F33" s="38">
        <v>8047567.4400000013</v>
      </c>
      <c r="G33" s="37">
        <v>7954603.830000001</v>
      </c>
      <c r="H33" s="37"/>
      <c r="I33" s="39"/>
      <c r="J33" s="39">
        <f t="shared" si="1"/>
        <v>0.882946618972965</v>
      </c>
      <c r="K33" s="39">
        <f t="shared" si="2"/>
        <v>0</v>
      </c>
      <c r="L33" s="40">
        <f t="shared" si="3"/>
        <v>1054552.169999999</v>
      </c>
    </row>
    <row r="34" spans="2:12" ht="20.100000000000001" customHeight="1" x14ac:dyDescent="0.25">
      <c r="B34" s="36" t="s">
        <v>56</v>
      </c>
      <c r="C34" s="37">
        <v>0</v>
      </c>
      <c r="D34" s="37">
        <v>3029198</v>
      </c>
      <c r="E34" s="38">
        <f t="shared" si="0"/>
        <v>3029198</v>
      </c>
      <c r="F34" s="38">
        <v>2756688.4899999998</v>
      </c>
      <c r="G34" s="37">
        <v>2695060.4899999993</v>
      </c>
      <c r="H34" s="37"/>
      <c r="I34" s="39"/>
      <c r="J34" s="39">
        <f t="shared" si="1"/>
        <v>0.88969439765905012</v>
      </c>
      <c r="K34" s="39">
        <f t="shared" si="2"/>
        <v>0</v>
      </c>
      <c r="L34" s="40">
        <f t="shared" si="3"/>
        <v>334137.51000000071</v>
      </c>
    </row>
    <row r="35" spans="2:12" ht="20.100000000000001" customHeight="1" x14ac:dyDescent="0.25">
      <c r="B35" s="36" t="s">
        <v>57</v>
      </c>
      <c r="C35" s="37">
        <v>0</v>
      </c>
      <c r="D35" s="37">
        <v>1160657</v>
      </c>
      <c r="E35" s="38">
        <f t="shared" si="0"/>
        <v>1160657</v>
      </c>
      <c r="F35" s="38">
        <v>1160653.0999999999</v>
      </c>
      <c r="G35" s="37">
        <v>1160653.0999999999</v>
      </c>
      <c r="H35" s="37"/>
      <c r="I35" s="39"/>
      <c r="J35" s="39">
        <f t="shared" si="1"/>
        <v>0.99999663983416276</v>
      </c>
      <c r="K35" s="39">
        <f t="shared" si="2"/>
        <v>0</v>
      </c>
      <c r="L35" s="40">
        <f t="shared" si="3"/>
        <v>3.9000000001396984</v>
      </c>
    </row>
    <row r="36" spans="2:12" ht="20.100000000000001" customHeight="1" x14ac:dyDescent="0.25">
      <c r="B36" s="36" t="s">
        <v>58</v>
      </c>
      <c r="C36" s="37">
        <v>0</v>
      </c>
      <c r="D36" s="37">
        <v>509854</v>
      </c>
      <c r="E36" s="38">
        <f t="shared" si="0"/>
        <v>509854</v>
      </c>
      <c r="F36" s="38">
        <v>505351.35</v>
      </c>
      <c r="G36" s="37">
        <v>505351.35</v>
      </c>
      <c r="H36" s="37"/>
      <c r="I36" s="39"/>
      <c r="J36" s="39">
        <f t="shared" si="1"/>
        <v>0.99116874634699337</v>
      </c>
      <c r="K36" s="39">
        <f t="shared" si="2"/>
        <v>0</v>
      </c>
      <c r="L36" s="40">
        <f t="shared" si="3"/>
        <v>4502.6500000000233</v>
      </c>
    </row>
    <row r="37" spans="2:12" ht="20.100000000000001" customHeight="1" x14ac:dyDescent="0.25">
      <c r="B37" s="36" t="s">
        <v>59</v>
      </c>
      <c r="C37" s="37">
        <v>0</v>
      </c>
      <c r="D37" s="37">
        <v>1429686</v>
      </c>
      <c r="E37" s="38">
        <f t="shared" si="0"/>
        <v>1429686</v>
      </c>
      <c r="F37" s="38">
        <v>1335500.8900000001</v>
      </c>
      <c r="G37" s="37">
        <v>1335500.8900000001</v>
      </c>
      <c r="H37" s="37"/>
      <c r="I37" s="39"/>
      <c r="J37" s="39">
        <f t="shared" si="1"/>
        <v>0.93412182115513487</v>
      </c>
      <c r="K37" s="39">
        <f t="shared" si="2"/>
        <v>0</v>
      </c>
      <c r="L37" s="40">
        <f t="shared" si="3"/>
        <v>94185.10999999987</v>
      </c>
    </row>
    <row r="38" spans="2:12" ht="20.100000000000001" customHeight="1" x14ac:dyDescent="0.25">
      <c r="B38" s="36" t="s">
        <v>60</v>
      </c>
      <c r="C38" s="37">
        <v>0</v>
      </c>
      <c r="D38" s="37">
        <v>1184676</v>
      </c>
      <c r="E38" s="38">
        <f t="shared" si="0"/>
        <v>1184676</v>
      </c>
      <c r="F38" s="38">
        <v>835389.4800000001</v>
      </c>
      <c r="G38" s="37">
        <v>355582.32999999996</v>
      </c>
      <c r="H38" s="37"/>
      <c r="I38" s="39"/>
      <c r="J38" s="39">
        <f t="shared" ref="J38:J41" si="4">IF(ISERROR(+G38/E38)=TRUE,0,++G38/E38)</f>
        <v>0.30015154354439522</v>
      </c>
      <c r="K38" s="39">
        <f t="shared" ref="K38:K41" si="5">IF(ISERROR(+H38/E38)=TRUE,0,++H38/E38)</f>
        <v>0</v>
      </c>
      <c r="L38" s="40">
        <f t="shared" ref="L38:L41" si="6">+D38-G38</f>
        <v>829093.67</v>
      </c>
    </row>
    <row r="39" spans="2:12" ht="20.100000000000001" customHeight="1" x14ac:dyDescent="0.25">
      <c r="B39" s="36" t="s">
        <v>61</v>
      </c>
      <c r="C39" s="37">
        <v>0</v>
      </c>
      <c r="D39" s="37">
        <v>653040</v>
      </c>
      <c r="E39" s="38">
        <f t="shared" si="0"/>
        <v>653040</v>
      </c>
      <c r="F39" s="38">
        <v>652737.30000000005</v>
      </c>
      <c r="G39" s="37">
        <v>652737.30000000005</v>
      </c>
      <c r="H39" s="37"/>
      <c r="I39" s="39"/>
      <c r="J39" s="39">
        <f t="shared" si="4"/>
        <v>0.99953647556045577</v>
      </c>
      <c r="K39" s="39">
        <f t="shared" si="5"/>
        <v>0</v>
      </c>
      <c r="L39" s="40">
        <f t="shared" si="6"/>
        <v>302.69999999995343</v>
      </c>
    </row>
    <row r="40" spans="2:12" ht="20.100000000000001" customHeight="1" x14ac:dyDescent="0.25">
      <c r="B40" s="36" t="s">
        <v>62</v>
      </c>
      <c r="C40" s="37">
        <v>0</v>
      </c>
      <c r="D40" s="37">
        <v>1106958</v>
      </c>
      <c r="E40" s="38">
        <f t="shared" si="0"/>
        <v>1106958</v>
      </c>
      <c r="F40" s="38">
        <v>1046143.8</v>
      </c>
      <c r="G40" s="37">
        <v>1028073.1600000001</v>
      </c>
      <c r="H40" s="37"/>
      <c r="I40" s="39"/>
      <c r="J40" s="39">
        <f t="shared" si="4"/>
        <v>0.92873727819845031</v>
      </c>
      <c r="K40" s="39">
        <f t="shared" si="5"/>
        <v>0</v>
      </c>
      <c r="L40" s="40">
        <f t="shared" si="6"/>
        <v>78884.839999999851</v>
      </c>
    </row>
    <row r="41" spans="2:12" ht="20.100000000000001" customHeight="1" x14ac:dyDescent="0.25">
      <c r="B41" s="36" t="s">
        <v>63</v>
      </c>
      <c r="C41" s="37">
        <v>0</v>
      </c>
      <c r="D41" s="37">
        <v>19617180</v>
      </c>
      <c r="E41" s="38">
        <f t="shared" si="0"/>
        <v>19617180</v>
      </c>
      <c r="F41" s="38">
        <v>7522343.7200000007</v>
      </c>
      <c r="G41" s="37">
        <v>5227156.0500000007</v>
      </c>
      <c r="H41" s="37"/>
      <c r="I41" s="39"/>
      <c r="J41" s="39">
        <f t="shared" si="1"/>
        <v>0.26645807654311177</v>
      </c>
      <c r="K41" s="39">
        <f t="shared" si="2"/>
        <v>0</v>
      </c>
      <c r="L41" s="40">
        <f t="shared" si="3"/>
        <v>14390023.949999999</v>
      </c>
    </row>
    <row r="42" spans="2:12" ht="20.100000000000001" customHeight="1" x14ac:dyDescent="0.25">
      <c r="B42" s="36" t="s">
        <v>64</v>
      </c>
      <c r="C42" s="37">
        <v>0</v>
      </c>
      <c r="D42" s="37">
        <v>6864838</v>
      </c>
      <c r="E42" s="38">
        <f t="shared" si="0"/>
        <v>6864838</v>
      </c>
      <c r="F42" s="38">
        <v>5229065.4300000016</v>
      </c>
      <c r="G42" s="37">
        <v>4928550.9200000027</v>
      </c>
      <c r="H42" s="37"/>
      <c r="I42" s="39"/>
      <c r="J42" s="39">
        <f t="shared" si="1"/>
        <v>0.71794132942394306</v>
      </c>
      <c r="K42" s="39">
        <f t="shared" si="2"/>
        <v>0</v>
      </c>
      <c r="L42" s="40">
        <f t="shared" si="3"/>
        <v>1936287.0799999973</v>
      </c>
    </row>
    <row r="43" spans="2:12" ht="20.100000000000001" customHeight="1" x14ac:dyDescent="0.25">
      <c r="B43" s="36" t="s">
        <v>65</v>
      </c>
      <c r="C43" s="37">
        <v>0</v>
      </c>
      <c r="D43" s="37">
        <v>506486</v>
      </c>
      <c r="E43" s="38">
        <f t="shared" si="0"/>
        <v>506486</v>
      </c>
      <c r="F43" s="38">
        <v>506481.91</v>
      </c>
      <c r="G43" s="37">
        <v>506481.91</v>
      </c>
      <c r="H43" s="37"/>
      <c r="I43" s="39"/>
      <c r="J43" s="39">
        <f t="shared" si="1"/>
        <v>0.99999192475211551</v>
      </c>
      <c r="K43" s="39">
        <f t="shared" si="2"/>
        <v>0</v>
      </c>
      <c r="L43" s="40">
        <f t="shared" si="3"/>
        <v>4.0900000000256114</v>
      </c>
    </row>
    <row r="44" spans="2:12" ht="20.100000000000001" customHeight="1" x14ac:dyDescent="0.25">
      <c r="B44" s="36" t="s">
        <v>68</v>
      </c>
      <c r="C44" s="37">
        <v>0</v>
      </c>
      <c r="D44" s="37">
        <v>29142564</v>
      </c>
      <c r="E44" s="38">
        <f t="shared" si="0"/>
        <v>29142564</v>
      </c>
      <c r="F44" s="38">
        <v>22468007.539999999</v>
      </c>
      <c r="G44" s="37">
        <v>16092269.810000002</v>
      </c>
      <c r="H44" s="37"/>
      <c r="I44" s="39"/>
      <c r="J44" s="39">
        <f t="shared" si="1"/>
        <v>0.55219128316918176</v>
      </c>
      <c r="K44" s="39">
        <f t="shared" si="2"/>
        <v>0</v>
      </c>
      <c r="L44" s="40">
        <f t="shared" si="3"/>
        <v>13050294.189999998</v>
      </c>
    </row>
    <row r="45" spans="2:12" ht="20.100000000000001" customHeight="1" x14ac:dyDescent="0.25">
      <c r="B45" s="36" t="s">
        <v>69</v>
      </c>
      <c r="C45" s="37">
        <v>0</v>
      </c>
      <c r="D45" s="37">
        <v>3552721</v>
      </c>
      <c r="E45" s="38">
        <f t="shared" si="0"/>
        <v>3552721</v>
      </c>
      <c r="F45" s="38">
        <v>2665972.4400000004</v>
      </c>
      <c r="G45" s="37">
        <v>2174529.5499999998</v>
      </c>
      <c r="H45" s="37"/>
      <c r="I45" s="39"/>
      <c r="J45" s="39">
        <f t="shared" si="1"/>
        <v>0.61207439312009015</v>
      </c>
      <c r="K45" s="39">
        <f t="shared" si="2"/>
        <v>0</v>
      </c>
      <c r="L45" s="40">
        <f t="shared" si="3"/>
        <v>1378191.4500000002</v>
      </c>
    </row>
    <row r="46" spans="2:12" ht="20.100000000000001" customHeight="1" x14ac:dyDescent="0.25">
      <c r="B46" s="36" t="s">
        <v>70</v>
      </c>
      <c r="C46" s="37">
        <v>0</v>
      </c>
      <c r="D46" s="37">
        <v>1159236</v>
      </c>
      <c r="E46" s="38">
        <f t="shared" si="0"/>
        <v>1159236</v>
      </c>
      <c r="F46" s="38">
        <v>1152375.8500000001</v>
      </c>
      <c r="G46" s="37">
        <v>1152375.8500000003</v>
      </c>
      <c r="H46" s="37"/>
      <c r="I46" s="39"/>
      <c r="J46" s="39">
        <f t="shared" ref="J46:J47" si="7">IF(ISERROR(+G46/E46)=TRUE,0,++G46/E46)</f>
        <v>0.99408217998750925</v>
      </c>
      <c r="K46" s="39">
        <f t="shared" ref="K46:K47" si="8">IF(ISERROR(+H46/E46)=TRUE,0,++H46/E46)</f>
        <v>0</v>
      </c>
      <c r="L46" s="40">
        <f t="shared" ref="L46:L47" si="9">+D46-G46</f>
        <v>6860.149999999674</v>
      </c>
    </row>
    <row r="47" spans="2:12" ht="20.100000000000001" customHeight="1" x14ac:dyDescent="0.25">
      <c r="B47" s="36" t="s">
        <v>72</v>
      </c>
      <c r="C47" s="37">
        <v>0</v>
      </c>
      <c r="D47" s="37">
        <v>2617993</v>
      </c>
      <c r="E47" s="38">
        <f t="shared" si="0"/>
        <v>2617993</v>
      </c>
      <c r="F47" s="38">
        <v>2114297.7999999998</v>
      </c>
      <c r="G47" s="37">
        <v>1836855.8899999997</v>
      </c>
      <c r="H47" s="37"/>
      <c r="I47" s="39"/>
      <c r="J47" s="39">
        <f t="shared" si="7"/>
        <v>0.70162750244175587</v>
      </c>
      <c r="K47" s="39">
        <f t="shared" si="8"/>
        <v>0</v>
      </c>
      <c r="L47" s="40">
        <f t="shared" si="9"/>
        <v>781137.11000000034</v>
      </c>
    </row>
    <row r="48" spans="2:12" ht="20.100000000000001" customHeight="1" x14ac:dyDescent="0.25">
      <c r="B48" s="36" t="s">
        <v>73</v>
      </c>
      <c r="C48" s="37">
        <v>0</v>
      </c>
      <c r="D48" s="37">
        <v>7797001</v>
      </c>
      <c r="E48" s="38">
        <f t="shared" si="0"/>
        <v>7797001</v>
      </c>
      <c r="F48" s="38">
        <v>1192898.04</v>
      </c>
      <c r="G48" s="37">
        <v>745970.29</v>
      </c>
      <c r="H48" s="37"/>
      <c r="I48" s="39"/>
      <c r="J48" s="39">
        <f t="shared" si="1"/>
        <v>9.5674002093881994E-2</v>
      </c>
      <c r="K48" s="39">
        <f t="shared" si="2"/>
        <v>0</v>
      </c>
      <c r="L48" s="40">
        <f t="shared" si="3"/>
        <v>7051030.71</v>
      </c>
    </row>
    <row r="49" spans="2:12" ht="20.100000000000001" customHeight="1" x14ac:dyDescent="0.25">
      <c r="B49" s="36" t="s">
        <v>74</v>
      </c>
      <c r="C49" s="37">
        <v>0</v>
      </c>
      <c r="D49" s="37">
        <v>10502330</v>
      </c>
      <c r="E49" s="38">
        <f t="shared" si="0"/>
        <v>10502330</v>
      </c>
      <c r="F49" s="38">
        <v>596143.4</v>
      </c>
      <c r="G49" s="37">
        <v>57421</v>
      </c>
      <c r="H49" s="37"/>
      <c r="I49" s="39"/>
      <c r="J49" s="39">
        <f t="shared" si="1"/>
        <v>5.4674534127188918E-3</v>
      </c>
      <c r="K49" s="39">
        <f t="shared" si="2"/>
        <v>0</v>
      </c>
      <c r="L49" s="40">
        <f t="shared" si="3"/>
        <v>10444909</v>
      </c>
    </row>
    <row r="50" spans="2:12" ht="20.100000000000001" customHeight="1" x14ac:dyDescent="0.25">
      <c r="B50" s="36" t="s">
        <v>75</v>
      </c>
      <c r="C50" s="37">
        <v>0</v>
      </c>
      <c r="D50" s="37">
        <v>7338066</v>
      </c>
      <c r="E50" s="38">
        <f t="shared" ref="E50" si="10">+D50*100/100</f>
        <v>7338066</v>
      </c>
      <c r="F50" s="38">
        <v>19880</v>
      </c>
      <c r="G50" s="37">
        <v>0</v>
      </c>
      <c r="H50" s="37"/>
      <c r="I50" s="39"/>
      <c r="J50" s="39">
        <f t="shared" ref="J50" si="11">IF(ISERROR(+G50/E50)=TRUE,0,++G50/E50)</f>
        <v>0</v>
      </c>
      <c r="K50" s="39"/>
      <c r="L50" s="40"/>
    </row>
    <row r="51" spans="2:12" ht="20.100000000000001" customHeight="1" x14ac:dyDescent="0.25">
      <c r="B51" s="36" t="s">
        <v>76</v>
      </c>
      <c r="C51" s="37">
        <v>0</v>
      </c>
      <c r="D51" s="37">
        <v>2738850</v>
      </c>
      <c r="E51" s="38">
        <f t="shared" si="0"/>
        <v>2738850</v>
      </c>
      <c r="F51" s="38">
        <v>32400</v>
      </c>
      <c r="G51" s="37">
        <v>0</v>
      </c>
      <c r="H51" s="37"/>
      <c r="I51" s="39"/>
      <c r="J51" s="39">
        <f t="shared" si="1"/>
        <v>0</v>
      </c>
      <c r="K51" s="39"/>
      <c r="L51" s="40"/>
    </row>
    <row r="52" spans="2:12" ht="20.100000000000001" customHeight="1" x14ac:dyDescent="0.25">
      <c r="B52" s="36" t="s">
        <v>71</v>
      </c>
      <c r="C52" s="37">
        <v>0</v>
      </c>
      <c r="D52" s="37">
        <v>4044035</v>
      </c>
      <c r="E52" s="38">
        <f t="shared" si="0"/>
        <v>4044035</v>
      </c>
      <c r="F52" s="38">
        <v>1249992.28</v>
      </c>
      <c r="G52" s="37">
        <v>388474.77</v>
      </c>
      <c r="H52" s="37"/>
      <c r="I52" s="39"/>
      <c r="J52" s="39">
        <f t="shared" si="1"/>
        <v>9.6061178995730759E-2</v>
      </c>
      <c r="K52" s="39">
        <f t="shared" si="2"/>
        <v>0</v>
      </c>
      <c r="L52" s="40">
        <f t="shared" si="3"/>
        <v>3655560.23</v>
      </c>
    </row>
    <row r="53" spans="2:12" ht="23.25" customHeight="1" x14ac:dyDescent="0.25">
      <c r="B53" s="24" t="s">
        <v>4</v>
      </c>
      <c r="C53" s="11">
        <f t="shared" ref="C53:H53" si="12">SUM(C14:C52)</f>
        <v>0</v>
      </c>
      <c r="D53" s="11">
        <f t="shared" si="12"/>
        <v>436059007</v>
      </c>
      <c r="E53" s="11">
        <f t="shared" si="12"/>
        <v>436059007</v>
      </c>
      <c r="F53" s="11">
        <f t="shared" si="12"/>
        <v>325874591.91000015</v>
      </c>
      <c r="G53" s="11">
        <f t="shared" si="12"/>
        <v>269069069.35000002</v>
      </c>
      <c r="H53" s="11">
        <f t="shared" si="12"/>
        <v>0</v>
      </c>
      <c r="I53" s="15">
        <f>IF(ISERROR(+#REF!/E53)=TRUE,0,++#REF!/E53)</f>
        <v>0</v>
      </c>
      <c r="J53" s="15">
        <f>IF(ISERROR(+G53/E53)=TRUE,0,++G53/E53)</f>
        <v>0.61704738356660072</v>
      </c>
      <c r="K53" s="15">
        <f>IF(ISERROR(+H53/E53)=TRUE,0,++H53/E53)</f>
        <v>0</v>
      </c>
      <c r="L53" s="18">
        <f>SUM(L14:L52)</f>
        <v>156913021.65000004</v>
      </c>
    </row>
    <row r="54" spans="2:12" s="31" customFormat="1" x14ac:dyDescent="0.2">
      <c r="B54" s="12" t="s">
        <v>80</v>
      </c>
      <c r="K54" s="32"/>
    </row>
    <row r="55" spans="2:12" s="31" customFormat="1" x14ac:dyDescent="0.2">
      <c r="B55" s="12"/>
    </row>
    <row r="56" spans="2:12" s="31" customFormat="1" x14ac:dyDescent="0.25">
      <c r="K56" s="32"/>
    </row>
    <row r="57" spans="2:12" s="31" customFormat="1" x14ac:dyDescent="0.25">
      <c r="K57" s="32"/>
    </row>
    <row r="58" spans="2:12" s="31" customFormat="1" x14ac:dyDescent="0.25">
      <c r="K58" s="32"/>
    </row>
    <row r="59" spans="2:12" s="31" customFormat="1" ht="44.25" customHeight="1" x14ac:dyDescent="0.25">
      <c r="B59" s="41"/>
      <c r="C59" s="41" t="s">
        <v>3</v>
      </c>
      <c r="D59" s="41" t="s">
        <v>2</v>
      </c>
      <c r="E59" s="49" t="s">
        <v>17</v>
      </c>
      <c r="F59" s="49" t="s">
        <v>18</v>
      </c>
      <c r="G59" s="49" t="s">
        <v>21</v>
      </c>
      <c r="H59" s="50" t="s">
        <v>14</v>
      </c>
      <c r="I59" s="63"/>
      <c r="J59" s="63"/>
      <c r="K59" s="63"/>
      <c r="L59" s="49"/>
    </row>
    <row r="60" spans="2:12" s="31" customFormat="1" x14ac:dyDescent="0.25">
      <c r="B60" s="42"/>
      <c r="C60" s="43">
        <f>C53/$A$10</f>
        <v>0</v>
      </c>
      <c r="D60" s="43">
        <f>D53/$A$10</f>
        <v>436.05900700000001</v>
      </c>
      <c r="E60" s="43">
        <f>E53/$A$10</f>
        <v>436.05900700000001</v>
      </c>
      <c r="F60" s="43">
        <f>F53/$A$10</f>
        <v>325.87459191000016</v>
      </c>
      <c r="G60" s="43">
        <f>G53/$A$10</f>
        <v>269.06906935000001</v>
      </c>
      <c r="H60" s="51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7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6"/>
      <c r="I96" s="44"/>
      <c r="J96" s="44"/>
      <c r="K96" s="44"/>
      <c r="L96" s="45"/>
    </row>
    <row r="97" spans="2:12" s="31" customFormat="1" x14ac:dyDescent="0.25">
      <c r="B97" s="42"/>
      <c r="C97" s="43"/>
      <c r="D97" s="43"/>
      <c r="E97" s="43"/>
      <c r="F97" s="43"/>
      <c r="G97" s="43"/>
      <c r="H97" s="46"/>
      <c r="I97" s="44"/>
      <c r="J97" s="44"/>
      <c r="K97" s="44"/>
      <c r="L97" s="45"/>
    </row>
    <row r="98" spans="2:12" s="31" customFormat="1" x14ac:dyDescent="0.25">
      <c r="K98" s="32"/>
    </row>
    <row r="99" spans="2:12" s="31" customFormat="1" x14ac:dyDescent="0.25">
      <c r="K99" s="32"/>
    </row>
    <row r="100" spans="2:12" s="31" customFormat="1" x14ac:dyDescent="0.25">
      <c r="K100" s="32"/>
    </row>
    <row r="101" spans="2:12" s="31" customFormat="1" x14ac:dyDescent="0.25">
      <c r="K101" s="32"/>
    </row>
    <row r="102" spans="2:12" s="31" customFormat="1" x14ac:dyDescent="0.25">
      <c r="K102" s="32"/>
    </row>
    <row r="103" spans="2:12" s="31" customFormat="1" x14ac:dyDescent="0.25">
      <c r="K103" s="32"/>
    </row>
    <row r="104" spans="2:12" s="31" customFormat="1" x14ac:dyDescent="0.25">
      <c r="K104" s="32"/>
    </row>
    <row r="105" spans="2:12" s="31" customFormat="1" x14ac:dyDescent="0.25">
      <c r="K105" s="32"/>
    </row>
    <row r="106" spans="2:12" s="31" customFormat="1" x14ac:dyDescent="0.25">
      <c r="K106" s="32"/>
    </row>
    <row r="107" spans="2:12" s="31" customFormat="1" x14ac:dyDescent="0.25">
      <c r="K107" s="32"/>
    </row>
    <row r="108" spans="2:12" s="31" customFormat="1" x14ac:dyDescent="0.25">
      <c r="K108" s="32"/>
    </row>
    <row r="109" spans="2:12" s="31" customFormat="1" x14ac:dyDescent="0.25">
      <c r="K109" s="32"/>
    </row>
    <row r="110" spans="2:12" s="31" customFormat="1" x14ac:dyDescent="0.25">
      <c r="K110" s="32"/>
    </row>
    <row r="111" spans="2:12" s="31" customFormat="1" x14ac:dyDescent="0.25">
      <c r="K111" s="32"/>
    </row>
    <row r="112" spans="2:12" s="31" customFormat="1" x14ac:dyDescent="0.25">
      <c r="K112" s="32"/>
    </row>
    <row r="113" spans="11:11" s="31" customFormat="1" x14ac:dyDescent="0.25">
      <c r="K113" s="32"/>
    </row>
  </sheetData>
  <mergeCells count="11">
    <mergeCell ref="I59:K59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2017-09-20T00:09:46Z</cp:lastPrinted>
  <dcterms:created xsi:type="dcterms:W3CDTF">2011-03-09T14:32:28Z</dcterms:created>
  <dcterms:modified xsi:type="dcterms:W3CDTF">2017-12-07T22:02:52Z</dcterms:modified>
</cp:coreProperties>
</file>