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CA - 2017\10. Octubre\"/>
    </mc:Choice>
  </mc:AlternateContent>
  <bookViews>
    <workbookView xWindow="120" yWindow="225" windowWidth="17595" windowHeight="9855"/>
  </bookViews>
  <sheets>
    <sheet name="RO" sheetId="1" r:id="rId1"/>
    <sheet name="RDR" sheetId="8" r:id="rId2"/>
    <sheet name="ROOC" sheetId="9" r:id="rId3"/>
    <sheet name="DYT" sheetId="10" r:id="rId4"/>
  </sheets>
  <definedNames>
    <definedName name="_xlnm._FilterDatabase" localSheetId="3" hidden="1">DYT!$B$12:$L$49</definedName>
    <definedName name="_xlnm._FilterDatabase" localSheetId="1" hidden="1">RDR!$B$12:$L$51</definedName>
    <definedName name="_xlnm._FilterDatabase" localSheetId="0" hidden="1">RO!$B$12:$L$55</definedName>
    <definedName name="_xlnm._FilterDatabase" localSheetId="2" hidden="1">ROOC!$B$12:$L$31</definedName>
    <definedName name="_xlnm.Print_Area" localSheetId="3">DYT!$B$2:$L$82</definedName>
    <definedName name="_xlnm.Print_Area" localSheetId="1">RDR!$B$2:$L$83</definedName>
    <definedName name="_xlnm.Print_Area" localSheetId="0">RO!$B$2:$L$88</definedName>
    <definedName name="_xlnm.Print_Area" localSheetId="2">ROOC!$B$2:$L$64</definedName>
  </definedNames>
  <calcPr calcId="152511"/>
</workbook>
</file>

<file path=xl/calcChain.xml><?xml version="1.0" encoding="utf-8"?>
<calcChain xmlns="http://schemas.openxmlformats.org/spreadsheetml/2006/main">
  <c r="G39" i="9" l="1"/>
  <c r="F39" i="9"/>
  <c r="D39" i="9"/>
  <c r="C39" i="9"/>
  <c r="G52" i="8"/>
  <c r="F52" i="8"/>
  <c r="D52" i="8"/>
  <c r="C52" i="8"/>
  <c r="G50" i="10"/>
  <c r="F50" i="10"/>
  <c r="D50" i="10"/>
  <c r="C50" i="10"/>
  <c r="G32" i="9"/>
  <c r="F32" i="9"/>
  <c r="D32" i="9"/>
  <c r="C32" i="9"/>
  <c r="E47" i="10" l="1"/>
  <c r="J47" i="10" s="1"/>
  <c r="L49" i="8"/>
  <c r="E49" i="8"/>
  <c r="J49" i="8" s="1"/>
  <c r="K49" i="8" l="1"/>
  <c r="I49" i="8"/>
  <c r="E48" i="10"/>
  <c r="J48" i="10" s="1"/>
  <c r="E47" i="1"/>
  <c r="J47" i="1" s="1"/>
  <c r="E46" i="1"/>
  <c r="K46" i="1" s="1"/>
  <c r="E45" i="1"/>
  <c r="J45" i="1" s="1"/>
  <c r="E44" i="1"/>
  <c r="J44" i="1" s="1"/>
  <c r="E43" i="1"/>
  <c r="J43" i="1" s="1"/>
  <c r="E42" i="1"/>
  <c r="K42" i="1" s="1"/>
  <c r="E41" i="1"/>
  <c r="K41" i="1" s="1"/>
  <c r="E40" i="1"/>
  <c r="K40" i="1" s="1"/>
  <c r="E39" i="1"/>
  <c r="K39" i="1" s="1"/>
  <c r="E38" i="1"/>
  <c r="K38" i="1" s="1"/>
  <c r="E37" i="1"/>
  <c r="K37" i="1" s="1"/>
  <c r="E36" i="1"/>
  <c r="J36" i="1" s="1"/>
  <c r="E35" i="1"/>
  <c r="J35" i="1" s="1"/>
  <c r="E34" i="1"/>
  <c r="J34" i="1" s="1"/>
  <c r="E33" i="1"/>
  <c r="K33" i="1" s="1"/>
  <c r="L47" i="1"/>
  <c r="K47" i="1"/>
  <c r="L46" i="1"/>
  <c r="L45" i="1"/>
  <c r="L44" i="1"/>
  <c r="L43" i="1"/>
  <c r="K43" i="1"/>
  <c r="L42" i="1"/>
  <c r="L41" i="1"/>
  <c r="L40" i="1"/>
  <c r="L39" i="1"/>
  <c r="L38" i="1"/>
  <c r="L37" i="1"/>
  <c r="L36" i="1"/>
  <c r="L35" i="1"/>
  <c r="L34" i="1"/>
  <c r="L33" i="1"/>
  <c r="K34" i="1" l="1"/>
  <c r="J41" i="1"/>
  <c r="K35" i="1"/>
  <c r="J42" i="1"/>
  <c r="J39" i="1"/>
  <c r="K36" i="1"/>
  <c r="K44" i="1"/>
  <c r="J37" i="1"/>
  <c r="K45" i="1"/>
  <c r="J33" i="1"/>
  <c r="J40" i="1"/>
  <c r="J46" i="1"/>
  <c r="J38" i="1"/>
  <c r="E49" i="10" l="1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9"/>
  <c r="E51" i="8"/>
  <c r="E50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55" i="1"/>
  <c r="E54" i="1"/>
  <c r="E53" i="1"/>
  <c r="E52" i="1"/>
  <c r="E51" i="1"/>
  <c r="E50" i="1"/>
  <c r="E49" i="1"/>
  <c r="E48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L44" i="10" l="1"/>
  <c r="K44" i="10"/>
  <c r="J44" i="10"/>
  <c r="L43" i="10"/>
  <c r="K43" i="10"/>
  <c r="J43" i="10"/>
  <c r="E14" i="10"/>
  <c r="E14" i="8"/>
  <c r="H50" i="10" l="1"/>
  <c r="G57" i="10"/>
  <c r="F57" i="10"/>
  <c r="D57" i="10"/>
  <c r="C57" i="10"/>
  <c r="L49" i="10"/>
  <c r="J49" i="10"/>
  <c r="L46" i="10"/>
  <c r="K46" i="10"/>
  <c r="L45" i="10"/>
  <c r="J45" i="10"/>
  <c r="L42" i="10"/>
  <c r="K42" i="10"/>
  <c r="L41" i="10"/>
  <c r="J41" i="10"/>
  <c r="L40" i="10"/>
  <c r="K40" i="10"/>
  <c r="L39" i="10"/>
  <c r="J39" i="10"/>
  <c r="L38" i="10"/>
  <c r="K38" i="10"/>
  <c r="L37" i="10"/>
  <c r="J37" i="10"/>
  <c r="L36" i="10"/>
  <c r="K36" i="10"/>
  <c r="L35" i="10"/>
  <c r="J35" i="10"/>
  <c r="L34" i="10"/>
  <c r="K34" i="10"/>
  <c r="L33" i="10"/>
  <c r="J33" i="10"/>
  <c r="L32" i="10"/>
  <c r="K32" i="10"/>
  <c r="L31" i="10"/>
  <c r="J31" i="10"/>
  <c r="L30" i="10"/>
  <c r="K30" i="10"/>
  <c r="L29" i="10"/>
  <c r="K29" i="10"/>
  <c r="J29" i="10"/>
  <c r="L28" i="10"/>
  <c r="K28" i="10"/>
  <c r="L27" i="10"/>
  <c r="J27" i="10"/>
  <c r="L26" i="10"/>
  <c r="K26" i="10"/>
  <c r="L25" i="10"/>
  <c r="J25" i="10"/>
  <c r="L24" i="10"/>
  <c r="K24" i="10"/>
  <c r="L23" i="10"/>
  <c r="J23" i="10"/>
  <c r="L22" i="10"/>
  <c r="K22" i="10"/>
  <c r="L21" i="10"/>
  <c r="J21" i="10"/>
  <c r="L20" i="10"/>
  <c r="J20" i="10"/>
  <c r="K20" i="10"/>
  <c r="L19" i="10"/>
  <c r="J19" i="10"/>
  <c r="L18" i="10"/>
  <c r="K18" i="10"/>
  <c r="L17" i="10"/>
  <c r="J17" i="10"/>
  <c r="L16" i="10"/>
  <c r="K16" i="10"/>
  <c r="L15" i="10"/>
  <c r="J15" i="10"/>
  <c r="L14" i="10"/>
  <c r="K14" i="10"/>
  <c r="H32" i="9"/>
  <c r="L31" i="9"/>
  <c r="E31" i="9"/>
  <c r="K31" i="9" s="1"/>
  <c r="L30" i="9"/>
  <c r="E30" i="9"/>
  <c r="I30" i="9" s="1"/>
  <c r="L29" i="9"/>
  <c r="E29" i="9"/>
  <c r="K29" i="9" s="1"/>
  <c r="L28" i="9"/>
  <c r="E28" i="9"/>
  <c r="J28" i="9" s="1"/>
  <c r="L27" i="9"/>
  <c r="E27" i="9"/>
  <c r="K27" i="9" s="1"/>
  <c r="L26" i="9"/>
  <c r="E26" i="9"/>
  <c r="J26" i="9" s="1"/>
  <c r="L25" i="9"/>
  <c r="E25" i="9"/>
  <c r="K25" i="9" s="1"/>
  <c r="L24" i="9"/>
  <c r="E24" i="9"/>
  <c r="J24" i="9" s="1"/>
  <c r="L23" i="9"/>
  <c r="E23" i="9"/>
  <c r="K23" i="9" s="1"/>
  <c r="L22" i="9"/>
  <c r="E22" i="9"/>
  <c r="J22" i="9" s="1"/>
  <c r="L21" i="9"/>
  <c r="E21" i="9"/>
  <c r="K21" i="9" s="1"/>
  <c r="L20" i="9"/>
  <c r="E20" i="9"/>
  <c r="J20" i="9" s="1"/>
  <c r="L19" i="9"/>
  <c r="E19" i="9"/>
  <c r="K19" i="9" s="1"/>
  <c r="L18" i="9"/>
  <c r="E18" i="9"/>
  <c r="J18" i="9" s="1"/>
  <c r="L17" i="9"/>
  <c r="E17" i="9"/>
  <c r="J17" i="9" s="1"/>
  <c r="L16" i="9"/>
  <c r="E16" i="9"/>
  <c r="K16" i="9" s="1"/>
  <c r="L15" i="9"/>
  <c r="E15" i="9"/>
  <c r="J15" i="9" s="1"/>
  <c r="L14" i="9"/>
  <c r="K14" i="9"/>
  <c r="H52" i="8"/>
  <c r="G59" i="8"/>
  <c r="F59" i="8"/>
  <c r="D59" i="8"/>
  <c r="C59" i="8"/>
  <c r="L51" i="8"/>
  <c r="K51" i="8"/>
  <c r="L50" i="8"/>
  <c r="J50" i="8"/>
  <c r="L48" i="8"/>
  <c r="K48" i="8"/>
  <c r="L47" i="8"/>
  <c r="J47" i="8"/>
  <c r="L46" i="8"/>
  <c r="K46" i="8"/>
  <c r="L45" i="8"/>
  <c r="J45" i="8"/>
  <c r="L44" i="8"/>
  <c r="K44" i="8"/>
  <c r="L43" i="8"/>
  <c r="J43" i="8"/>
  <c r="L42" i="8"/>
  <c r="K42" i="8"/>
  <c r="L41" i="8"/>
  <c r="K41" i="8"/>
  <c r="L40" i="8"/>
  <c r="K40" i="8"/>
  <c r="L39" i="8"/>
  <c r="K39" i="8"/>
  <c r="L38" i="8"/>
  <c r="K38" i="8"/>
  <c r="L37" i="8"/>
  <c r="K37" i="8"/>
  <c r="L36" i="8"/>
  <c r="J36" i="8"/>
  <c r="K36" i="8"/>
  <c r="L35" i="8"/>
  <c r="K35" i="8"/>
  <c r="L34" i="8"/>
  <c r="K34" i="8"/>
  <c r="L33" i="8"/>
  <c r="K33" i="8"/>
  <c r="L32" i="8"/>
  <c r="K32" i="8"/>
  <c r="L31" i="8"/>
  <c r="J31" i="8"/>
  <c r="L30" i="8"/>
  <c r="K30" i="8"/>
  <c r="L29" i="8"/>
  <c r="J29" i="8"/>
  <c r="L28" i="8"/>
  <c r="K28" i="8"/>
  <c r="L27" i="8"/>
  <c r="K27" i="8"/>
  <c r="J27" i="8"/>
  <c r="L26" i="8"/>
  <c r="K26" i="8"/>
  <c r="L25" i="8"/>
  <c r="J25" i="8"/>
  <c r="L24" i="8"/>
  <c r="K24" i="8"/>
  <c r="L23" i="8"/>
  <c r="K23" i="8"/>
  <c r="L22" i="8"/>
  <c r="J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J15" i="8"/>
  <c r="L14" i="8"/>
  <c r="I14" i="8"/>
  <c r="J36" i="10" l="1"/>
  <c r="K45" i="8"/>
  <c r="J20" i="8"/>
  <c r="J22" i="10"/>
  <c r="J46" i="10"/>
  <c r="J30" i="10"/>
  <c r="K37" i="10"/>
  <c r="J14" i="10"/>
  <c r="K21" i="10"/>
  <c r="J28" i="10"/>
  <c r="J38" i="10"/>
  <c r="K49" i="10"/>
  <c r="J18" i="10"/>
  <c r="J26" i="10"/>
  <c r="J34" i="10"/>
  <c r="J42" i="10"/>
  <c r="J16" i="10"/>
  <c r="J24" i="10"/>
  <c r="J32" i="10"/>
  <c r="J40" i="10"/>
  <c r="K19" i="10"/>
  <c r="K27" i="10"/>
  <c r="K35" i="10"/>
  <c r="K45" i="10"/>
  <c r="L50" i="10"/>
  <c r="K17" i="10"/>
  <c r="K25" i="10"/>
  <c r="K33" i="10"/>
  <c r="K41" i="10"/>
  <c r="K15" i="10"/>
  <c r="K23" i="10"/>
  <c r="K31" i="10"/>
  <c r="K39" i="10"/>
  <c r="I14" i="10"/>
  <c r="E50" i="10"/>
  <c r="E57" i="10" s="1"/>
  <c r="J19" i="9"/>
  <c r="J23" i="9"/>
  <c r="J25" i="9"/>
  <c r="J16" i="9"/>
  <c r="J21" i="9"/>
  <c r="J29" i="9"/>
  <c r="K17" i="9"/>
  <c r="K24" i="9"/>
  <c r="J14" i="9"/>
  <c r="J27" i="9"/>
  <c r="K18" i="9"/>
  <c r="L32" i="9"/>
  <c r="K15" i="9"/>
  <c r="K22" i="9"/>
  <c r="J30" i="9"/>
  <c r="K26" i="9"/>
  <c r="K30" i="9"/>
  <c r="K20" i="9"/>
  <c r="K28" i="9"/>
  <c r="E32" i="9"/>
  <c r="J32" i="9" s="1"/>
  <c r="I31" i="9"/>
  <c r="J31" i="9"/>
  <c r="J14" i="8"/>
  <c r="K31" i="8"/>
  <c r="K29" i="8"/>
  <c r="J21" i="8"/>
  <c r="J30" i="8"/>
  <c r="K43" i="8"/>
  <c r="J37" i="8"/>
  <c r="J46" i="8"/>
  <c r="K50" i="8"/>
  <c r="J38" i="8"/>
  <c r="K47" i="8"/>
  <c r="J18" i="8"/>
  <c r="J34" i="8"/>
  <c r="J41" i="8"/>
  <c r="J16" i="8"/>
  <c r="J23" i="8"/>
  <c r="K25" i="8"/>
  <c r="J32" i="8"/>
  <c r="J39" i="8"/>
  <c r="J48" i="8"/>
  <c r="L52" i="8"/>
  <c r="J19" i="8"/>
  <c r="J28" i="8"/>
  <c r="J35" i="8"/>
  <c r="J44" i="8"/>
  <c r="J17" i="8"/>
  <c r="J26" i="8"/>
  <c r="J33" i="8"/>
  <c r="J42" i="8"/>
  <c r="I50" i="8"/>
  <c r="J24" i="8"/>
  <c r="J40" i="8"/>
  <c r="K14" i="8"/>
  <c r="I51" i="8"/>
  <c r="J51" i="8"/>
  <c r="E52" i="8"/>
  <c r="J52" i="8" s="1"/>
  <c r="J53" i="1"/>
  <c r="K52" i="1"/>
  <c r="J32" i="1"/>
  <c r="K29" i="1"/>
  <c r="K27" i="1"/>
  <c r="K25" i="1"/>
  <c r="K21" i="1"/>
  <c r="J16" i="1"/>
  <c r="L55" i="1"/>
  <c r="K55" i="1"/>
  <c r="J55" i="1"/>
  <c r="L54" i="1"/>
  <c r="K54" i="1"/>
  <c r="J54" i="1"/>
  <c r="L53" i="1"/>
  <c r="K53" i="1"/>
  <c r="L52" i="1"/>
  <c r="L51" i="1"/>
  <c r="L50" i="1"/>
  <c r="K50" i="1"/>
  <c r="J50" i="1"/>
  <c r="L49" i="1"/>
  <c r="K49" i="1"/>
  <c r="J49" i="1"/>
  <c r="L48" i="1"/>
  <c r="K48" i="1"/>
  <c r="J48" i="1"/>
  <c r="L32" i="1"/>
  <c r="K32" i="1"/>
  <c r="L31" i="1"/>
  <c r="K31" i="1"/>
  <c r="J31" i="1"/>
  <c r="L30" i="1"/>
  <c r="K30" i="1"/>
  <c r="J30" i="1"/>
  <c r="L29" i="1"/>
  <c r="L28" i="1"/>
  <c r="L27" i="1"/>
  <c r="J27" i="1"/>
  <c r="L26" i="1"/>
  <c r="K26" i="1"/>
  <c r="J26" i="1"/>
  <c r="L25" i="1"/>
  <c r="J25" i="1"/>
  <c r="L24" i="1"/>
  <c r="K24" i="1"/>
  <c r="J24" i="1"/>
  <c r="L23" i="1"/>
  <c r="K23" i="1"/>
  <c r="J23" i="1"/>
  <c r="L22" i="1"/>
  <c r="K22" i="1"/>
  <c r="J22" i="1"/>
  <c r="L21" i="1"/>
  <c r="L20" i="1"/>
  <c r="L19" i="1"/>
  <c r="K19" i="1"/>
  <c r="J19" i="1"/>
  <c r="L18" i="1"/>
  <c r="K18" i="1"/>
  <c r="J18" i="1"/>
  <c r="L17" i="1"/>
  <c r="K17" i="1"/>
  <c r="J17" i="1"/>
  <c r="L16" i="1"/>
  <c r="K16" i="1"/>
  <c r="L15" i="1"/>
  <c r="K15" i="1"/>
  <c r="J15" i="1"/>
  <c r="F56" i="1"/>
  <c r="F63" i="1" s="1"/>
  <c r="I50" i="10" l="1"/>
  <c r="K50" i="10"/>
  <c r="J50" i="10"/>
  <c r="I32" i="9"/>
  <c r="E39" i="9"/>
  <c r="K32" i="9"/>
  <c r="K52" i="8"/>
  <c r="E59" i="8"/>
  <c r="I52" i="8"/>
  <c r="K20" i="1"/>
  <c r="K28" i="1"/>
  <c r="K51" i="1"/>
  <c r="J28" i="1"/>
  <c r="J51" i="1"/>
  <c r="J21" i="1"/>
  <c r="J29" i="1"/>
  <c r="J52" i="1"/>
  <c r="J20" i="1"/>
  <c r="C56" i="1" l="1"/>
  <c r="C63" i="1" s="1"/>
  <c r="D56" i="1"/>
  <c r="D63" i="1" s="1"/>
  <c r="G56" i="1" l="1"/>
  <c r="G63" i="1" s="1"/>
  <c r="L14" i="1" l="1"/>
  <c r="E56" i="1" l="1"/>
  <c r="E63" i="1" s="1"/>
  <c r="H56" i="1" l="1"/>
  <c r="I14" i="1"/>
  <c r="K14" i="1"/>
  <c r="J14" i="1"/>
  <c r="L56" i="1" l="1"/>
  <c r="K56" i="1"/>
  <c r="I56" i="1" l="1"/>
  <c r="J56" i="1"/>
</calcChain>
</file>

<file path=xl/sharedStrings.xml><?xml version="1.0" encoding="utf-8"?>
<sst xmlns="http://schemas.openxmlformats.org/spreadsheetml/2006/main" count="234" uniqueCount="82">
  <si>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</si>
  <si>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</si>
  <si>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</si>
  <si>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</si>
  <si>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</si>
  <si>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</si>
  <si>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</si>
  <si>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</si>
  <si>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</si>
  <si>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</si>
  <si>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</si>
  <si>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</si>
  <si>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</si>
  <si>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</si>
  <si>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</si>
  <si>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</si>
  <si>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</si>
  <si>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</si>
  <si>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</si>
  <si>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</si>
  <si>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</si>
  <si>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DEVENG
AL MES DE DIC</t>
  </si>
  <si>
    <t>045 RED DE SALUD TUPAC AMARU</t>
  </si>
  <si>
    <t>046 RED DE SERVICIOS DE SALUD  " BARRANCO-CHORRILLOS-SURCO"</t>
  </si>
  <si>
    <t>047 RED DE SERVICIOS DE SALUD "SAN JUAN DE MIRAFLORES-VILLA MARIA DEL TRIUNFO"</t>
  </si>
  <si>
    <t>048 RED DE SERVICIOS DE SALUD "VILLA EL SALVADOR - LURIN -PACHACAMAC-PUCUSANA"</t>
  </si>
  <si>
    <t>049 HOSPITAL SAN JUAN DE LURIGANCHO</t>
  </si>
  <si>
    <t>050 HOSPITAL VITARTE</t>
  </si>
  <si>
    <t>053 RED DE SALUD LIMA CIUDAD</t>
  </si>
  <si>
    <t>124 CENTRO NACIONAL DE ABASTECIMIENTOS DE RECURSOS ESTRATEGICOS DE SALUD</t>
  </si>
  <si>
    <t>125 PROGRAMA NACIONAL DE INVERSIONES EN SALUD</t>
  </si>
  <si>
    <t>139 INSTITUTO NACIONAL DE SALUD DEL NIÑO - SAN BORJA</t>
  </si>
  <si>
    <t>140 HOSPITAL DE HUAYCAN</t>
  </si>
  <si>
    <t>141 RED DE SALUD LIMA NORTE IV</t>
  </si>
  <si>
    <t>147 RED DE SALUD LIMA ESTE METROPOLITANA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</si>
  <si>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</si>
  <si>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</si>
  <si>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</si>
  <si>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</si>
  <si>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</si>
  <si>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</si>
  <si>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</si>
  <si>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</si>
  <si>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</si>
  <si>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</si>
  <si>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</si>
  <si>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022  DIRECCION DE SALUD DE LIMA METROPOLITANA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</si>
  <si>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</si>
  <si>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</si>
  <si>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</si>
  <si>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</si>
  <si>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</si>
  <si>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</si>
  <si>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</si>
  <si>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</si>
  <si>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</si>
  <si>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</si>
  <si>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043  RED DE SALUD SAN JUAN DE LURIGANCHO</t>
  </si>
  <si>
    <t>044  RED DE SALUD RIMAC - SAN MARTIN DE PORRES - LOS OLIVOS</t>
  </si>
  <si>
    <t>045  RED DE SALUD TUPAC AMARU</t>
  </si>
  <si>
    <t>046  RED DE SERVICIOS DE SALUD  " BARRANCO-CHORRILLOS-SURCO"</t>
  </si>
  <si>
    <t>047  RED DE SERVICIOS DE SALUD "SAN JUAN DE MIRAFLORES-VILLA MARIA DEL TRIUNFO"</t>
  </si>
  <si>
    <t>048  RED DE SERVICIOS DE SALUD "VILLA EL SALVADOR - LURIN -PACHACAMAC-PUCUSANA"</t>
  </si>
  <si>
    <t>049  HOSPITAL SAN JUAN DE LURIGANCHO</t>
  </si>
  <si>
    <t>050  HOSPITAL VITARTE</t>
  </si>
  <si>
    <t>053  RED DE SALUD LIMA CIUDAD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</si>
  <si>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</si>
  <si>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</si>
  <si>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</si>
  <si>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</si>
  <si>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141  RED DE SALUD LIMA NORTE IV</t>
  </si>
  <si>
    <t>147  RED DE SALUD LIMA ESTE METROPOLITANA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</si>
  <si>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</si>
  <si>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</si>
  <si>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</si>
  <si>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</si>
  <si>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</si>
  <si>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EJECUCION PRESUPUESTAL MENSUALIZADA DE GASTOS 
MINISTERIO DE SALUD 2017
MES DE OCTUBRE</t>
  </si>
  <si>
    <t>DEVENGADO
MES DE OCT
(4)</t>
  </si>
  <si>
    <t>COMP-ANUAL</t>
  </si>
  <si>
    <t>DEVEN-DIC</t>
  </si>
  <si>
    <t>Fuente: Base de Datos MEF al cierre del mes de Octubre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</si>
</sst>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4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41" fontId="23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RO!$C$62:$G$62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RO!$C$63:$G$63</c:f>
              <c:numCache>
                <c:formatCode>_(* #,##0_);_(* \(#,##0\);_(* "-"_);_(@_)</c:formatCode>
                <c:ptCount val="5"/>
                <c:pt idx="0">
                  <c:v>3462.3909469999999</c:v>
                </c:pt>
                <c:pt idx="1">
                  <c:v>4724.7512649999999</c:v>
                </c:pt>
                <c:pt idx="2">
                  <c:v>4724.7512649999999</c:v>
                </c:pt>
                <c:pt idx="3">
                  <c:v>3387.1047391099996</c:v>
                </c:pt>
                <c:pt idx="4">
                  <c:v>2670.5895057000012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85590128"/>
        <c:axId val="185595568"/>
      </c:lineChart>
      <c:catAx>
        <c:axId val="185590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5595568"/>
        <c:crosses val="autoZero"/>
        <c:auto val="1"/>
        <c:lblAlgn val="ctr"/>
        <c:lblOffset val="100"/>
        <c:noMultiLvlLbl val="0"/>
      </c:catAx>
      <c:valAx>
        <c:axId val="18559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8559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RDR!$C$58:$G$58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RDR!$C$59:$G$59</c:f>
              <c:numCache>
                <c:formatCode>_(* #,##0_);_(* \(#,##0\);_(* "-"_);_(@_)</c:formatCode>
                <c:ptCount val="5"/>
                <c:pt idx="0">
                  <c:v>67.768169</c:v>
                </c:pt>
                <c:pt idx="1">
                  <c:v>288.869552</c:v>
                </c:pt>
                <c:pt idx="2">
                  <c:v>288.869552</c:v>
                </c:pt>
                <c:pt idx="3">
                  <c:v>161.44656451999995</c:v>
                </c:pt>
                <c:pt idx="4">
                  <c:v>134.40083009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237702576"/>
        <c:axId val="1220047760"/>
      </c:lineChart>
      <c:catAx>
        <c:axId val="1237702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20047760"/>
        <c:crosses val="autoZero"/>
        <c:auto val="1"/>
        <c:lblAlgn val="ctr"/>
        <c:lblOffset val="100"/>
        <c:noMultiLvlLbl val="0"/>
      </c:catAx>
      <c:valAx>
        <c:axId val="122004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3770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ROOC!$C$38:$G$38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COMP-ANUAL</c:v>
                </c:pt>
                <c:pt idx="4">
                  <c:v>DEVEN-DIC</c:v>
                </c:pt>
              </c:strCache>
            </c:strRef>
          </c:cat>
          <c:val>
            <c:numRef>
              <c:f>ROOC!$C$39:$G$39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3.1662249999999998</c:v>
                </c:pt>
                <c:pt idx="2">
                  <c:v>2.5888192000000001</c:v>
                </c:pt>
                <c:pt idx="3">
                  <c:v>2.2996941899999999</c:v>
                </c:pt>
                <c:pt idx="4">
                  <c:v>2.2996941899999999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220041232"/>
        <c:axId val="1220041776"/>
      </c:lineChart>
      <c:catAx>
        <c:axId val="122004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20041776"/>
        <c:crosses val="autoZero"/>
        <c:auto val="1"/>
        <c:lblAlgn val="ctr"/>
        <c:lblOffset val="100"/>
        <c:noMultiLvlLbl val="0"/>
      </c:catAx>
      <c:valAx>
        <c:axId val="122004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2004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DYT!$C$56:$G$56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DYT!$C$57:$G$57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433.37243000000001</c:v>
                </c:pt>
                <c:pt idx="2">
                  <c:v>433.37243000000001</c:v>
                </c:pt>
                <c:pt idx="3">
                  <c:v>261.09228573000001</c:v>
                </c:pt>
                <c:pt idx="4">
                  <c:v>198.43664597999995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1220046672"/>
        <c:axId val="1220042864"/>
      </c:lineChart>
      <c:catAx>
        <c:axId val="122004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20042864"/>
        <c:crosses val="autoZero"/>
        <c:auto val="1"/>
        <c:lblAlgn val="ctr"/>
        <c:lblOffset val="100"/>
        <c:noMultiLvlLbl val="0"/>
      </c:catAx>
      <c:valAx>
        <c:axId val="122004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2004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58</xdr:row>
      <xdr:rowOff>69273</xdr:rowOff>
    </xdr:from>
    <xdr:to>
      <xdr:col>12</xdr:col>
      <xdr:colOff>57226</xdr:colOff>
      <xdr:row>87</xdr:row>
      <xdr:rowOff>24654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54</xdr:row>
      <xdr:rowOff>69273</xdr:rowOff>
    </xdr:from>
    <xdr:to>
      <xdr:col>12</xdr:col>
      <xdr:colOff>57226</xdr:colOff>
      <xdr:row>83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353041</xdr:colOff>
      <xdr:row>33</xdr:row>
      <xdr:rowOff>62371</xdr:rowOff>
    </xdr:from>
    <xdr:to>
      <xdr:col>12</xdr:col>
      <xdr:colOff>49634</xdr:colOff>
      <xdr:row>62</xdr:row>
      <xdr:rowOff>17752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122507</xdr:colOff>
      <xdr:row>52</xdr:row>
      <xdr:rowOff>109996</xdr:rowOff>
    </xdr:from>
    <xdr:to>
      <xdr:col>11</xdr:col>
      <xdr:colOff>968375</xdr:colOff>
      <xdr:row>80</xdr:row>
      <xdr:rowOff>15875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6"/>
  <sheetViews>
    <sheetView showGridLines="0" tabSelected="1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77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5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78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35</v>
      </c>
      <c r="C14" s="8">
        <v>2476362601</v>
      </c>
      <c r="D14" s="8">
        <v>1499861230</v>
      </c>
      <c r="E14" s="19">
        <f>+D14*100/100</f>
        <v>1499861230</v>
      </c>
      <c r="F14" s="19">
        <v>1052826937.96</v>
      </c>
      <c r="G14" s="8">
        <v>795621053.21000075</v>
      </c>
      <c r="H14" s="8"/>
      <c r="I14" s="13">
        <f>IF(ISERROR(+#REF!/E14)=TRUE,0,++#REF!/E14)</f>
        <v>0</v>
      </c>
      <c r="J14" s="13">
        <f>IF(ISERROR(+G14/E14)=TRUE,0,++G14/E14)</f>
        <v>0.53046311038388583</v>
      </c>
      <c r="K14" s="13">
        <f>IF(ISERROR(+H14/E14)=TRUE,0,++H14/E14)</f>
        <v>0</v>
      </c>
      <c r="L14" s="16">
        <f>+D14-G14</f>
        <v>704240176.78999925</v>
      </c>
    </row>
    <row r="15" spans="1:12" ht="20.100000000000001" customHeight="1" x14ac:dyDescent="0.25">
      <c r="B15" s="36" t="s">
        <v>36</v>
      </c>
      <c r="C15" s="37">
        <v>0</v>
      </c>
      <c r="D15" s="37">
        <v>35632884</v>
      </c>
      <c r="E15" s="38">
        <f t="shared" ref="E15:E55" si="0">+D15*100/100</f>
        <v>35632884</v>
      </c>
      <c r="F15" s="38">
        <v>29168787.010000005</v>
      </c>
      <c r="G15" s="37">
        <v>18442273.930000011</v>
      </c>
      <c r="H15" s="37"/>
      <c r="I15" s="39"/>
      <c r="J15" s="39">
        <f t="shared" ref="J15:J55" si="1">IF(ISERROR(+G15/E15)=TRUE,0,++G15/E15)</f>
        <v>0.51756332521386739</v>
      </c>
      <c r="K15" s="39">
        <f t="shared" ref="K15:K55" si="2">IF(ISERROR(+H15/E15)=TRUE,0,++H15/E15)</f>
        <v>0</v>
      </c>
      <c r="L15" s="40">
        <f t="shared" ref="L15:L55" si="3">+D15-G15</f>
        <v>17190610.069999989</v>
      </c>
    </row>
    <row r="16" spans="1:12" ht="20.100000000000001" customHeight="1" x14ac:dyDescent="0.25">
      <c r="B16" s="36" t="s">
        <v>37</v>
      </c>
      <c r="C16" s="37">
        <v>0</v>
      </c>
      <c r="D16" s="37">
        <v>36256286</v>
      </c>
      <c r="E16" s="38">
        <f t="shared" si="0"/>
        <v>36256286</v>
      </c>
      <c r="F16" s="38">
        <v>30794296.710000005</v>
      </c>
      <c r="G16" s="37">
        <v>21514809.079999998</v>
      </c>
      <c r="H16" s="37"/>
      <c r="I16" s="39"/>
      <c r="J16" s="39">
        <f t="shared" si="1"/>
        <v>0.59340907339488658</v>
      </c>
      <c r="K16" s="39">
        <f t="shared" si="2"/>
        <v>0</v>
      </c>
      <c r="L16" s="40">
        <f t="shared" si="3"/>
        <v>14741476.920000002</v>
      </c>
    </row>
    <row r="17" spans="2:12" ht="20.100000000000001" customHeight="1" x14ac:dyDescent="0.25">
      <c r="B17" s="36" t="s">
        <v>38</v>
      </c>
      <c r="C17" s="37">
        <v>0</v>
      </c>
      <c r="D17" s="37">
        <v>25744602</v>
      </c>
      <c r="E17" s="38">
        <f t="shared" si="0"/>
        <v>25744602</v>
      </c>
      <c r="F17" s="38">
        <v>18412436.789999999</v>
      </c>
      <c r="G17" s="37">
        <v>11842294.670000004</v>
      </c>
      <c r="H17" s="37"/>
      <c r="I17" s="39"/>
      <c r="J17" s="39">
        <f t="shared" si="1"/>
        <v>0.45999136712231958</v>
      </c>
      <c r="K17" s="39">
        <f t="shared" si="2"/>
        <v>0</v>
      </c>
      <c r="L17" s="40">
        <f t="shared" si="3"/>
        <v>13902307.329999996</v>
      </c>
    </row>
    <row r="18" spans="2:12" ht="20.100000000000001" customHeight="1" x14ac:dyDescent="0.25">
      <c r="B18" s="36" t="s">
        <v>39</v>
      </c>
      <c r="C18" s="37">
        <v>0</v>
      </c>
      <c r="D18" s="37">
        <v>47711347</v>
      </c>
      <c r="E18" s="38">
        <f t="shared" si="0"/>
        <v>47711347</v>
      </c>
      <c r="F18" s="38">
        <v>44063882.839999989</v>
      </c>
      <c r="G18" s="37">
        <v>24479113.259999998</v>
      </c>
      <c r="H18" s="37"/>
      <c r="I18" s="39"/>
      <c r="J18" s="39">
        <f t="shared" si="1"/>
        <v>0.51306690754297923</v>
      </c>
      <c r="K18" s="39">
        <f t="shared" si="2"/>
        <v>0</v>
      </c>
      <c r="L18" s="40">
        <f t="shared" si="3"/>
        <v>23232233.740000002</v>
      </c>
    </row>
    <row r="19" spans="2:12" ht="20.100000000000001" customHeight="1" x14ac:dyDescent="0.25">
      <c r="B19" s="36" t="s">
        <v>40</v>
      </c>
      <c r="C19" s="37">
        <v>0</v>
      </c>
      <c r="D19" s="37">
        <v>131297831</v>
      </c>
      <c r="E19" s="38">
        <f t="shared" si="0"/>
        <v>131297831</v>
      </c>
      <c r="F19" s="38">
        <v>122112803.45</v>
      </c>
      <c r="G19" s="37">
        <v>82614335.229999945</v>
      </c>
      <c r="H19" s="37"/>
      <c r="I19" s="39"/>
      <c r="J19" s="39">
        <f t="shared" si="1"/>
        <v>0.62921325204526757</v>
      </c>
      <c r="K19" s="39">
        <f t="shared" si="2"/>
        <v>0</v>
      </c>
      <c r="L19" s="40">
        <f t="shared" si="3"/>
        <v>48683495.770000055</v>
      </c>
    </row>
    <row r="20" spans="2:12" ht="20.100000000000001" customHeight="1" x14ac:dyDescent="0.25">
      <c r="B20" s="36" t="s">
        <v>41</v>
      </c>
      <c r="C20" s="37">
        <v>0</v>
      </c>
      <c r="D20" s="37">
        <v>89925633</v>
      </c>
      <c r="E20" s="38">
        <f t="shared" si="0"/>
        <v>89925633</v>
      </c>
      <c r="F20" s="38">
        <v>84454086.890000001</v>
      </c>
      <c r="G20" s="37">
        <v>67878442.079999968</v>
      </c>
      <c r="H20" s="37"/>
      <c r="I20" s="39"/>
      <c r="J20" s="39">
        <f t="shared" si="1"/>
        <v>0.75482862689440244</v>
      </c>
      <c r="K20" s="39">
        <f t="shared" si="2"/>
        <v>0</v>
      </c>
      <c r="L20" s="40">
        <f t="shared" si="3"/>
        <v>22047190.920000032</v>
      </c>
    </row>
    <row r="21" spans="2:12" ht="20.100000000000001" customHeight="1" x14ac:dyDescent="0.25">
      <c r="B21" s="36" t="s">
        <v>42</v>
      </c>
      <c r="C21" s="37">
        <v>0</v>
      </c>
      <c r="D21" s="37">
        <v>106568931</v>
      </c>
      <c r="E21" s="38">
        <f t="shared" si="0"/>
        <v>106568931</v>
      </c>
      <c r="F21" s="38">
        <v>98817718.709999964</v>
      </c>
      <c r="G21" s="37">
        <v>67644185.360000059</v>
      </c>
      <c r="H21" s="37"/>
      <c r="I21" s="39"/>
      <c r="J21" s="39">
        <f t="shared" si="1"/>
        <v>0.63474583750868308</v>
      </c>
      <c r="K21" s="39">
        <f t="shared" si="2"/>
        <v>0</v>
      </c>
      <c r="L21" s="40">
        <f t="shared" si="3"/>
        <v>38924745.639999941</v>
      </c>
    </row>
    <row r="22" spans="2:12" ht="20.100000000000001" customHeight="1" x14ac:dyDescent="0.25">
      <c r="B22" s="36" t="s">
        <v>43</v>
      </c>
      <c r="C22" s="37">
        <v>0</v>
      </c>
      <c r="D22" s="37">
        <v>31647726</v>
      </c>
      <c r="E22" s="38">
        <f t="shared" si="0"/>
        <v>31647726</v>
      </c>
      <c r="F22" s="38">
        <v>27450630.619999986</v>
      </c>
      <c r="G22" s="37">
        <v>20012083.769999988</v>
      </c>
      <c r="H22" s="37"/>
      <c r="I22" s="39"/>
      <c r="J22" s="39">
        <f t="shared" si="1"/>
        <v>0.63233875855724953</v>
      </c>
      <c r="K22" s="39">
        <f t="shared" si="2"/>
        <v>0</v>
      </c>
      <c r="L22" s="40">
        <f t="shared" si="3"/>
        <v>11635642.230000012</v>
      </c>
    </row>
    <row r="23" spans="2:12" ht="20.100000000000001" customHeight="1" x14ac:dyDescent="0.25">
      <c r="B23" s="36" t="s">
        <v>44</v>
      </c>
      <c r="C23" s="37">
        <v>0</v>
      </c>
      <c r="D23" s="37">
        <v>65780137</v>
      </c>
      <c r="E23" s="38">
        <f t="shared" si="0"/>
        <v>65780137</v>
      </c>
      <c r="F23" s="38">
        <v>43736299.810000017</v>
      </c>
      <c r="G23" s="37">
        <v>41359679.759999998</v>
      </c>
      <c r="H23" s="37"/>
      <c r="I23" s="39"/>
      <c r="J23" s="39">
        <f t="shared" si="1"/>
        <v>0.62875636394615597</v>
      </c>
      <c r="K23" s="39">
        <f t="shared" si="2"/>
        <v>0</v>
      </c>
      <c r="L23" s="40">
        <f t="shared" si="3"/>
        <v>24420457.240000002</v>
      </c>
    </row>
    <row r="24" spans="2:12" ht="20.100000000000001" customHeight="1" x14ac:dyDescent="0.25">
      <c r="B24" s="36" t="s">
        <v>45</v>
      </c>
      <c r="C24" s="37">
        <v>0</v>
      </c>
      <c r="D24" s="37">
        <v>127799706</v>
      </c>
      <c r="E24" s="38">
        <f t="shared" si="0"/>
        <v>127799706</v>
      </c>
      <c r="F24" s="38">
        <v>107740252.88999999</v>
      </c>
      <c r="G24" s="37">
        <v>78085326.580000028</v>
      </c>
      <c r="H24" s="37"/>
      <c r="I24" s="39"/>
      <c r="J24" s="39">
        <f t="shared" si="1"/>
        <v>0.61099770119971974</v>
      </c>
      <c r="K24" s="39">
        <f t="shared" si="2"/>
        <v>0</v>
      </c>
      <c r="L24" s="40">
        <f t="shared" si="3"/>
        <v>49714379.419999972</v>
      </c>
    </row>
    <row r="25" spans="2:12" ht="20.100000000000001" customHeight="1" x14ac:dyDescent="0.25">
      <c r="B25" s="36" t="s">
        <v>46</v>
      </c>
      <c r="C25" s="37">
        <v>217840448</v>
      </c>
      <c r="D25" s="37">
        <v>53974188</v>
      </c>
      <c r="E25" s="38">
        <f t="shared" si="0"/>
        <v>53974188</v>
      </c>
      <c r="F25" s="38">
        <v>38457089.44000002</v>
      </c>
      <c r="G25" s="37">
        <v>36625483.000000022</v>
      </c>
      <c r="H25" s="37"/>
      <c r="I25" s="39"/>
      <c r="J25" s="39">
        <f t="shared" si="1"/>
        <v>0.67857404357801587</v>
      </c>
      <c r="K25" s="39">
        <f t="shared" si="2"/>
        <v>0</v>
      </c>
      <c r="L25" s="40">
        <f t="shared" si="3"/>
        <v>17348704.999999978</v>
      </c>
    </row>
    <row r="26" spans="2:12" ht="20.100000000000001" customHeight="1" x14ac:dyDescent="0.25">
      <c r="B26" s="36" t="s">
        <v>47</v>
      </c>
      <c r="C26" s="37">
        <v>0</v>
      </c>
      <c r="D26" s="37">
        <v>106166864</v>
      </c>
      <c r="E26" s="38">
        <f t="shared" si="0"/>
        <v>106166864</v>
      </c>
      <c r="F26" s="38">
        <v>87053768.62000002</v>
      </c>
      <c r="G26" s="37">
        <v>57911510.69000002</v>
      </c>
      <c r="H26" s="37"/>
      <c r="I26" s="39"/>
      <c r="J26" s="39">
        <f t="shared" si="1"/>
        <v>0.54547632385562428</v>
      </c>
      <c r="K26" s="39">
        <f t="shared" si="2"/>
        <v>0</v>
      </c>
      <c r="L26" s="40">
        <f t="shared" si="3"/>
        <v>48255353.30999998</v>
      </c>
    </row>
    <row r="27" spans="2:12" ht="20.100000000000001" customHeight="1" x14ac:dyDescent="0.25">
      <c r="B27" s="36" t="s">
        <v>48</v>
      </c>
      <c r="C27" s="37">
        <v>0</v>
      </c>
      <c r="D27" s="37">
        <v>152593066</v>
      </c>
      <c r="E27" s="38">
        <f t="shared" si="0"/>
        <v>152593066</v>
      </c>
      <c r="F27" s="38">
        <v>135489777.07000002</v>
      </c>
      <c r="G27" s="37">
        <v>92951559.280000061</v>
      </c>
      <c r="H27" s="37"/>
      <c r="I27" s="39"/>
      <c r="J27" s="39">
        <f t="shared" si="1"/>
        <v>0.60914667826387381</v>
      </c>
      <c r="K27" s="39">
        <f t="shared" si="2"/>
        <v>0</v>
      </c>
      <c r="L27" s="40">
        <f t="shared" si="3"/>
        <v>59641506.719999939</v>
      </c>
    </row>
    <row r="28" spans="2:12" ht="20.100000000000001" customHeight="1" x14ac:dyDescent="0.25">
      <c r="B28" s="36" t="s">
        <v>49</v>
      </c>
      <c r="C28" s="37">
        <v>0</v>
      </c>
      <c r="D28" s="37">
        <v>141396928</v>
      </c>
      <c r="E28" s="38">
        <f t="shared" si="0"/>
        <v>141396928</v>
      </c>
      <c r="F28" s="38">
        <v>123100825.22999999</v>
      </c>
      <c r="G28" s="37">
        <v>80752596.019999966</v>
      </c>
      <c r="H28" s="37"/>
      <c r="I28" s="39"/>
      <c r="J28" s="39">
        <f t="shared" si="1"/>
        <v>0.57110573166059142</v>
      </c>
      <c r="K28" s="39">
        <f t="shared" si="2"/>
        <v>0</v>
      </c>
      <c r="L28" s="40">
        <f t="shared" si="3"/>
        <v>60644331.980000034</v>
      </c>
    </row>
    <row r="29" spans="2:12" ht="20.100000000000001" customHeight="1" x14ac:dyDescent="0.25">
      <c r="B29" s="36" t="s">
        <v>50</v>
      </c>
      <c r="C29" s="37">
        <v>0</v>
      </c>
      <c r="D29" s="37">
        <v>68888823</v>
      </c>
      <c r="E29" s="38">
        <f t="shared" si="0"/>
        <v>68888823</v>
      </c>
      <c r="F29" s="38">
        <v>43981677.029999994</v>
      </c>
      <c r="G29" s="37">
        <v>43360895.730000004</v>
      </c>
      <c r="H29" s="37"/>
      <c r="I29" s="39"/>
      <c r="J29" s="39">
        <f t="shared" si="1"/>
        <v>0.62943295939313704</v>
      </c>
      <c r="K29" s="39">
        <f t="shared" si="2"/>
        <v>0</v>
      </c>
      <c r="L29" s="40">
        <f t="shared" si="3"/>
        <v>25527927.269999996</v>
      </c>
    </row>
    <row r="30" spans="2:12" ht="20.100000000000001" customHeight="1" x14ac:dyDescent="0.25">
      <c r="B30" s="36" t="s">
        <v>51</v>
      </c>
      <c r="C30" s="37">
        <v>0</v>
      </c>
      <c r="D30" s="37">
        <v>52660038</v>
      </c>
      <c r="E30" s="38">
        <f t="shared" si="0"/>
        <v>52660038</v>
      </c>
      <c r="F30" s="38">
        <v>43047792.519999996</v>
      </c>
      <c r="G30" s="37">
        <v>27967834.140000001</v>
      </c>
      <c r="H30" s="37"/>
      <c r="I30" s="39"/>
      <c r="J30" s="39">
        <f t="shared" si="1"/>
        <v>0.53110167030263067</v>
      </c>
      <c r="K30" s="39">
        <f t="shared" si="2"/>
        <v>0</v>
      </c>
      <c r="L30" s="40">
        <f t="shared" si="3"/>
        <v>24692203.859999999</v>
      </c>
    </row>
    <row r="31" spans="2:12" ht="20.100000000000001" customHeight="1" x14ac:dyDescent="0.25">
      <c r="B31" s="36" t="s">
        <v>52</v>
      </c>
      <c r="C31" s="37">
        <v>0</v>
      </c>
      <c r="D31" s="37">
        <v>35814540</v>
      </c>
      <c r="E31" s="38">
        <f t="shared" si="0"/>
        <v>35814540</v>
      </c>
      <c r="F31" s="38">
        <v>30838334.720000006</v>
      </c>
      <c r="G31" s="37">
        <v>19978941.409999985</v>
      </c>
      <c r="H31" s="37"/>
      <c r="I31" s="39"/>
      <c r="J31" s="39">
        <f t="shared" si="1"/>
        <v>0.55784442324262673</v>
      </c>
      <c r="K31" s="39">
        <f t="shared" si="2"/>
        <v>0</v>
      </c>
      <c r="L31" s="40">
        <f t="shared" si="3"/>
        <v>15835598.590000015</v>
      </c>
    </row>
    <row r="32" spans="2:12" ht="20.100000000000001" customHeight="1" x14ac:dyDescent="0.25">
      <c r="B32" s="36" t="s">
        <v>53</v>
      </c>
      <c r="C32" s="37">
        <v>0</v>
      </c>
      <c r="D32" s="37">
        <v>44542961</v>
      </c>
      <c r="E32" s="38">
        <f t="shared" si="0"/>
        <v>44542961</v>
      </c>
      <c r="F32" s="38">
        <v>39583474.679999992</v>
      </c>
      <c r="G32" s="37">
        <v>26761681.300000001</v>
      </c>
      <c r="H32" s="37"/>
      <c r="I32" s="39"/>
      <c r="J32" s="39">
        <f t="shared" si="1"/>
        <v>0.60080606899931954</v>
      </c>
      <c r="K32" s="39">
        <f t="shared" si="2"/>
        <v>0</v>
      </c>
      <c r="L32" s="40">
        <f t="shared" si="3"/>
        <v>17781279.699999999</v>
      </c>
    </row>
    <row r="33" spans="2:12" ht="20.100000000000001" customHeight="1" x14ac:dyDescent="0.25">
      <c r="B33" s="36" t="s">
        <v>54</v>
      </c>
      <c r="C33" s="37">
        <v>0</v>
      </c>
      <c r="D33" s="37">
        <v>73406044</v>
      </c>
      <c r="E33" s="38">
        <f t="shared" si="0"/>
        <v>73406044</v>
      </c>
      <c r="F33" s="38">
        <v>67895873.189999983</v>
      </c>
      <c r="G33" s="37">
        <v>46977442.479999974</v>
      </c>
      <c r="H33" s="37"/>
      <c r="I33" s="39"/>
      <c r="J33" s="39">
        <f t="shared" ref="J33:J47" si="4">IF(ISERROR(+G33/E33)=TRUE,0,++G33/E33)</f>
        <v>0.63996695530956516</v>
      </c>
      <c r="K33" s="39">
        <f t="shared" ref="K33:K47" si="5">IF(ISERROR(+H33/E33)=TRUE,0,++H33/E33)</f>
        <v>0</v>
      </c>
      <c r="L33" s="40">
        <f t="shared" ref="L33:L47" si="6">+D33-G33</f>
        <v>26428601.520000026</v>
      </c>
    </row>
    <row r="34" spans="2:12" ht="20.100000000000001" customHeight="1" x14ac:dyDescent="0.25">
      <c r="B34" s="36" t="s">
        <v>55</v>
      </c>
      <c r="C34" s="37">
        <v>0</v>
      </c>
      <c r="D34" s="37">
        <v>37367638</v>
      </c>
      <c r="E34" s="38">
        <f t="shared" si="0"/>
        <v>37367638</v>
      </c>
      <c r="F34" s="38">
        <v>30845064.43</v>
      </c>
      <c r="G34" s="37">
        <v>22574119.990000002</v>
      </c>
      <c r="H34" s="37"/>
      <c r="I34" s="39"/>
      <c r="J34" s="39">
        <f t="shared" si="4"/>
        <v>0.60410882780442265</v>
      </c>
      <c r="K34" s="39">
        <f t="shared" si="5"/>
        <v>0</v>
      </c>
      <c r="L34" s="40">
        <f t="shared" si="6"/>
        <v>14793518.009999998</v>
      </c>
    </row>
    <row r="35" spans="2:12" ht="20.100000000000001" customHeight="1" x14ac:dyDescent="0.25">
      <c r="B35" s="36" t="s">
        <v>56</v>
      </c>
      <c r="C35" s="37">
        <v>0</v>
      </c>
      <c r="D35" s="37">
        <v>24333131</v>
      </c>
      <c r="E35" s="38">
        <f t="shared" si="0"/>
        <v>24333131</v>
      </c>
      <c r="F35" s="38">
        <v>20003616.579999998</v>
      </c>
      <c r="G35" s="37">
        <v>15469022.069999997</v>
      </c>
      <c r="H35" s="37"/>
      <c r="I35" s="39"/>
      <c r="J35" s="39">
        <f t="shared" si="4"/>
        <v>0.63571852179647559</v>
      </c>
      <c r="K35" s="39">
        <f t="shared" si="5"/>
        <v>0</v>
      </c>
      <c r="L35" s="40">
        <f t="shared" si="6"/>
        <v>8864108.9300000034</v>
      </c>
    </row>
    <row r="36" spans="2:12" ht="20.100000000000001" customHeight="1" x14ac:dyDescent="0.25">
      <c r="B36" s="36" t="s">
        <v>57</v>
      </c>
      <c r="C36" s="37">
        <v>0</v>
      </c>
      <c r="D36" s="37">
        <v>61876691</v>
      </c>
      <c r="E36" s="38">
        <f t="shared" si="0"/>
        <v>61876691</v>
      </c>
      <c r="F36" s="38">
        <v>42004549.669999994</v>
      </c>
      <c r="G36" s="37">
        <v>42004549.669999994</v>
      </c>
      <c r="H36" s="37"/>
      <c r="I36" s="39"/>
      <c r="J36" s="39">
        <f t="shared" si="4"/>
        <v>0.67884285651280207</v>
      </c>
      <c r="K36" s="39">
        <f t="shared" si="5"/>
        <v>0</v>
      </c>
      <c r="L36" s="40">
        <f t="shared" si="6"/>
        <v>19872141.330000006</v>
      </c>
    </row>
    <row r="37" spans="2:12" ht="20.100000000000001" customHeight="1" x14ac:dyDescent="0.25">
      <c r="B37" s="36" t="s">
        <v>58</v>
      </c>
      <c r="C37" s="37">
        <v>0</v>
      </c>
      <c r="D37" s="37">
        <v>76446074</v>
      </c>
      <c r="E37" s="38">
        <f t="shared" si="0"/>
        <v>76446074</v>
      </c>
      <c r="F37" s="38">
        <v>40839303.299999967</v>
      </c>
      <c r="G37" s="37">
        <v>40839303.299999967</v>
      </c>
      <c r="H37" s="37"/>
      <c r="I37" s="39"/>
      <c r="J37" s="39">
        <f t="shared" si="4"/>
        <v>0.53422368426663702</v>
      </c>
      <c r="K37" s="39">
        <f t="shared" si="5"/>
        <v>0</v>
      </c>
      <c r="L37" s="40">
        <f t="shared" si="6"/>
        <v>35606770.700000033</v>
      </c>
    </row>
    <row r="38" spans="2:12" ht="20.100000000000001" customHeight="1" x14ac:dyDescent="0.25">
      <c r="B38" s="36" t="s">
        <v>59</v>
      </c>
      <c r="C38" s="37">
        <v>0</v>
      </c>
      <c r="D38" s="37">
        <v>80653345</v>
      </c>
      <c r="E38" s="38">
        <f t="shared" si="0"/>
        <v>80653345</v>
      </c>
      <c r="F38" s="38">
        <v>63736215.299999975</v>
      </c>
      <c r="G38" s="37">
        <v>63736215.299999975</v>
      </c>
      <c r="H38" s="37"/>
      <c r="I38" s="39"/>
      <c r="J38" s="39">
        <f t="shared" si="4"/>
        <v>0.79024887684447531</v>
      </c>
      <c r="K38" s="39">
        <f t="shared" si="5"/>
        <v>0</v>
      </c>
      <c r="L38" s="40">
        <f t="shared" si="6"/>
        <v>16917129.700000025</v>
      </c>
    </row>
    <row r="39" spans="2:12" ht="20.100000000000001" customHeight="1" x14ac:dyDescent="0.25">
      <c r="B39" s="36" t="s">
        <v>60</v>
      </c>
      <c r="C39" s="37">
        <v>0</v>
      </c>
      <c r="D39" s="37">
        <v>42513551</v>
      </c>
      <c r="E39" s="38">
        <f t="shared" si="0"/>
        <v>42513551</v>
      </c>
      <c r="F39" s="38">
        <v>29622940.819999963</v>
      </c>
      <c r="G39" s="37">
        <v>29342040.589999966</v>
      </c>
      <c r="H39" s="37"/>
      <c r="I39" s="39"/>
      <c r="J39" s="39">
        <f t="shared" si="4"/>
        <v>0.69018089291106188</v>
      </c>
      <c r="K39" s="39">
        <f t="shared" si="5"/>
        <v>0</v>
      </c>
      <c r="L39" s="40">
        <f t="shared" si="6"/>
        <v>13171510.410000034</v>
      </c>
    </row>
    <row r="40" spans="2:12" ht="20.100000000000001" customHeight="1" x14ac:dyDescent="0.25">
      <c r="B40" s="36" t="s">
        <v>61</v>
      </c>
      <c r="C40" s="37">
        <v>0</v>
      </c>
      <c r="D40" s="37">
        <v>66535368</v>
      </c>
      <c r="E40" s="38">
        <f t="shared" si="0"/>
        <v>66535368</v>
      </c>
      <c r="F40" s="38">
        <v>44539038.20000001</v>
      </c>
      <c r="G40" s="37">
        <v>44539038.200000018</v>
      </c>
      <c r="H40" s="37"/>
      <c r="I40" s="39"/>
      <c r="J40" s="39">
        <f t="shared" si="4"/>
        <v>0.66940395069281078</v>
      </c>
      <c r="K40" s="39">
        <f t="shared" si="5"/>
        <v>0</v>
      </c>
      <c r="L40" s="40">
        <f t="shared" si="6"/>
        <v>21996329.799999982</v>
      </c>
    </row>
    <row r="41" spans="2:12" ht="20.100000000000001" customHeight="1" x14ac:dyDescent="0.25">
      <c r="B41" s="36" t="s">
        <v>62</v>
      </c>
      <c r="C41" s="37">
        <v>0</v>
      </c>
      <c r="D41" s="37">
        <v>61234192</v>
      </c>
      <c r="E41" s="38">
        <f t="shared" si="0"/>
        <v>61234192</v>
      </c>
      <c r="F41" s="38">
        <v>37774551.369999982</v>
      </c>
      <c r="G41" s="37">
        <v>37392317.359999985</v>
      </c>
      <c r="H41" s="37"/>
      <c r="I41" s="39"/>
      <c r="J41" s="39">
        <f t="shared" si="4"/>
        <v>0.61064441513329648</v>
      </c>
      <c r="K41" s="39">
        <f t="shared" si="5"/>
        <v>0</v>
      </c>
      <c r="L41" s="40">
        <f t="shared" si="6"/>
        <v>23841874.640000015</v>
      </c>
    </row>
    <row r="42" spans="2:12" ht="20.100000000000001" customHeight="1" x14ac:dyDescent="0.25">
      <c r="B42" s="36" t="s">
        <v>63</v>
      </c>
      <c r="C42" s="37">
        <v>0</v>
      </c>
      <c r="D42" s="37">
        <v>46823566</v>
      </c>
      <c r="E42" s="38">
        <f t="shared" si="0"/>
        <v>46823566</v>
      </c>
      <c r="F42" s="38">
        <v>29303415.130000003</v>
      </c>
      <c r="G42" s="37">
        <v>28550705.730000008</v>
      </c>
      <c r="H42" s="37"/>
      <c r="I42" s="39"/>
      <c r="J42" s="39">
        <f t="shared" si="4"/>
        <v>0.60975077656409182</v>
      </c>
      <c r="K42" s="39">
        <f t="shared" si="5"/>
        <v>0</v>
      </c>
      <c r="L42" s="40">
        <f t="shared" si="6"/>
        <v>18272860.269999992</v>
      </c>
    </row>
    <row r="43" spans="2:12" ht="20.100000000000001" customHeight="1" x14ac:dyDescent="0.25">
      <c r="B43" s="36" t="s">
        <v>64</v>
      </c>
      <c r="C43" s="37">
        <v>0</v>
      </c>
      <c r="D43" s="37">
        <v>46032473</v>
      </c>
      <c r="E43" s="38">
        <f t="shared" si="0"/>
        <v>46032473</v>
      </c>
      <c r="F43" s="38">
        <v>29647079.189999983</v>
      </c>
      <c r="G43" s="37">
        <v>27006636.679999989</v>
      </c>
      <c r="H43" s="37"/>
      <c r="I43" s="39"/>
      <c r="J43" s="39">
        <f t="shared" si="4"/>
        <v>0.58668663488924411</v>
      </c>
      <c r="K43" s="39">
        <f t="shared" si="5"/>
        <v>0</v>
      </c>
      <c r="L43" s="40">
        <f t="shared" si="6"/>
        <v>19025836.320000011</v>
      </c>
    </row>
    <row r="44" spans="2:12" ht="20.100000000000001" customHeight="1" x14ac:dyDescent="0.25">
      <c r="B44" s="36" t="s">
        <v>65</v>
      </c>
      <c r="C44" s="37">
        <v>0</v>
      </c>
      <c r="D44" s="37">
        <v>77904677</v>
      </c>
      <c r="E44" s="38">
        <f t="shared" si="0"/>
        <v>77904677</v>
      </c>
      <c r="F44" s="38">
        <v>53393529.949999973</v>
      </c>
      <c r="G44" s="37">
        <v>53387293.819999978</v>
      </c>
      <c r="H44" s="37"/>
      <c r="I44" s="39"/>
      <c r="J44" s="39">
        <f t="shared" si="4"/>
        <v>0.68528997071639197</v>
      </c>
      <c r="K44" s="39">
        <f t="shared" si="5"/>
        <v>0</v>
      </c>
      <c r="L44" s="40">
        <f t="shared" si="6"/>
        <v>24517383.180000022</v>
      </c>
    </row>
    <row r="45" spans="2:12" ht="20.100000000000001" customHeight="1" x14ac:dyDescent="0.25">
      <c r="B45" s="36" t="s">
        <v>66</v>
      </c>
      <c r="C45" s="37">
        <v>726350000</v>
      </c>
      <c r="D45" s="37">
        <v>702580553</v>
      </c>
      <c r="E45" s="38">
        <f t="shared" si="0"/>
        <v>702580553</v>
      </c>
      <c r="F45" s="38">
        <v>448074480.85999995</v>
      </c>
      <c r="G45" s="37">
        <v>396742008.95000011</v>
      </c>
      <c r="H45" s="37"/>
      <c r="I45" s="39"/>
      <c r="J45" s="39">
        <f t="shared" si="4"/>
        <v>0.56469255696862442</v>
      </c>
      <c r="K45" s="39">
        <f t="shared" si="5"/>
        <v>0</v>
      </c>
      <c r="L45" s="40">
        <f t="shared" si="6"/>
        <v>305838544.04999989</v>
      </c>
    </row>
    <row r="46" spans="2:12" ht="20.100000000000001" customHeight="1" x14ac:dyDescent="0.25">
      <c r="B46" s="36" t="s">
        <v>67</v>
      </c>
      <c r="C46" s="37">
        <v>41837898</v>
      </c>
      <c r="D46" s="37">
        <v>109938935</v>
      </c>
      <c r="E46" s="38">
        <f t="shared" si="0"/>
        <v>109938935</v>
      </c>
      <c r="F46" s="38">
        <v>33283727.730000004</v>
      </c>
      <c r="G46" s="37">
        <v>25805538.549999997</v>
      </c>
      <c r="H46" s="37"/>
      <c r="I46" s="39"/>
      <c r="J46" s="39">
        <f t="shared" si="4"/>
        <v>0.23472610999915541</v>
      </c>
      <c r="K46" s="39">
        <f t="shared" si="5"/>
        <v>0</v>
      </c>
      <c r="L46" s="40">
        <f t="shared" si="6"/>
        <v>84133396.450000003</v>
      </c>
    </row>
    <row r="47" spans="2:12" ht="20.100000000000001" customHeight="1" x14ac:dyDescent="0.25">
      <c r="B47" s="36" t="s">
        <v>68</v>
      </c>
      <c r="C47" s="37">
        <v>0</v>
      </c>
      <c r="D47" s="37">
        <v>106812641</v>
      </c>
      <c r="E47" s="38">
        <f t="shared" si="0"/>
        <v>106812641</v>
      </c>
      <c r="F47" s="38">
        <v>98528904.399999961</v>
      </c>
      <c r="G47" s="37">
        <v>74557810.060000032</v>
      </c>
      <c r="H47" s="37"/>
      <c r="I47" s="39"/>
      <c r="J47" s="39">
        <f t="shared" si="4"/>
        <v>0.6980242166280678</v>
      </c>
      <c r="K47" s="39">
        <f t="shared" si="5"/>
        <v>0</v>
      </c>
      <c r="L47" s="40">
        <f t="shared" si="6"/>
        <v>32254830.939999968</v>
      </c>
    </row>
    <row r="48" spans="2:12" ht="20.100000000000001" customHeight="1" x14ac:dyDescent="0.25">
      <c r="B48" s="36" t="s">
        <v>69</v>
      </c>
      <c r="C48" s="37">
        <v>0</v>
      </c>
      <c r="D48" s="37">
        <v>21020166</v>
      </c>
      <c r="E48" s="38">
        <f t="shared" si="0"/>
        <v>21020166</v>
      </c>
      <c r="F48" s="38">
        <v>13023907.859999996</v>
      </c>
      <c r="G48" s="37">
        <v>12619685.279999994</v>
      </c>
      <c r="H48" s="37"/>
      <c r="I48" s="39"/>
      <c r="J48" s="39">
        <f t="shared" si="1"/>
        <v>0.60036087631277479</v>
      </c>
      <c r="K48" s="39">
        <f t="shared" si="2"/>
        <v>0</v>
      </c>
      <c r="L48" s="40">
        <f t="shared" si="3"/>
        <v>8400480.7200000063</v>
      </c>
    </row>
    <row r="49" spans="2:12" ht="20.100000000000001" customHeight="1" x14ac:dyDescent="0.25">
      <c r="B49" s="36" t="s">
        <v>70</v>
      </c>
      <c r="C49" s="37">
        <v>0</v>
      </c>
      <c r="D49" s="37">
        <v>28057115</v>
      </c>
      <c r="E49" s="38">
        <f t="shared" si="0"/>
        <v>28057115</v>
      </c>
      <c r="F49" s="38">
        <v>18890206.469999999</v>
      </c>
      <c r="G49" s="37">
        <v>18890206.469999999</v>
      </c>
      <c r="H49" s="37"/>
      <c r="I49" s="39"/>
      <c r="J49" s="39">
        <f t="shared" si="1"/>
        <v>0.67327686649179719</v>
      </c>
      <c r="K49" s="39">
        <f t="shared" si="2"/>
        <v>0</v>
      </c>
      <c r="L49" s="40">
        <f t="shared" si="3"/>
        <v>9166908.5300000012</v>
      </c>
    </row>
    <row r="50" spans="2:12" ht="20.100000000000001" customHeight="1" x14ac:dyDescent="0.25">
      <c r="B50" s="36" t="s">
        <v>72</v>
      </c>
      <c r="C50" s="37">
        <v>0</v>
      </c>
      <c r="D50" s="37">
        <v>57647254</v>
      </c>
      <c r="E50" s="38">
        <f t="shared" si="0"/>
        <v>57647254</v>
      </c>
      <c r="F50" s="38">
        <v>32603867.600000005</v>
      </c>
      <c r="G50" s="37">
        <v>24266014.320000004</v>
      </c>
      <c r="H50" s="37"/>
      <c r="I50" s="39"/>
      <c r="J50" s="39">
        <f t="shared" si="1"/>
        <v>0.4209396395533429</v>
      </c>
      <c r="K50" s="39">
        <f t="shared" si="2"/>
        <v>0</v>
      </c>
      <c r="L50" s="40">
        <f t="shared" si="3"/>
        <v>33381239.679999996</v>
      </c>
    </row>
    <row r="51" spans="2:12" ht="20.100000000000001" customHeight="1" x14ac:dyDescent="0.25">
      <c r="B51" s="36" t="s">
        <v>73</v>
      </c>
      <c r="C51" s="37">
        <v>0</v>
      </c>
      <c r="D51" s="37">
        <v>22905942</v>
      </c>
      <c r="E51" s="38">
        <f t="shared" si="0"/>
        <v>22905942</v>
      </c>
      <c r="F51" s="38">
        <v>1466947.27</v>
      </c>
      <c r="G51" s="37">
        <v>225802.88</v>
      </c>
      <c r="H51" s="37"/>
      <c r="I51" s="39"/>
      <c r="J51" s="39">
        <f t="shared" si="1"/>
        <v>9.8578299028260884E-3</v>
      </c>
      <c r="K51" s="39">
        <f t="shared" si="2"/>
        <v>0</v>
      </c>
      <c r="L51" s="40">
        <f t="shared" si="3"/>
        <v>22680139.120000001</v>
      </c>
    </row>
    <row r="52" spans="2:12" ht="20.100000000000001" customHeight="1" x14ac:dyDescent="0.25">
      <c r="B52" s="36" t="s">
        <v>74</v>
      </c>
      <c r="C52" s="37">
        <v>0</v>
      </c>
      <c r="D52" s="37">
        <v>14825937</v>
      </c>
      <c r="E52" s="38">
        <f t="shared" si="0"/>
        <v>14825937</v>
      </c>
      <c r="F52" s="38">
        <v>0</v>
      </c>
      <c r="G52" s="37">
        <v>0</v>
      </c>
      <c r="H52" s="37"/>
      <c r="I52" s="39"/>
      <c r="J52" s="39">
        <f t="shared" si="1"/>
        <v>0</v>
      </c>
      <c r="K52" s="39">
        <f t="shared" si="2"/>
        <v>0</v>
      </c>
      <c r="L52" s="40">
        <f t="shared" si="3"/>
        <v>14825937</v>
      </c>
    </row>
    <row r="53" spans="2:12" ht="20.100000000000001" customHeight="1" x14ac:dyDescent="0.25">
      <c r="B53" s="36" t="s">
        <v>75</v>
      </c>
      <c r="C53" s="37">
        <v>0</v>
      </c>
      <c r="D53" s="37">
        <v>17061845</v>
      </c>
      <c r="E53" s="38">
        <f t="shared" si="0"/>
        <v>17061845</v>
      </c>
      <c r="F53" s="38">
        <v>0</v>
      </c>
      <c r="G53" s="37">
        <v>0</v>
      </c>
      <c r="H53" s="37"/>
      <c r="I53" s="39"/>
      <c r="J53" s="39">
        <f t="shared" si="1"/>
        <v>0</v>
      </c>
      <c r="K53" s="39">
        <f t="shared" si="2"/>
        <v>0</v>
      </c>
      <c r="L53" s="40">
        <f t="shared" si="3"/>
        <v>17061845</v>
      </c>
    </row>
    <row r="54" spans="2:12" ht="20.100000000000001" customHeight="1" x14ac:dyDescent="0.25">
      <c r="B54" s="36" t="s">
        <v>76</v>
      </c>
      <c r="C54" s="37">
        <v>0</v>
      </c>
      <c r="D54" s="37">
        <v>18547775</v>
      </c>
      <c r="E54" s="38">
        <f t="shared" si="0"/>
        <v>18547775</v>
      </c>
      <c r="F54" s="38">
        <v>25004.1</v>
      </c>
      <c r="G54" s="37">
        <v>0</v>
      </c>
      <c r="H54" s="37"/>
      <c r="I54" s="39"/>
      <c r="J54" s="39">
        <f t="shared" si="1"/>
        <v>0</v>
      </c>
      <c r="K54" s="39">
        <f t="shared" si="2"/>
        <v>0</v>
      </c>
      <c r="L54" s="40">
        <f t="shared" si="3"/>
        <v>18547775</v>
      </c>
    </row>
    <row r="55" spans="2:12" ht="20.100000000000001" customHeight="1" x14ac:dyDescent="0.25">
      <c r="B55" s="36" t="s">
        <v>71</v>
      </c>
      <c r="C55" s="37">
        <v>0</v>
      </c>
      <c r="D55" s="37">
        <v>75962631</v>
      </c>
      <c r="E55" s="38">
        <f t="shared" si="0"/>
        <v>75962631</v>
      </c>
      <c r="F55" s="38">
        <v>50471642.70000001</v>
      </c>
      <c r="G55" s="37">
        <v>49859655.500000015</v>
      </c>
      <c r="H55" s="37"/>
      <c r="I55" s="39"/>
      <c r="J55" s="39">
        <f t="shared" si="1"/>
        <v>0.6563708344962409</v>
      </c>
      <c r="K55" s="39">
        <f t="shared" si="2"/>
        <v>0</v>
      </c>
      <c r="L55" s="40">
        <f t="shared" si="3"/>
        <v>26102975.499999985</v>
      </c>
    </row>
    <row r="56" spans="2:12" ht="23.25" customHeight="1" x14ac:dyDescent="0.25">
      <c r="B56" s="24" t="s">
        <v>4</v>
      </c>
      <c r="C56" s="11">
        <f t="shared" ref="C56:H56" si="7">SUM(C14:C55)</f>
        <v>3462390947</v>
      </c>
      <c r="D56" s="11">
        <f t="shared" si="7"/>
        <v>4724751265</v>
      </c>
      <c r="E56" s="11">
        <f t="shared" si="7"/>
        <v>4724751265</v>
      </c>
      <c r="F56" s="11">
        <f t="shared" si="7"/>
        <v>3387104739.1099997</v>
      </c>
      <c r="G56" s="11">
        <f t="shared" si="7"/>
        <v>2670589505.7000012</v>
      </c>
      <c r="H56" s="11">
        <f t="shared" si="7"/>
        <v>0</v>
      </c>
      <c r="I56" s="15">
        <f>IF(ISERROR(+#REF!/E56)=TRUE,0,++#REF!/E56)</f>
        <v>0</v>
      </c>
      <c r="J56" s="15">
        <f>IF(ISERROR(+G56/E56)=TRUE,0,++G56/E56)</f>
        <v>0.56523388341798797</v>
      </c>
      <c r="K56" s="15">
        <f>IF(ISERROR(+H56/E56)=TRUE,0,++H56/E56)</f>
        <v>0</v>
      </c>
      <c r="L56" s="18">
        <f>SUM(L14:L55)</f>
        <v>2054161759.2999992</v>
      </c>
    </row>
    <row r="57" spans="2:12" x14ac:dyDescent="0.2">
      <c r="B57" s="12" t="s">
        <v>81</v>
      </c>
    </row>
    <row r="58" spans="2:12" s="31" customFormat="1" x14ac:dyDescent="0.2">
      <c r="B58" s="12"/>
    </row>
    <row r="59" spans="2:12" s="31" customFormat="1" x14ac:dyDescent="0.25">
      <c r="K59" s="32"/>
    </row>
    <row r="60" spans="2:12" s="31" customFormat="1" x14ac:dyDescent="0.25">
      <c r="K60" s="32"/>
    </row>
    <row r="61" spans="2:12" s="31" customFormat="1" x14ac:dyDescent="0.25">
      <c r="K61" s="32"/>
    </row>
    <row r="62" spans="2:12" s="31" customFormat="1" ht="44.25" customHeight="1" x14ac:dyDescent="0.25">
      <c r="B62" s="41"/>
      <c r="C62" s="28" t="s">
        <v>3</v>
      </c>
      <c r="D62" s="28" t="s">
        <v>2</v>
      </c>
      <c r="E62" s="26" t="s">
        <v>17</v>
      </c>
      <c r="F62" s="26" t="s">
        <v>18</v>
      </c>
      <c r="G62" s="26" t="s">
        <v>21</v>
      </c>
      <c r="H62" s="27" t="s">
        <v>14</v>
      </c>
      <c r="I62" s="52"/>
      <c r="J62" s="52"/>
      <c r="K62" s="52"/>
      <c r="L62" s="26"/>
    </row>
    <row r="63" spans="2:12" s="31" customFormat="1" x14ac:dyDescent="0.25">
      <c r="B63" s="42"/>
      <c r="C63" s="29">
        <f>C56/$A$10</f>
        <v>3462.3909469999999</v>
      </c>
      <c r="D63" s="29">
        <f>D56/$A$10</f>
        <v>4724.7512649999999</v>
      </c>
      <c r="E63" s="29">
        <f>E56/$A$10</f>
        <v>4724.7512649999999</v>
      </c>
      <c r="F63" s="29">
        <f>F56/$A$10</f>
        <v>3387.1047391099996</v>
      </c>
      <c r="G63" s="29">
        <f>G56/$A$10</f>
        <v>2670.5895057000012</v>
      </c>
      <c r="H63" s="33"/>
      <c r="I63" s="34"/>
      <c r="J63" s="34"/>
      <c r="K63" s="34"/>
      <c r="L63" s="35"/>
    </row>
    <row r="64" spans="2:12" s="31" customFormat="1" x14ac:dyDescent="0.25">
      <c r="B64" s="42"/>
      <c r="C64" s="29"/>
      <c r="D64" s="29"/>
      <c r="E64" s="29"/>
      <c r="F64" s="29"/>
      <c r="G64" s="29"/>
      <c r="H64" s="48"/>
      <c r="I64" s="34"/>
      <c r="J64" s="34"/>
      <c r="K64" s="34"/>
      <c r="L64" s="35"/>
    </row>
    <row r="65" spans="2:12" s="31" customFormat="1" x14ac:dyDescent="0.25">
      <c r="B65" s="42"/>
      <c r="C65" s="29"/>
      <c r="D65" s="29"/>
      <c r="E65" s="29"/>
      <c r="F65" s="29"/>
      <c r="G65" s="29"/>
      <c r="H65" s="48"/>
      <c r="I65" s="34"/>
      <c r="J65" s="34"/>
      <c r="K65" s="34"/>
      <c r="L65" s="3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7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7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7"/>
      <c r="I96" s="44"/>
      <c r="J96" s="44"/>
      <c r="K96" s="44"/>
      <c r="L96" s="45"/>
    </row>
    <row r="97" spans="2:12" s="31" customFormat="1" x14ac:dyDescent="0.25">
      <c r="B97" s="42"/>
      <c r="C97" s="43"/>
      <c r="D97" s="43"/>
      <c r="E97" s="43"/>
      <c r="F97" s="43"/>
      <c r="G97" s="43"/>
      <c r="H97" s="47"/>
      <c r="I97" s="44"/>
      <c r="J97" s="44"/>
      <c r="K97" s="44"/>
      <c r="L97" s="45"/>
    </row>
    <row r="98" spans="2:12" s="31" customFormat="1" x14ac:dyDescent="0.25">
      <c r="B98" s="42"/>
      <c r="C98" s="43"/>
      <c r="D98" s="43"/>
      <c r="E98" s="43"/>
      <c r="F98" s="43"/>
      <c r="G98" s="43"/>
      <c r="H98" s="46"/>
      <c r="I98" s="44"/>
      <c r="J98" s="44"/>
      <c r="K98" s="44"/>
      <c r="L98" s="45"/>
    </row>
    <row r="99" spans="2:12" s="31" customFormat="1" x14ac:dyDescent="0.25">
      <c r="B99" s="42"/>
      <c r="C99" s="43"/>
      <c r="D99" s="43"/>
      <c r="E99" s="43"/>
      <c r="F99" s="43"/>
      <c r="G99" s="43"/>
      <c r="H99" s="46"/>
      <c r="I99" s="44"/>
      <c r="J99" s="44"/>
      <c r="K99" s="44"/>
      <c r="L99" s="45"/>
    </row>
    <row r="100" spans="2:12" s="31" customFormat="1" x14ac:dyDescent="0.25">
      <c r="B100" s="42"/>
      <c r="C100" s="43"/>
      <c r="D100" s="43"/>
      <c r="E100" s="43"/>
      <c r="F100" s="43"/>
      <c r="G100" s="43"/>
      <c r="H100" s="46"/>
      <c r="I100" s="44"/>
      <c r="J100" s="44"/>
      <c r="K100" s="44"/>
      <c r="L100" s="45"/>
    </row>
    <row r="101" spans="2:12" s="31" customFormat="1" x14ac:dyDescent="0.25">
      <c r="K101" s="32"/>
    </row>
    <row r="102" spans="2:12" s="31" customFormat="1" x14ac:dyDescent="0.25">
      <c r="K102" s="32"/>
    </row>
    <row r="103" spans="2:12" s="31" customFormat="1" x14ac:dyDescent="0.25">
      <c r="K103" s="32"/>
    </row>
    <row r="104" spans="2:12" s="31" customFormat="1" x14ac:dyDescent="0.25">
      <c r="K104" s="32"/>
    </row>
    <row r="105" spans="2:12" s="31" customFormat="1" x14ac:dyDescent="0.25">
      <c r="K105" s="32"/>
    </row>
    <row r="106" spans="2:12" s="31" customFormat="1" x14ac:dyDescent="0.25">
      <c r="K106" s="32"/>
    </row>
    <row r="107" spans="2:12" s="31" customFormat="1" x14ac:dyDescent="0.25">
      <c r="K107" s="32"/>
    </row>
    <row r="108" spans="2:12" s="31" customFormat="1" x14ac:dyDescent="0.25">
      <c r="K108" s="32"/>
    </row>
    <row r="109" spans="2:12" s="31" customFormat="1" x14ac:dyDescent="0.25">
      <c r="K109" s="32"/>
    </row>
    <row r="110" spans="2:12" s="31" customFormat="1" x14ac:dyDescent="0.25">
      <c r="K110" s="32"/>
    </row>
    <row r="111" spans="2:12" s="31" customFormat="1" x14ac:dyDescent="0.25">
      <c r="K111" s="32"/>
    </row>
    <row r="112" spans="2:12" s="31" customFormat="1" x14ac:dyDescent="0.25">
      <c r="K112" s="32"/>
    </row>
    <row r="113" spans="11:11" s="31" customFormat="1" x14ac:dyDescent="0.25">
      <c r="K113" s="32"/>
    </row>
    <row r="114" spans="11:11" s="31" customFormat="1" x14ac:dyDescent="0.25">
      <c r="K114" s="32"/>
    </row>
    <row r="115" spans="11:11" s="31" customFormat="1" x14ac:dyDescent="0.25">
      <c r="K115" s="32"/>
    </row>
    <row r="116" spans="11:11" s="31" customFormat="1" x14ac:dyDescent="0.25">
      <c r="K116" s="32"/>
    </row>
  </sheetData>
  <mergeCells count="11">
    <mergeCell ref="I62:K62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2"/>
  <sheetViews>
    <sheetView showGridLines="0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77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6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78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35</v>
      </c>
      <c r="C14" s="8">
        <v>62040827</v>
      </c>
      <c r="D14" s="8">
        <v>61165827</v>
      </c>
      <c r="E14" s="19">
        <f>+D14*100/100</f>
        <v>61165827</v>
      </c>
      <c r="F14" s="19">
        <v>42467495.110000014</v>
      </c>
      <c r="G14" s="8">
        <v>32847107.680000015</v>
      </c>
      <c r="H14" s="8"/>
      <c r="I14" s="13">
        <f>IF(ISERROR(+#REF!/E14)=TRUE,0,++#REF!/E14)</f>
        <v>0</v>
      </c>
      <c r="J14" s="13">
        <f>IF(ISERROR(+G14/E14)=TRUE,0,++G14/E14)</f>
        <v>0.53701730673894121</v>
      </c>
      <c r="K14" s="13">
        <f>IF(ISERROR(+H14/E14)=TRUE,0,++H14/E14)</f>
        <v>0</v>
      </c>
      <c r="L14" s="16">
        <f>+D14-G14</f>
        <v>28318719.319999985</v>
      </c>
    </row>
    <row r="15" spans="1:12" ht="20.100000000000001" customHeight="1" x14ac:dyDescent="0.25">
      <c r="B15" s="36" t="s">
        <v>36</v>
      </c>
      <c r="C15" s="37">
        <v>0</v>
      </c>
      <c r="D15" s="37">
        <v>4391036</v>
      </c>
      <c r="E15" s="38">
        <f t="shared" ref="E15:E51" si="0">+D15*100/100</f>
        <v>4391036</v>
      </c>
      <c r="F15" s="38">
        <v>1721351.8</v>
      </c>
      <c r="G15" s="37">
        <v>1611804.61</v>
      </c>
      <c r="H15" s="37"/>
      <c r="I15" s="39"/>
      <c r="J15" s="39">
        <f t="shared" ref="J15:J48" si="1">IF(ISERROR(+G15/E15)=TRUE,0,++G15/E15)</f>
        <v>0.3670670452257736</v>
      </c>
      <c r="K15" s="39">
        <f t="shared" ref="K15:K48" si="2">IF(ISERROR(+H15/E15)=TRUE,0,++H15/E15)</f>
        <v>0</v>
      </c>
      <c r="L15" s="40">
        <f t="shared" ref="L15:L48" si="3">+D15-G15</f>
        <v>2779231.3899999997</v>
      </c>
    </row>
    <row r="16" spans="1:12" ht="20.100000000000001" customHeight="1" x14ac:dyDescent="0.25">
      <c r="B16" s="36" t="s">
        <v>37</v>
      </c>
      <c r="C16" s="37">
        <v>0</v>
      </c>
      <c r="D16" s="37">
        <v>5889403</v>
      </c>
      <c r="E16" s="38">
        <f t="shared" si="0"/>
        <v>5889403</v>
      </c>
      <c r="F16" s="38">
        <v>3640060.4300000006</v>
      </c>
      <c r="G16" s="37">
        <v>2986825.8099999996</v>
      </c>
      <c r="H16" s="37"/>
      <c r="I16" s="39"/>
      <c r="J16" s="39">
        <f t="shared" si="1"/>
        <v>0.5071525602849728</v>
      </c>
      <c r="K16" s="39">
        <f t="shared" si="2"/>
        <v>0</v>
      </c>
      <c r="L16" s="40">
        <f t="shared" si="3"/>
        <v>2902577.1900000004</v>
      </c>
    </row>
    <row r="17" spans="2:12" ht="20.100000000000001" customHeight="1" x14ac:dyDescent="0.25">
      <c r="B17" s="36" t="s">
        <v>38</v>
      </c>
      <c r="C17" s="37">
        <v>0</v>
      </c>
      <c r="D17" s="37">
        <v>19001537</v>
      </c>
      <c r="E17" s="38">
        <f t="shared" si="0"/>
        <v>19001537</v>
      </c>
      <c r="F17" s="38">
        <v>13359886.480000002</v>
      </c>
      <c r="G17" s="37">
        <v>12234330.49</v>
      </c>
      <c r="H17" s="37"/>
      <c r="I17" s="39"/>
      <c r="J17" s="39">
        <f t="shared" si="1"/>
        <v>0.64386004616363401</v>
      </c>
      <c r="K17" s="39">
        <f t="shared" si="2"/>
        <v>0</v>
      </c>
      <c r="L17" s="40">
        <f t="shared" si="3"/>
        <v>6767206.5099999998</v>
      </c>
    </row>
    <row r="18" spans="2:12" ht="20.100000000000001" customHeight="1" x14ac:dyDescent="0.25">
      <c r="B18" s="36" t="s">
        <v>39</v>
      </c>
      <c r="C18" s="37">
        <v>0</v>
      </c>
      <c r="D18" s="37">
        <v>4648040</v>
      </c>
      <c r="E18" s="38">
        <f t="shared" si="0"/>
        <v>4648040</v>
      </c>
      <c r="F18" s="38">
        <v>2413933.0000000005</v>
      </c>
      <c r="G18" s="37">
        <v>2261116.1700000004</v>
      </c>
      <c r="H18" s="37"/>
      <c r="I18" s="39"/>
      <c r="J18" s="39">
        <f t="shared" si="1"/>
        <v>0.48646659021867289</v>
      </c>
      <c r="K18" s="39">
        <f t="shared" si="2"/>
        <v>0</v>
      </c>
      <c r="L18" s="40">
        <f t="shared" si="3"/>
        <v>2386923.8299999996</v>
      </c>
    </row>
    <row r="19" spans="2:12" ht="20.100000000000001" customHeight="1" x14ac:dyDescent="0.25">
      <c r="B19" s="36" t="s">
        <v>40</v>
      </c>
      <c r="C19" s="37">
        <v>0</v>
      </c>
      <c r="D19" s="37">
        <v>21797382</v>
      </c>
      <c r="E19" s="38">
        <f t="shared" si="0"/>
        <v>21797382</v>
      </c>
      <c r="F19" s="38">
        <v>10319420.880000001</v>
      </c>
      <c r="G19" s="37">
        <v>7784165.6999999993</v>
      </c>
      <c r="H19" s="37"/>
      <c r="I19" s="39"/>
      <c r="J19" s="39">
        <f t="shared" si="1"/>
        <v>0.35711470762865005</v>
      </c>
      <c r="K19" s="39">
        <f t="shared" si="2"/>
        <v>0</v>
      </c>
      <c r="L19" s="40">
        <f t="shared" si="3"/>
        <v>14013216.300000001</v>
      </c>
    </row>
    <row r="20" spans="2:12" ht="20.100000000000001" customHeight="1" x14ac:dyDescent="0.25">
      <c r="B20" s="36" t="s">
        <v>41</v>
      </c>
      <c r="C20" s="37">
        <v>0</v>
      </c>
      <c r="D20" s="37">
        <v>18756876</v>
      </c>
      <c r="E20" s="38">
        <f t="shared" si="0"/>
        <v>18756876</v>
      </c>
      <c r="F20" s="38">
        <v>7650145.2299999995</v>
      </c>
      <c r="G20" s="37">
        <v>4461764.46</v>
      </c>
      <c r="H20" s="37"/>
      <c r="I20" s="39"/>
      <c r="J20" s="39">
        <f t="shared" si="1"/>
        <v>0.23787353821606541</v>
      </c>
      <c r="K20" s="39">
        <f t="shared" si="2"/>
        <v>0</v>
      </c>
      <c r="L20" s="40">
        <f t="shared" si="3"/>
        <v>14295111.539999999</v>
      </c>
    </row>
    <row r="21" spans="2:12" ht="20.100000000000001" customHeight="1" x14ac:dyDescent="0.25">
      <c r="B21" s="36" t="s">
        <v>42</v>
      </c>
      <c r="C21" s="37">
        <v>0</v>
      </c>
      <c r="D21" s="37">
        <v>10485659</v>
      </c>
      <c r="E21" s="38">
        <f t="shared" si="0"/>
        <v>10485659</v>
      </c>
      <c r="F21" s="38">
        <v>8117248.1600000001</v>
      </c>
      <c r="G21" s="37">
        <v>6774221.1199999992</v>
      </c>
      <c r="H21" s="37"/>
      <c r="I21" s="39"/>
      <c r="J21" s="39">
        <f t="shared" si="1"/>
        <v>0.64604629236941613</v>
      </c>
      <c r="K21" s="39">
        <f t="shared" si="2"/>
        <v>0</v>
      </c>
      <c r="L21" s="40">
        <f t="shared" si="3"/>
        <v>3711437.8800000008</v>
      </c>
    </row>
    <row r="22" spans="2:12" ht="20.100000000000001" customHeight="1" x14ac:dyDescent="0.25">
      <c r="B22" s="36" t="s">
        <v>43</v>
      </c>
      <c r="C22" s="37">
        <v>0</v>
      </c>
      <c r="D22" s="37">
        <v>6808900</v>
      </c>
      <c r="E22" s="38">
        <f t="shared" si="0"/>
        <v>6808900</v>
      </c>
      <c r="F22" s="38">
        <v>3886268.2400000007</v>
      </c>
      <c r="G22" s="37">
        <v>2842102.35</v>
      </c>
      <c r="H22" s="37"/>
      <c r="I22" s="39"/>
      <c r="J22" s="39">
        <f t="shared" si="1"/>
        <v>0.41740991202690597</v>
      </c>
      <c r="K22" s="39">
        <f t="shared" si="2"/>
        <v>0</v>
      </c>
      <c r="L22" s="40">
        <f t="shared" si="3"/>
        <v>3966797.65</v>
      </c>
    </row>
    <row r="23" spans="2:12" ht="20.100000000000001" customHeight="1" x14ac:dyDescent="0.25">
      <c r="B23" s="36" t="s">
        <v>44</v>
      </c>
      <c r="C23" s="37">
        <v>0</v>
      </c>
      <c r="D23" s="37">
        <v>4821218</v>
      </c>
      <c r="E23" s="38">
        <f t="shared" si="0"/>
        <v>4821218</v>
      </c>
      <c r="F23" s="38">
        <v>2068760.8300000003</v>
      </c>
      <c r="G23" s="37">
        <v>1843841.1600000004</v>
      </c>
      <c r="H23" s="37"/>
      <c r="I23" s="39"/>
      <c r="J23" s="39">
        <f t="shared" si="1"/>
        <v>0.38244301751134263</v>
      </c>
      <c r="K23" s="39">
        <f t="shared" si="2"/>
        <v>0</v>
      </c>
      <c r="L23" s="40">
        <f t="shared" si="3"/>
        <v>2977376.84</v>
      </c>
    </row>
    <row r="24" spans="2:12" ht="20.100000000000001" customHeight="1" x14ac:dyDescent="0.25">
      <c r="B24" s="36" t="s">
        <v>45</v>
      </c>
      <c r="C24" s="37">
        <v>0</v>
      </c>
      <c r="D24" s="37">
        <v>8631801</v>
      </c>
      <c r="E24" s="38">
        <f t="shared" si="0"/>
        <v>8631801</v>
      </c>
      <c r="F24" s="38">
        <v>5323645.5600000015</v>
      </c>
      <c r="G24" s="37">
        <v>4983764.8900000006</v>
      </c>
      <c r="H24" s="37"/>
      <c r="I24" s="39"/>
      <c r="J24" s="39">
        <f t="shared" si="1"/>
        <v>0.5773725425319699</v>
      </c>
      <c r="K24" s="39">
        <f t="shared" si="2"/>
        <v>0</v>
      </c>
      <c r="L24" s="40">
        <f t="shared" si="3"/>
        <v>3648036.1099999994</v>
      </c>
    </row>
    <row r="25" spans="2:12" ht="20.100000000000001" customHeight="1" x14ac:dyDescent="0.25">
      <c r="B25" s="36" t="s">
        <v>46</v>
      </c>
      <c r="C25" s="37">
        <v>5464014</v>
      </c>
      <c r="D25" s="37">
        <v>5464014</v>
      </c>
      <c r="E25" s="38">
        <f t="shared" si="0"/>
        <v>5464014</v>
      </c>
      <c r="F25" s="38">
        <v>4732405.91</v>
      </c>
      <c r="G25" s="37">
        <v>4406700.6500000004</v>
      </c>
      <c r="H25" s="37"/>
      <c r="I25" s="39"/>
      <c r="J25" s="39">
        <f t="shared" si="1"/>
        <v>0.80649512428042835</v>
      </c>
      <c r="K25" s="39">
        <f t="shared" si="2"/>
        <v>0</v>
      </c>
      <c r="L25" s="40">
        <f t="shared" si="3"/>
        <v>1057313.3499999996</v>
      </c>
    </row>
    <row r="26" spans="2:12" ht="20.100000000000001" customHeight="1" x14ac:dyDescent="0.25">
      <c r="B26" s="36" t="s">
        <v>47</v>
      </c>
      <c r="C26" s="37">
        <v>0</v>
      </c>
      <c r="D26" s="37">
        <v>5309470</v>
      </c>
      <c r="E26" s="38">
        <f t="shared" si="0"/>
        <v>5309470</v>
      </c>
      <c r="F26" s="38">
        <v>3260068.6399999997</v>
      </c>
      <c r="G26" s="37">
        <v>2831928.96</v>
      </c>
      <c r="H26" s="37"/>
      <c r="I26" s="39"/>
      <c r="J26" s="39">
        <f t="shared" si="1"/>
        <v>0.53337319167449859</v>
      </c>
      <c r="K26" s="39">
        <f t="shared" si="2"/>
        <v>0</v>
      </c>
      <c r="L26" s="40">
        <f t="shared" si="3"/>
        <v>2477541.04</v>
      </c>
    </row>
    <row r="27" spans="2:12" ht="20.100000000000001" customHeight="1" x14ac:dyDescent="0.25">
      <c r="B27" s="36" t="s">
        <v>48</v>
      </c>
      <c r="C27" s="37">
        <v>0</v>
      </c>
      <c r="D27" s="37">
        <v>13549464</v>
      </c>
      <c r="E27" s="38">
        <f t="shared" si="0"/>
        <v>13549464</v>
      </c>
      <c r="F27" s="38">
        <v>6339955.3600000022</v>
      </c>
      <c r="G27" s="37">
        <v>5508061.8600000003</v>
      </c>
      <c r="H27" s="37"/>
      <c r="I27" s="39"/>
      <c r="J27" s="39">
        <f t="shared" si="1"/>
        <v>0.40651511085604569</v>
      </c>
      <c r="K27" s="39">
        <f t="shared" si="2"/>
        <v>0</v>
      </c>
      <c r="L27" s="40">
        <f t="shared" si="3"/>
        <v>8041402.1399999997</v>
      </c>
    </row>
    <row r="28" spans="2:12" ht="20.100000000000001" customHeight="1" x14ac:dyDescent="0.25">
      <c r="B28" s="36" t="s">
        <v>49</v>
      </c>
      <c r="C28" s="37">
        <v>0</v>
      </c>
      <c r="D28" s="37">
        <v>12494103</v>
      </c>
      <c r="E28" s="38">
        <f t="shared" si="0"/>
        <v>12494103</v>
      </c>
      <c r="F28" s="38">
        <v>7378372.1199999992</v>
      </c>
      <c r="G28" s="37">
        <v>5872389.2400000002</v>
      </c>
      <c r="H28" s="37"/>
      <c r="I28" s="39"/>
      <c r="J28" s="39">
        <f t="shared" si="1"/>
        <v>0.47001287247271772</v>
      </c>
      <c r="K28" s="39">
        <f t="shared" si="2"/>
        <v>0</v>
      </c>
      <c r="L28" s="40">
        <f t="shared" si="3"/>
        <v>6621713.7599999998</v>
      </c>
    </row>
    <row r="29" spans="2:12" ht="20.100000000000001" customHeight="1" x14ac:dyDescent="0.25">
      <c r="B29" s="36" t="s">
        <v>50</v>
      </c>
      <c r="C29" s="37">
        <v>0</v>
      </c>
      <c r="D29" s="37">
        <v>7846509</v>
      </c>
      <c r="E29" s="38">
        <f t="shared" si="0"/>
        <v>7846509</v>
      </c>
      <c r="F29" s="38">
        <v>5521982.4700000007</v>
      </c>
      <c r="G29" s="37">
        <v>4728681.3400000008</v>
      </c>
      <c r="H29" s="37"/>
      <c r="I29" s="39"/>
      <c r="J29" s="39">
        <f t="shared" si="1"/>
        <v>0.60264779406994895</v>
      </c>
      <c r="K29" s="39">
        <f t="shared" si="2"/>
        <v>0</v>
      </c>
      <c r="L29" s="40">
        <f t="shared" si="3"/>
        <v>3117827.6599999992</v>
      </c>
    </row>
    <row r="30" spans="2:12" ht="20.100000000000001" customHeight="1" x14ac:dyDescent="0.25">
      <c r="B30" s="36" t="s">
        <v>51</v>
      </c>
      <c r="C30" s="37">
        <v>0</v>
      </c>
      <c r="D30" s="37">
        <v>7547095</v>
      </c>
      <c r="E30" s="38">
        <f t="shared" si="0"/>
        <v>7547095</v>
      </c>
      <c r="F30" s="38">
        <v>4005444.0300000003</v>
      </c>
      <c r="G30" s="37">
        <v>3610051.2499999995</v>
      </c>
      <c r="H30" s="37"/>
      <c r="I30" s="39"/>
      <c r="J30" s="39">
        <f t="shared" si="1"/>
        <v>0.47833653213587474</v>
      </c>
      <c r="K30" s="39">
        <f t="shared" si="2"/>
        <v>0</v>
      </c>
      <c r="L30" s="40">
        <f t="shared" si="3"/>
        <v>3937043.7500000005</v>
      </c>
    </row>
    <row r="31" spans="2:12" ht="20.100000000000001" customHeight="1" x14ac:dyDescent="0.25">
      <c r="B31" s="36" t="s">
        <v>52</v>
      </c>
      <c r="C31" s="37">
        <v>0</v>
      </c>
      <c r="D31" s="37">
        <v>1889565</v>
      </c>
      <c r="E31" s="38">
        <f t="shared" si="0"/>
        <v>1889565</v>
      </c>
      <c r="F31" s="38">
        <v>970358.88</v>
      </c>
      <c r="G31" s="37">
        <v>492435.97000000003</v>
      </c>
      <c r="H31" s="37"/>
      <c r="I31" s="39"/>
      <c r="J31" s="39">
        <f t="shared" si="1"/>
        <v>0.26060811350760626</v>
      </c>
      <c r="K31" s="39">
        <f t="shared" si="2"/>
        <v>0</v>
      </c>
      <c r="L31" s="40">
        <f t="shared" si="3"/>
        <v>1397129.03</v>
      </c>
    </row>
    <row r="32" spans="2:12" ht="20.100000000000001" customHeight="1" x14ac:dyDescent="0.25">
      <c r="B32" s="36" t="s">
        <v>53</v>
      </c>
      <c r="C32" s="37">
        <v>0</v>
      </c>
      <c r="D32" s="37">
        <v>3862706</v>
      </c>
      <c r="E32" s="38">
        <f t="shared" si="0"/>
        <v>3862706</v>
      </c>
      <c r="F32" s="38">
        <v>1603628.21</v>
      </c>
      <c r="G32" s="37">
        <v>1408044.2900000003</v>
      </c>
      <c r="H32" s="37"/>
      <c r="I32" s="39"/>
      <c r="J32" s="39">
        <f t="shared" si="1"/>
        <v>0.36452276978884757</v>
      </c>
      <c r="K32" s="39">
        <f t="shared" si="2"/>
        <v>0</v>
      </c>
      <c r="L32" s="40">
        <f t="shared" si="3"/>
        <v>2454661.71</v>
      </c>
    </row>
    <row r="33" spans="2:12" ht="20.100000000000001" customHeight="1" x14ac:dyDescent="0.25">
      <c r="B33" s="36" t="s">
        <v>54</v>
      </c>
      <c r="C33" s="37">
        <v>0</v>
      </c>
      <c r="D33" s="37">
        <v>6623537</v>
      </c>
      <c r="E33" s="38">
        <f t="shared" si="0"/>
        <v>6623537</v>
      </c>
      <c r="F33" s="38">
        <v>2356267.3799999994</v>
      </c>
      <c r="G33" s="37">
        <v>1874939.2900000005</v>
      </c>
      <c r="H33" s="37"/>
      <c r="I33" s="39"/>
      <c r="J33" s="39">
        <f t="shared" si="1"/>
        <v>0.28307221504160096</v>
      </c>
      <c r="K33" s="39">
        <f t="shared" si="2"/>
        <v>0</v>
      </c>
      <c r="L33" s="40">
        <f t="shared" si="3"/>
        <v>4748597.709999999</v>
      </c>
    </row>
    <row r="34" spans="2:12" ht="20.100000000000001" customHeight="1" x14ac:dyDescent="0.25">
      <c r="B34" s="36" t="s">
        <v>55</v>
      </c>
      <c r="C34" s="37">
        <v>0</v>
      </c>
      <c r="D34" s="37">
        <v>3682637</v>
      </c>
      <c r="E34" s="38">
        <f t="shared" si="0"/>
        <v>3682637</v>
      </c>
      <c r="F34" s="38">
        <v>1038199.91</v>
      </c>
      <c r="G34" s="37">
        <v>611567.74000000011</v>
      </c>
      <c r="H34" s="37"/>
      <c r="I34" s="39"/>
      <c r="J34" s="39">
        <f t="shared" si="1"/>
        <v>0.1660678855939372</v>
      </c>
      <c r="K34" s="39">
        <f t="shared" si="2"/>
        <v>0</v>
      </c>
      <c r="L34" s="40">
        <f t="shared" si="3"/>
        <v>3071069.26</v>
      </c>
    </row>
    <row r="35" spans="2:12" ht="20.100000000000001" customHeight="1" x14ac:dyDescent="0.25">
      <c r="B35" s="36" t="s">
        <v>56</v>
      </c>
      <c r="C35" s="37">
        <v>0</v>
      </c>
      <c r="D35" s="37">
        <v>2187244</v>
      </c>
      <c r="E35" s="38">
        <f t="shared" si="0"/>
        <v>2187244</v>
      </c>
      <c r="F35" s="38">
        <v>1519662.7700000003</v>
      </c>
      <c r="G35" s="37">
        <v>1492384.0999999999</v>
      </c>
      <c r="H35" s="37"/>
      <c r="I35" s="39"/>
      <c r="J35" s="39">
        <f t="shared" si="1"/>
        <v>0.68231258149525154</v>
      </c>
      <c r="K35" s="39">
        <f t="shared" si="2"/>
        <v>0</v>
      </c>
      <c r="L35" s="40">
        <f t="shared" si="3"/>
        <v>694859.90000000014</v>
      </c>
    </row>
    <row r="36" spans="2:12" ht="20.100000000000001" customHeight="1" x14ac:dyDescent="0.25">
      <c r="B36" s="36" t="s">
        <v>57</v>
      </c>
      <c r="C36" s="37">
        <v>0</v>
      </c>
      <c r="D36" s="37">
        <v>1203824</v>
      </c>
      <c r="E36" s="38">
        <f t="shared" si="0"/>
        <v>1203824</v>
      </c>
      <c r="F36" s="38">
        <v>1200196.9600000002</v>
      </c>
      <c r="G36" s="37">
        <v>1200196.9600000002</v>
      </c>
      <c r="H36" s="37"/>
      <c r="I36" s="39"/>
      <c r="J36" s="39">
        <f t="shared" si="1"/>
        <v>0.99698706787703206</v>
      </c>
      <c r="K36" s="39">
        <f t="shared" si="2"/>
        <v>0</v>
      </c>
      <c r="L36" s="40">
        <f t="shared" si="3"/>
        <v>3627.0399999998044</v>
      </c>
    </row>
    <row r="37" spans="2:12" ht="20.100000000000001" customHeight="1" x14ac:dyDescent="0.25">
      <c r="B37" s="36" t="s">
        <v>58</v>
      </c>
      <c r="C37" s="37">
        <v>0</v>
      </c>
      <c r="D37" s="37">
        <v>3268059</v>
      </c>
      <c r="E37" s="38">
        <f t="shared" si="0"/>
        <v>3268059</v>
      </c>
      <c r="F37" s="38">
        <v>1727308.9399999995</v>
      </c>
      <c r="G37" s="37">
        <v>1727308.9399999995</v>
      </c>
      <c r="H37" s="37"/>
      <c r="I37" s="39"/>
      <c r="J37" s="39">
        <f t="shared" si="1"/>
        <v>0.52854276498680086</v>
      </c>
      <c r="K37" s="39">
        <f t="shared" si="2"/>
        <v>0</v>
      </c>
      <c r="L37" s="40">
        <f t="shared" si="3"/>
        <v>1540750.0600000005</v>
      </c>
    </row>
    <row r="38" spans="2:12" ht="20.100000000000001" customHeight="1" x14ac:dyDescent="0.25">
      <c r="B38" s="36" t="s">
        <v>59</v>
      </c>
      <c r="C38" s="37">
        <v>0</v>
      </c>
      <c r="D38" s="37">
        <v>3379118</v>
      </c>
      <c r="E38" s="38">
        <f t="shared" si="0"/>
        <v>3379118</v>
      </c>
      <c r="F38" s="38">
        <v>1460744.95</v>
      </c>
      <c r="G38" s="37">
        <v>1460744.95</v>
      </c>
      <c r="H38" s="37"/>
      <c r="I38" s="39"/>
      <c r="J38" s="39">
        <f t="shared" si="1"/>
        <v>0.43228586571998961</v>
      </c>
      <c r="K38" s="39">
        <f t="shared" si="2"/>
        <v>0</v>
      </c>
      <c r="L38" s="40">
        <f t="shared" si="3"/>
        <v>1918373.05</v>
      </c>
    </row>
    <row r="39" spans="2:12" ht="20.100000000000001" customHeight="1" x14ac:dyDescent="0.25">
      <c r="B39" s="36" t="s">
        <v>60</v>
      </c>
      <c r="C39" s="37">
        <v>0</v>
      </c>
      <c r="D39" s="37">
        <v>2437913</v>
      </c>
      <c r="E39" s="38">
        <f t="shared" si="0"/>
        <v>2437913</v>
      </c>
      <c r="F39" s="38">
        <v>1814659.4399999997</v>
      </c>
      <c r="G39" s="37">
        <v>1805558.4399999997</v>
      </c>
      <c r="H39" s="37"/>
      <c r="I39" s="39"/>
      <c r="J39" s="39">
        <f t="shared" si="1"/>
        <v>0.74061643709188951</v>
      </c>
      <c r="K39" s="39">
        <f t="shared" si="2"/>
        <v>0</v>
      </c>
      <c r="L39" s="40">
        <f t="shared" si="3"/>
        <v>632354.56000000029</v>
      </c>
    </row>
    <row r="40" spans="2:12" ht="20.100000000000001" customHeight="1" x14ac:dyDescent="0.25">
      <c r="B40" s="36" t="s">
        <v>61</v>
      </c>
      <c r="C40" s="37">
        <v>0</v>
      </c>
      <c r="D40" s="37">
        <v>4562924</v>
      </c>
      <c r="E40" s="38">
        <f t="shared" si="0"/>
        <v>4562924</v>
      </c>
      <c r="F40" s="38">
        <v>1459071.19</v>
      </c>
      <c r="G40" s="37">
        <v>1427071.19</v>
      </c>
      <c r="H40" s="37"/>
      <c r="I40" s="39"/>
      <c r="J40" s="39">
        <f t="shared" si="1"/>
        <v>0.31275366190626885</v>
      </c>
      <c r="K40" s="39">
        <f t="shared" si="2"/>
        <v>0</v>
      </c>
      <c r="L40" s="40">
        <f t="shared" si="3"/>
        <v>3135852.81</v>
      </c>
    </row>
    <row r="41" spans="2:12" ht="20.100000000000001" customHeight="1" x14ac:dyDescent="0.25">
      <c r="B41" s="36" t="s">
        <v>62</v>
      </c>
      <c r="C41" s="37">
        <v>0</v>
      </c>
      <c r="D41" s="37">
        <v>4361446</v>
      </c>
      <c r="E41" s="38">
        <f t="shared" si="0"/>
        <v>4361446</v>
      </c>
      <c r="F41" s="38">
        <v>1371207.45</v>
      </c>
      <c r="G41" s="37">
        <v>1371207.45</v>
      </c>
      <c r="H41" s="37"/>
      <c r="I41" s="39"/>
      <c r="J41" s="39">
        <f t="shared" si="1"/>
        <v>0.31439285273737194</v>
      </c>
      <c r="K41" s="39">
        <f t="shared" si="2"/>
        <v>0</v>
      </c>
      <c r="L41" s="40">
        <f t="shared" si="3"/>
        <v>2990238.55</v>
      </c>
    </row>
    <row r="42" spans="2:12" ht="20.100000000000001" customHeight="1" x14ac:dyDescent="0.25">
      <c r="B42" s="36" t="s">
        <v>63</v>
      </c>
      <c r="C42" s="37">
        <v>0</v>
      </c>
      <c r="D42" s="37">
        <v>3544924</v>
      </c>
      <c r="E42" s="38">
        <f t="shared" si="0"/>
        <v>3544924</v>
      </c>
      <c r="F42" s="38">
        <v>1259038.07</v>
      </c>
      <c r="G42" s="37">
        <v>1045260.8700000001</v>
      </c>
      <c r="H42" s="37"/>
      <c r="I42" s="39"/>
      <c r="J42" s="39">
        <f t="shared" si="1"/>
        <v>0.2948612918076664</v>
      </c>
      <c r="K42" s="39">
        <f t="shared" si="2"/>
        <v>0</v>
      </c>
      <c r="L42" s="40">
        <f t="shared" si="3"/>
        <v>2499663.13</v>
      </c>
    </row>
    <row r="43" spans="2:12" ht="20.100000000000001" customHeight="1" x14ac:dyDescent="0.25">
      <c r="B43" s="36" t="s">
        <v>64</v>
      </c>
      <c r="C43" s="37">
        <v>0</v>
      </c>
      <c r="D43" s="37">
        <v>7426876</v>
      </c>
      <c r="E43" s="38">
        <f t="shared" si="0"/>
        <v>7426876</v>
      </c>
      <c r="F43" s="38">
        <v>1029380.26</v>
      </c>
      <c r="G43" s="37">
        <v>1432070.26</v>
      </c>
      <c r="H43" s="37"/>
      <c r="I43" s="39"/>
      <c r="J43" s="39">
        <f t="shared" si="1"/>
        <v>0.19282269691859674</v>
      </c>
      <c r="K43" s="39">
        <f t="shared" si="2"/>
        <v>0</v>
      </c>
      <c r="L43" s="40">
        <f t="shared" si="3"/>
        <v>5994805.7400000002</v>
      </c>
    </row>
    <row r="44" spans="2:12" ht="20.100000000000001" customHeight="1" x14ac:dyDescent="0.25">
      <c r="B44" s="36" t="s">
        <v>65</v>
      </c>
      <c r="C44" s="37">
        <v>0</v>
      </c>
      <c r="D44" s="37">
        <v>1576053</v>
      </c>
      <c r="E44" s="38">
        <f t="shared" si="0"/>
        <v>1576053</v>
      </c>
      <c r="F44" s="38">
        <v>1576042.3399999999</v>
      </c>
      <c r="G44" s="37">
        <v>1576042.3399999999</v>
      </c>
      <c r="H44" s="37"/>
      <c r="I44" s="39"/>
      <c r="J44" s="39">
        <f t="shared" si="1"/>
        <v>0.99999323626806957</v>
      </c>
      <c r="K44" s="39">
        <f t="shared" si="2"/>
        <v>0</v>
      </c>
      <c r="L44" s="40">
        <f t="shared" si="3"/>
        <v>10.660000000149012</v>
      </c>
    </row>
    <row r="45" spans="2:12" ht="20.100000000000001" customHeight="1" x14ac:dyDescent="0.25">
      <c r="B45" s="36" t="s">
        <v>66</v>
      </c>
      <c r="C45" s="37">
        <v>100000</v>
      </c>
      <c r="D45" s="37">
        <v>4678829</v>
      </c>
      <c r="E45" s="38">
        <f t="shared" si="0"/>
        <v>4678829</v>
      </c>
      <c r="F45" s="38">
        <v>2975829.87</v>
      </c>
      <c r="G45" s="37">
        <v>2379846.62</v>
      </c>
      <c r="H45" s="37"/>
      <c r="I45" s="39"/>
      <c r="J45" s="39">
        <f t="shared" si="1"/>
        <v>0.50864150410284281</v>
      </c>
      <c r="K45" s="39">
        <f t="shared" si="2"/>
        <v>0</v>
      </c>
      <c r="L45" s="40">
        <f t="shared" si="3"/>
        <v>2298982.38</v>
      </c>
    </row>
    <row r="46" spans="2:12" ht="20.100000000000001" customHeight="1" x14ac:dyDescent="0.25">
      <c r="B46" s="36" t="s">
        <v>67</v>
      </c>
      <c r="C46" s="37">
        <v>163328</v>
      </c>
      <c r="D46" s="37">
        <v>163328</v>
      </c>
      <c r="E46" s="38">
        <f t="shared" si="0"/>
        <v>163328</v>
      </c>
      <c r="F46" s="38">
        <v>147243.59</v>
      </c>
      <c r="G46" s="37">
        <v>97073.56</v>
      </c>
      <c r="H46" s="37"/>
      <c r="I46" s="39"/>
      <c r="J46" s="39">
        <f t="shared" si="1"/>
        <v>0.59434732562695924</v>
      </c>
      <c r="K46" s="39">
        <f t="shared" si="2"/>
        <v>0</v>
      </c>
      <c r="L46" s="40">
        <f t="shared" si="3"/>
        <v>66254.44</v>
      </c>
    </row>
    <row r="47" spans="2:12" ht="20.100000000000001" customHeight="1" x14ac:dyDescent="0.25">
      <c r="B47" s="36" t="s">
        <v>68</v>
      </c>
      <c r="C47" s="37">
        <v>0</v>
      </c>
      <c r="D47" s="37">
        <v>5902068</v>
      </c>
      <c r="E47" s="38">
        <f t="shared" si="0"/>
        <v>5902068</v>
      </c>
      <c r="F47" s="38">
        <v>4755179.669999999</v>
      </c>
      <c r="G47" s="37">
        <v>4446718.9900000012</v>
      </c>
      <c r="H47" s="37"/>
      <c r="I47" s="39"/>
      <c r="J47" s="39">
        <f t="shared" si="1"/>
        <v>0.75341710566533648</v>
      </c>
      <c r="K47" s="39">
        <f t="shared" si="2"/>
        <v>0</v>
      </c>
      <c r="L47" s="40">
        <f t="shared" si="3"/>
        <v>1455349.0099999988</v>
      </c>
    </row>
    <row r="48" spans="2:12" ht="20.100000000000001" customHeight="1" x14ac:dyDescent="0.25">
      <c r="B48" s="36" t="s">
        <v>69</v>
      </c>
      <c r="C48" s="37">
        <v>0</v>
      </c>
      <c r="D48" s="37">
        <v>1122051</v>
      </c>
      <c r="E48" s="38">
        <f t="shared" si="0"/>
        <v>1122051</v>
      </c>
      <c r="F48" s="38">
        <v>400318.5</v>
      </c>
      <c r="G48" s="37">
        <v>387718.5</v>
      </c>
      <c r="H48" s="37"/>
      <c r="I48" s="39"/>
      <c r="J48" s="39">
        <f t="shared" si="1"/>
        <v>0.34554445386172289</v>
      </c>
      <c r="K48" s="39">
        <f t="shared" si="2"/>
        <v>0</v>
      </c>
      <c r="L48" s="40">
        <f t="shared" si="3"/>
        <v>734332.5</v>
      </c>
    </row>
    <row r="49" spans="2:12" ht="20.100000000000001" customHeight="1" x14ac:dyDescent="0.25">
      <c r="B49" s="7" t="s">
        <v>70</v>
      </c>
      <c r="C49" s="9">
        <v>0</v>
      </c>
      <c r="D49" s="9">
        <v>898544</v>
      </c>
      <c r="E49" s="20">
        <f t="shared" ref="E49" si="4">+D49*100/100</f>
        <v>898544</v>
      </c>
      <c r="F49" s="20">
        <v>325040</v>
      </c>
      <c r="G49" s="9">
        <v>325040</v>
      </c>
      <c r="H49" s="9"/>
      <c r="I49" s="14">
        <f>IF(ISERROR(+#REF!/E49)=TRUE,0,++#REF!/E49)</f>
        <v>0</v>
      </c>
      <c r="J49" s="14">
        <f>IF(ISERROR(+G49/E49)=TRUE,0,++G49/E49)</f>
        <v>0.3617407717373885</v>
      </c>
      <c r="K49" s="14">
        <f>IF(ISERROR(+H49/E49)=TRUE,0,++H49/E49)</f>
        <v>0</v>
      </c>
      <c r="L49" s="17">
        <f>+D49-G49</f>
        <v>573504</v>
      </c>
    </row>
    <row r="50" spans="2:12" ht="20.100000000000001" customHeight="1" x14ac:dyDescent="0.25">
      <c r="B50" s="7" t="s">
        <v>73</v>
      </c>
      <c r="C50" s="9">
        <v>0</v>
      </c>
      <c r="D50" s="9">
        <v>4484469</v>
      </c>
      <c r="E50" s="20">
        <f t="shared" si="0"/>
        <v>4484469</v>
      </c>
      <c r="F50" s="20">
        <v>0</v>
      </c>
      <c r="G50" s="9">
        <v>0</v>
      </c>
      <c r="H50" s="9"/>
      <c r="I50" s="14">
        <f>IF(ISERROR(+#REF!/E50)=TRUE,0,++#REF!/E50)</f>
        <v>0</v>
      </c>
      <c r="J50" s="14">
        <f>IF(ISERROR(+G50/E50)=TRUE,0,++G50/E50)</f>
        <v>0</v>
      </c>
      <c r="K50" s="14">
        <f>IF(ISERROR(+H50/E50)=TRUE,0,++H50/E50)</f>
        <v>0</v>
      </c>
      <c r="L50" s="17">
        <f>+D50-G50</f>
        <v>4484469</v>
      </c>
    </row>
    <row r="51" spans="2:12" ht="20.100000000000001" customHeight="1" x14ac:dyDescent="0.25">
      <c r="B51" s="7" t="s">
        <v>71</v>
      </c>
      <c r="C51" s="9">
        <v>0</v>
      </c>
      <c r="D51" s="9">
        <v>3005103</v>
      </c>
      <c r="E51" s="20">
        <f t="shared" si="0"/>
        <v>3005103</v>
      </c>
      <c r="F51" s="23">
        <v>250741.88999999998</v>
      </c>
      <c r="G51" s="9">
        <v>250741.89</v>
      </c>
      <c r="H51" s="9"/>
      <c r="I51" s="14">
        <f>IF(ISERROR(+#REF!/E51)=TRUE,0,++#REF!/E51)</f>
        <v>0</v>
      </c>
      <c r="J51" s="14">
        <f>IF(ISERROR(+G51/E51)=TRUE,0,++G51/E51)</f>
        <v>8.3438700769990257E-2</v>
      </c>
      <c r="K51" s="14">
        <f>IF(ISERROR(+H51/E51)=TRUE,0,++H51/E51)</f>
        <v>0</v>
      </c>
      <c r="L51" s="17">
        <f>+D51-G51</f>
        <v>2754361.11</v>
      </c>
    </row>
    <row r="52" spans="2:12" ht="23.25" customHeight="1" x14ac:dyDescent="0.25">
      <c r="B52" s="24" t="s">
        <v>4</v>
      </c>
      <c r="C52" s="11">
        <f t="shared" ref="C52:H52" si="5">SUM(C14:C51)</f>
        <v>67768169</v>
      </c>
      <c r="D52" s="11">
        <f t="shared" si="5"/>
        <v>288869552</v>
      </c>
      <c r="E52" s="11">
        <f t="shared" si="5"/>
        <v>288869552</v>
      </c>
      <c r="F52" s="11">
        <f t="shared" si="5"/>
        <v>161446564.51999995</v>
      </c>
      <c r="G52" s="11">
        <f t="shared" si="5"/>
        <v>134400830.09</v>
      </c>
      <c r="H52" s="11">
        <f t="shared" si="5"/>
        <v>0</v>
      </c>
      <c r="I52" s="15">
        <f>IF(ISERROR(+#REF!/E52)=TRUE,0,++#REF!/E52)</f>
        <v>0</v>
      </c>
      <c r="J52" s="15">
        <f>IF(ISERROR(+G52/E52)=TRUE,0,++G52/E52)</f>
        <v>0.46526478529658261</v>
      </c>
      <c r="K52" s="15">
        <f>IF(ISERROR(+H52/E52)=TRUE,0,++H52/E52)</f>
        <v>0</v>
      </c>
      <c r="L52" s="18">
        <f>SUM(L14:L51)</f>
        <v>154468721.91</v>
      </c>
    </row>
    <row r="53" spans="2:12" x14ac:dyDescent="0.2">
      <c r="B53" s="12" t="s">
        <v>81</v>
      </c>
    </row>
    <row r="54" spans="2:12" s="31" customFormat="1" x14ac:dyDescent="0.2">
      <c r="B54" s="12"/>
    </row>
    <row r="55" spans="2:12" s="31" customFormat="1" x14ac:dyDescent="0.25">
      <c r="K55" s="32"/>
    </row>
    <row r="56" spans="2:12" s="31" customFormat="1" x14ac:dyDescent="0.25">
      <c r="K56" s="32"/>
    </row>
    <row r="57" spans="2:12" s="31" customFormat="1" x14ac:dyDescent="0.25">
      <c r="K57" s="32"/>
    </row>
    <row r="58" spans="2:12" s="31" customFormat="1" ht="44.25" customHeight="1" x14ac:dyDescent="0.25">
      <c r="B58" s="41"/>
      <c r="C58" s="28" t="s">
        <v>3</v>
      </c>
      <c r="D58" s="28" t="s">
        <v>2</v>
      </c>
      <c r="E58" s="26" t="s">
        <v>17</v>
      </c>
      <c r="F58" s="26" t="s">
        <v>18</v>
      </c>
      <c r="G58" s="26" t="s">
        <v>21</v>
      </c>
      <c r="H58" s="27" t="s">
        <v>14</v>
      </c>
      <c r="I58" s="52"/>
      <c r="J58" s="52"/>
      <c r="K58" s="52"/>
      <c r="L58" s="26"/>
    </row>
    <row r="59" spans="2:12" s="31" customFormat="1" x14ac:dyDescent="0.25">
      <c r="B59" s="42"/>
      <c r="C59" s="29">
        <f>C52/$A$10</f>
        <v>67.768169</v>
      </c>
      <c r="D59" s="29">
        <f>D52/$A$10</f>
        <v>288.869552</v>
      </c>
      <c r="E59" s="29">
        <f>E52/$A$10</f>
        <v>288.869552</v>
      </c>
      <c r="F59" s="29">
        <f>F52/$A$10</f>
        <v>161.44656451999995</v>
      </c>
      <c r="G59" s="29">
        <f>G52/$A$10</f>
        <v>134.40083009</v>
      </c>
      <c r="H59" s="33"/>
      <c r="I59" s="34"/>
      <c r="J59" s="34"/>
      <c r="K59" s="34"/>
      <c r="L59" s="35"/>
    </row>
    <row r="60" spans="2:12" s="31" customFormat="1" x14ac:dyDescent="0.25">
      <c r="B60" s="42"/>
      <c r="C60" s="29"/>
      <c r="D60" s="29"/>
      <c r="E60" s="29"/>
      <c r="F60" s="29"/>
      <c r="G60" s="29"/>
      <c r="H60" s="48"/>
      <c r="I60" s="34"/>
      <c r="J60" s="34"/>
      <c r="K60" s="34"/>
      <c r="L60" s="35"/>
    </row>
    <row r="61" spans="2:12" s="31" customFormat="1" x14ac:dyDescent="0.25">
      <c r="B61" s="42"/>
      <c r="C61" s="29"/>
      <c r="D61" s="29"/>
      <c r="E61" s="29"/>
      <c r="F61" s="29"/>
      <c r="G61" s="29"/>
      <c r="H61" s="48"/>
      <c r="I61" s="34"/>
      <c r="J61" s="34"/>
      <c r="K61" s="34"/>
      <c r="L61" s="3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6"/>
      <c r="I96" s="44"/>
      <c r="J96" s="44"/>
      <c r="K96" s="44"/>
      <c r="L96" s="45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  <row r="111" spans="11:11" s="31" customFormat="1" x14ac:dyDescent="0.25">
      <c r="K111" s="32"/>
    </row>
    <row r="112" spans="11:11" s="31" customFormat="1" x14ac:dyDescent="0.25">
      <c r="K112" s="32"/>
    </row>
  </sheetData>
  <mergeCells count="11">
    <mergeCell ref="I58:K58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92"/>
  <sheetViews>
    <sheetView showGridLines="0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77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12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78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36" t="s">
        <v>37</v>
      </c>
      <c r="C14" s="37">
        <v>0</v>
      </c>
      <c r="D14" s="37">
        <v>279196</v>
      </c>
      <c r="E14" s="38">
        <f>+D14*100/100</f>
        <v>279196</v>
      </c>
      <c r="F14" s="38">
        <v>0</v>
      </c>
      <c r="G14" s="37">
        <v>0</v>
      </c>
      <c r="H14" s="37"/>
      <c r="I14" s="39"/>
      <c r="J14" s="39">
        <f t="shared" ref="J14:J29" si="0">IF(ISERROR(+G14/E14)=TRUE,0,++G14/E14)</f>
        <v>0</v>
      </c>
      <c r="K14" s="39">
        <f t="shared" ref="K14:K29" si="1">IF(ISERROR(+H14/E14)=TRUE,0,++H14/E14)</f>
        <v>0</v>
      </c>
      <c r="L14" s="40">
        <f t="shared" ref="L14:L29" si="2">+D14-G14</f>
        <v>279196</v>
      </c>
    </row>
    <row r="15" spans="1:12" ht="20.100000000000001" customHeight="1" x14ac:dyDescent="0.25">
      <c r="B15" s="36" t="s">
        <v>48</v>
      </c>
      <c r="C15" s="37">
        <v>0</v>
      </c>
      <c r="D15" s="37">
        <v>122861</v>
      </c>
      <c r="E15" s="38">
        <f t="shared" ref="E15:E31" si="3">+D15*80/100</f>
        <v>98288.8</v>
      </c>
      <c r="F15" s="38">
        <v>0</v>
      </c>
      <c r="G15" s="37">
        <v>0</v>
      </c>
      <c r="H15" s="37"/>
      <c r="I15" s="39"/>
      <c r="J15" s="39">
        <f t="shared" si="0"/>
        <v>0</v>
      </c>
      <c r="K15" s="39">
        <f t="shared" si="1"/>
        <v>0</v>
      </c>
      <c r="L15" s="40">
        <f t="shared" si="2"/>
        <v>122861</v>
      </c>
    </row>
    <row r="16" spans="1:12" ht="20.100000000000001" customHeight="1" x14ac:dyDescent="0.25">
      <c r="B16" s="36" t="s">
        <v>51</v>
      </c>
      <c r="C16" s="37">
        <v>0</v>
      </c>
      <c r="D16" s="37">
        <v>689817</v>
      </c>
      <c r="E16" s="38">
        <f t="shared" si="3"/>
        <v>551853.6</v>
      </c>
      <c r="F16" s="38">
        <v>322649.76</v>
      </c>
      <c r="G16" s="37">
        <v>322649.76</v>
      </c>
      <c r="H16" s="37"/>
      <c r="I16" s="39"/>
      <c r="J16" s="39">
        <f t="shared" si="0"/>
        <v>0.5846654982408378</v>
      </c>
      <c r="K16" s="39">
        <f t="shared" si="1"/>
        <v>0</v>
      </c>
      <c r="L16" s="40">
        <f t="shared" si="2"/>
        <v>367167.24</v>
      </c>
    </row>
    <row r="17" spans="2:12" ht="20.100000000000001" customHeight="1" x14ac:dyDescent="0.25">
      <c r="B17" s="36" t="s">
        <v>57</v>
      </c>
      <c r="C17" s="37">
        <v>0</v>
      </c>
      <c r="D17" s="37">
        <v>1977047</v>
      </c>
      <c r="E17" s="38">
        <f t="shared" si="3"/>
        <v>1581637.6</v>
      </c>
      <c r="F17" s="38">
        <v>1977044.43</v>
      </c>
      <c r="G17" s="37">
        <v>1977044.43</v>
      </c>
      <c r="H17" s="37"/>
      <c r="I17" s="39"/>
      <c r="J17" s="39">
        <f t="shared" si="0"/>
        <v>1.2499983751018564</v>
      </c>
      <c r="K17" s="39">
        <f t="shared" si="1"/>
        <v>0</v>
      </c>
      <c r="L17" s="40">
        <f t="shared" si="2"/>
        <v>2.5700000000651926</v>
      </c>
    </row>
    <row r="18" spans="2:12" ht="20.100000000000001" hidden="1" customHeight="1" x14ac:dyDescent="0.25">
      <c r="B18" s="36" t="s">
        <v>73</v>
      </c>
      <c r="C18" s="37">
        <v>0</v>
      </c>
      <c r="D18" s="37">
        <v>97304</v>
      </c>
      <c r="E18" s="38">
        <f t="shared" si="3"/>
        <v>77843.199999999997</v>
      </c>
      <c r="F18" s="38">
        <v>0</v>
      </c>
      <c r="G18" s="37">
        <v>0</v>
      </c>
      <c r="H18" s="37"/>
      <c r="I18" s="39"/>
      <c r="J18" s="39">
        <f t="shared" si="0"/>
        <v>0</v>
      </c>
      <c r="K18" s="39">
        <f t="shared" si="1"/>
        <v>0</v>
      </c>
      <c r="L18" s="40">
        <f t="shared" si="2"/>
        <v>97304</v>
      </c>
    </row>
    <row r="19" spans="2:12" ht="20.100000000000001" hidden="1" customHeight="1" x14ac:dyDescent="0.25">
      <c r="B19" s="36" t="s">
        <v>22</v>
      </c>
      <c r="C19" s="37"/>
      <c r="D19" s="37"/>
      <c r="E19" s="38">
        <f t="shared" si="3"/>
        <v>0</v>
      </c>
      <c r="F19" s="38"/>
      <c r="G19" s="37"/>
      <c r="H19" s="37"/>
      <c r="I19" s="39"/>
      <c r="J19" s="39">
        <f t="shared" si="0"/>
        <v>0</v>
      </c>
      <c r="K19" s="39">
        <f t="shared" si="1"/>
        <v>0</v>
      </c>
      <c r="L19" s="40">
        <f t="shared" si="2"/>
        <v>0</v>
      </c>
    </row>
    <row r="20" spans="2:12" ht="20.100000000000001" hidden="1" customHeight="1" x14ac:dyDescent="0.25">
      <c r="B20" s="36" t="s">
        <v>23</v>
      </c>
      <c r="C20" s="37"/>
      <c r="D20" s="37"/>
      <c r="E20" s="38">
        <f t="shared" si="3"/>
        <v>0</v>
      </c>
      <c r="F20" s="38"/>
      <c r="G20" s="37"/>
      <c r="H20" s="37"/>
      <c r="I20" s="39"/>
      <c r="J20" s="39">
        <f t="shared" si="0"/>
        <v>0</v>
      </c>
      <c r="K20" s="39">
        <f t="shared" si="1"/>
        <v>0</v>
      </c>
      <c r="L20" s="40">
        <f t="shared" si="2"/>
        <v>0</v>
      </c>
    </row>
    <row r="21" spans="2:12" ht="20.100000000000001" hidden="1" customHeight="1" x14ac:dyDescent="0.25">
      <c r="B21" s="36" t="s">
        <v>24</v>
      </c>
      <c r="C21" s="37"/>
      <c r="D21" s="37"/>
      <c r="E21" s="38">
        <f t="shared" si="3"/>
        <v>0</v>
      </c>
      <c r="F21" s="38"/>
      <c r="G21" s="37"/>
      <c r="H21" s="37"/>
      <c r="I21" s="39"/>
      <c r="J21" s="39">
        <f t="shared" si="0"/>
        <v>0</v>
      </c>
      <c r="K21" s="39">
        <f t="shared" si="1"/>
        <v>0</v>
      </c>
      <c r="L21" s="40">
        <f t="shared" si="2"/>
        <v>0</v>
      </c>
    </row>
    <row r="22" spans="2:12" ht="20.100000000000001" hidden="1" customHeight="1" x14ac:dyDescent="0.25">
      <c r="B22" s="36" t="s">
        <v>25</v>
      </c>
      <c r="C22" s="37"/>
      <c r="D22" s="37"/>
      <c r="E22" s="38">
        <f t="shared" si="3"/>
        <v>0</v>
      </c>
      <c r="F22" s="38"/>
      <c r="G22" s="37"/>
      <c r="H22" s="37"/>
      <c r="I22" s="39"/>
      <c r="J22" s="39">
        <f t="shared" si="0"/>
        <v>0</v>
      </c>
      <c r="K22" s="39">
        <f t="shared" si="1"/>
        <v>0</v>
      </c>
      <c r="L22" s="40">
        <f t="shared" si="2"/>
        <v>0</v>
      </c>
    </row>
    <row r="23" spans="2:12" ht="20.100000000000001" hidden="1" customHeight="1" x14ac:dyDescent="0.25">
      <c r="B23" s="36" t="s">
        <v>26</v>
      </c>
      <c r="C23" s="37"/>
      <c r="D23" s="37"/>
      <c r="E23" s="38">
        <f t="shared" si="3"/>
        <v>0</v>
      </c>
      <c r="F23" s="38"/>
      <c r="G23" s="37"/>
      <c r="H23" s="37"/>
      <c r="I23" s="39"/>
      <c r="J23" s="39">
        <f t="shared" si="0"/>
        <v>0</v>
      </c>
      <c r="K23" s="39">
        <f t="shared" si="1"/>
        <v>0</v>
      </c>
      <c r="L23" s="40">
        <f t="shared" si="2"/>
        <v>0</v>
      </c>
    </row>
    <row r="24" spans="2:12" ht="20.100000000000001" hidden="1" customHeight="1" x14ac:dyDescent="0.25">
      <c r="B24" s="36" t="s">
        <v>27</v>
      </c>
      <c r="C24" s="37"/>
      <c r="D24" s="37"/>
      <c r="E24" s="38">
        <f t="shared" si="3"/>
        <v>0</v>
      </c>
      <c r="F24" s="38"/>
      <c r="G24" s="37"/>
      <c r="H24" s="37"/>
      <c r="I24" s="39"/>
      <c r="J24" s="39">
        <f t="shared" si="0"/>
        <v>0</v>
      </c>
      <c r="K24" s="39">
        <f t="shared" si="1"/>
        <v>0</v>
      </c>
      <c r="L24" s="40">
        <f t="shared" si="2"/>
        <v>0</v>
      </c>
    </row>
    <row r="25" spans="2:12" ht="20.100000000000001" hidden="1" customHeight="1" x14ac:dyDescent="0.25">
      <c r="B25" s="36" t="s">
        <v>28</v>
      </c>
      <c r="C25" s="37"/>
      <c r="D25" s="37"/>
      <c r="E25" s="38">
        <f t="shared" si="3"/>
        <v>0</v>
      </c>
      <c r="F25" s="38"/>
      <c r="G25" s="37"/>
      <c r="H25" s="37"/>
      <c r="I25" s="39"/>
      <c r="J25" s="39">
        <f t="shared" si="0"/>
        <v>0</v>
      </c>
      <c r="K25" s="39">
        <f t="shared" si="1"/>
        <v>0</v>
      </c>
      <c r="L25" s="40">
        <f t="shared" si="2"/>
        <v>0</v>
      </c>
    </row>
    <row r="26" spans="2:12" ht="20.100000000000001" hidden="1" customHeight="1" x14ac:dyDescent="0.25">
      <c r="B26" s="36" t="s">
        <v>29</v>
      </c>
      <c r="C26" s="37"/>
      <c r="D26" s="37"/>
      <c r="E26" s="38">
        <f t="shared" si="3"/>
        <v>0</v>
      </c>
      <c r="F26" s="38"/>
      <c r="G26" s="37"/>
      <c r="H26" s="37"/>
      <c r="I26" s="39"/>
      <c r="J26" s="39">
        <f t="shared" si="0"/>
        <v>0</v>
      </c>
      <c r="K26" s="39">
        <f t="shared" si="1"/>
        <v>0</v>
      </c>
      <c r="L26" s="40">
        <f t="shared" si="2"/>
        <v>0</v>
      </c>
    </row>
    <row r="27" spans="2:12" ht="20.100000000000001" hidden="1" customHeight="1" x14ac:dyDescent="0.25">
      <c r="B27" s="36" t="s">
        <v>30</v>
      </c>
      <c r="C27" s="37"/>
      <c r="D27" s="37"/>
      <c r="E27" s="38">
        <f t="shared" si="3"/>
        <v>0</v>
      </c>
      <c r="F27" s="38"/>
      <c r="G27" s="37"/>
      <c r="H27" s="37"/>
      <c r="I27" s="39"/>
      <c r="J27" s="39">
        <f t="shared" si="0"/>
        <v>0</v>
      </c>
      <c r="K27" s="39">
        <f t="shared" si="1"/>
        <v>0</v>
      </c>
      <c r="L27" s="40">
        <f t="shared" si="2"/>
        <v>0</v>
      </c>
    </row>
    <row r="28" spans="2:12" ht="20.100000000000001" hidden="1" customHeight="1" x14ac:dyDescent="0.25">
      <c r="B28" s="36" t="s">
        <v>31</v>
      </c>
      <c r="C28" s="37"/>
      <c r="D28" s="37"/>
      <c r="E28" s="38">
        <f t="shared" si="3"/>
        <v>0</v>
      </c>
      <c r="F28" s="38"/>
      <c r="G28" s="37"/>
      <c r="H28" s="37"/>
      <c r="I28" s="39"/>
      <c r="J28" s="39">
        <f t="shared" si="0"/>
        <v>0</v>
      </c>
      <c r="K28" s="39">
        <f t="shared" si="1"/>
        <v>0</v>
      </c>
      <c r="L28" s="40">
        <f t="shared" si="2"/>
        <v>0</v>
      </c>
    </row>
    <row r="29" spans="2:12" ht="20.100000000000001" hidden="1" customHeight="1" x14ac:dyDescent="0.25">
      <c r="B29" s="36" t="s">
        <v>32</v>
      </c>
      <c r="C29" s="37"/>
      <c r="D29" s="37"/>
      <c r="E29" s="38">
        <f t="shared" si="3"/>
        <v>0</v>
      </c>
      <c r="F29" s="38"/>
      <c r="G29" s="37"/>
      <c r="H29" s="37"/>
      <c r="I29" s="39"/>
      <c r="J29" s="39">
        <f t="shared" si="0"/>
        <v>0</v>
      </c>
      <c r="K29" s="39">
        <f t="shared" si="1"/>
        <v>0</v>
      </c>
      <c r="L29" s="40">
        <f t="shared" si="2"/>
        <v>0</v>
      </c>
    </row>
    <row r="30" spans="2:12" ht="20.100000000000001" hidden="1" customHeight="1" x14ac:dyDescent="0.25">
      <c r="B30" s="7" t="s">
        <v>33</v>
      </c>
      <c r="C30" s="9"/>
      <c r="D30" s="9"/>
      <c r="E30" s="20">
        <f t="shared" si="3"/>
        <v>0</v>
      </c>
      <c r="F30" s="20"/>
      <c r="G30" s="9"/>
      <c r="H30" s="9"/>
      <c r="I30" s="14">
        <f>IF(ISERROR(+#REF!/E30)=TRUE,0,++#REF!/E30)</f>
        <v>0</v>
      </c>
      <c r="J30" s="14">
        <f>IF(ISERROR(+G30/E30)=TRUE,0,++G30/E30)</f>
        <v>0</v>
      </c>
      <c r="K30" s="14">
        <f>IF(ISERROR(+H30/E30)=TRUE,0,++H30/E30)</f>
        <v>0</v>
      </c>
      <c r="L30" s="17">
        <f>+D30-G30</f>
        <v>0</v>
      </c>
    </row>
    <row r="31" spans="2:12" ht="20.100000000000001" hidden="1" customHeight="1" x14ac:dyDescent="0.25">
      <c r="B31" s="7" t="s">
        <v>34</v>
      </c>
      <c r="C31" s="9"/>
      <c r="D31" s="9"/>
      <c r="E31" s="20">
        <f t="shared" si="3"/>
        <v>0</v>
      </c>
      <c r="F31" s="23"/>
      <c r="G31" s="9"/>
      <c r="H31" s="9"/>
      <c r="I31" s="14">
        <f>IF(ISERROR(+#REF!/E31)=TRUE,0,++#REF!/E31)</f>
        <v>0</v>
      </c>
      <c r="J31" s="14">
        <f>IF(ISERROR(+G31/E31)=TRUE,0,++G31/E31)</f>
        <v>0</v>
      </c>
      <c r="K31" s="14">
        <f>IF(ISERROR(+H31/E31)=TRUE,0,++H31/E31)</f>
        <v>0</v>
      </c>
      <c r="L31" s="17">
        <f>+D31-G31</f>
        <v>0</v>
      </c>
    </row>
    <row r="32" spans="2:12" ht="23.25" customHeight="1" x14ac:dyDescent="0.25">
      <c r="B32" s="24" t="s">
        <v>4</v>
      </c>
      <c r="C32" s="11">
        <f t="shared" ref="C32:H32" si="4">SUM(C14:C31)</f>
        <v>0</v>
      </c>
      <c r="D32" s="11">
        <f t="shared" si="4"/>
        <v>3166225</v>
      </c>
      <c r="E32" s="11">
        <f t="shared" si="4"/>
        <v>2588819.2000000002</v>
      </c>
      <c r="F32" s="11">
        <f t="shared" si="4"/>
        <v>2299694.19</v>
      </c>
      <c r="G32" s="11">
        <f t="shared" si="4"/>
        <v>2299694.19</v>
      </c>
      <c r="H32" s="11">
        <f t="shared" si="4"/>
        <v>0</v>
      </c>
      <c r="I32" s="15">
        <f>IF(ISERROR(+#REF!/E32)=TRUE,0,++#REF!/E32)</f>
        <v>0</v>
      </c>
      <c r="J32" s="15">
        <f>IF(ISERROR(+G32/E32)=TRUE,0,++G32/E32)</f>
        <v>0.88831780527585691</v>
      </c>
      <c r="K32" s="15">
        <f>IF(ISERROR(+H32/E32)=TRUE,0,++H32/E32)</f>
        <v>0</v>
      </c>
      <c r="L32" s="18">
        <f>SUM(L14:L31)</f>
        <v>866530.81</v>
      </c>
    </row>
    <row r="33" spans="2:12" x14ac:dyDescent="0.2">
      <c r="B33" s="12" t="s">
        <v>81</v>
      </c>
    </row>
    <row r="34" spans="2:12" s="31" customFormat="1" x14ac:dyDescent="0.2">
      <c r="B34" s="12"/>
    </row>
    <row r="35" spans="2:12" s="31" customFormat="1" x14ac:dyDescent="0.25">
      <c r="K35" s="32"/>
    </row>
    <row r="36" spans="2:12" s="31" customFormat="1" x14ac:dyDescent="0.25">
      <c r="K36" s="32"/>
    </row>
    <row r="37" spans="2:12" s="31" customFormat="1" x14ac:dyDescent="0.25">
      <c r="K37" s="32"/>
    </row>
    <row r="38" spans="2:12" s="31" customFormat="1" ht="44.25" customHeight="1" x14ac:dyDescent="0.25">
      <c r="B38" s="41"/>
      <c r="C38" s="41" t="s">
        <v>3</v>
      </c>
      <c r="D38" s="41" t="s">
        <v>2</v>
      </c>
      <c r="E38" s="49" t="s">
        <v>17</v>
      </c>
      <c r="F38" s="49" t="s">
        <v>79</v>
      </c>
      <c r="G38" s="49" t="s">
        <v>80</v>
      </c>
      <c r="H38" s="50" t="s">
        <v>14</v>
      </c>
      <c r="I38" s="63"/>
      <c r="J38" s="63"/>
      <c r="K38" s="63"/>
      <c r="L38" s="49"/>
    </row>
    <row r="39" spans="2:12" s="31" customFormat="1" x14ac:dyDescent="0.25">
      <c r="B39" s="42"/>
      <c r="C39" s="43">
        <f t="shared" ref="C39:G39" si="5">C32/$A$10</f>
        <v>0</v>
      </c>
      <c r="D39" s="43">
        <f t="shared" si="5"/>
        <v>3.1662249999999998</v>
      </c>
      <c r="E39" s="43">
        <f>E32/$A$10</f>
        <v>2.5888192000000001</v>
      </c>
      <c r="F39" s="43">
        <f t="shared" ref="F39:G39" si="6">F32/$A$10</f>
        <v>2.2996941899999999</v>
      </c>
      <c r="G39" s="43">
        <f t="shared" si="6"/>
        <v>2.2996941899999999</v>
      </c>
      <c r="H39" s="51"/>
      <c r="I39" s="44"/>
      <c r="J39" s="44"/>
      <c r="K39" s="44"/>
      <c r="L39" s="45"/>
    </row>
    <row r="40" spans="2:12" s="31" customFormat="1" x14ac:dyDescent="0.25">
      <c r="B40" s="42"/>
      <c r="C40" s="43"/>
      <c r="D40" s="43"/>
      <c r="E40" s="43"/>
      <c r="F40" s="43"/>
      <c r="G40" s="43"/>
      <c r="H40" s="47"/>
      <c r="I40" s="44"/>
      <c r="J40" s="44"/>
      <c r="K40" s="44"/>
      <c r="L40" s="45"/>
    </row>
    <row r="41" spans="2:12" s="31" customFormat="1" x14ac:dyDescent="0.25">
      <c r="B41" s="42"/>
      <c r="C41" s="43"/>
      <c r="D41" s="43"/>
      <c r="E41" s="43"/>
      <c r="F41" s="43"/>
      <c r="G41" s="43"/>
      <c r="H41" s="47"/>
      <c r="I41" s="44"/>
      <c r="J41" s="44"/>
      <c r="K41" s="44"/>
      <c r="L41" s="45"/>
    </row>
    <row r="42" spans="2:12" s="31" customFormat="1" x14ac:dyDescent="0.25">
      <c r="B42" s="42"/>
      <c r="C42" s="43"/>
      <c r="D42" s="43"/>
      <c r="E42" s="43"/>
      <c r="F42" s="43"/>
      <c r="G42" s="43"/>
      <c r="H42" s="47"/>
      <c r="I42" s="44"/>
      <c r="J42" s="44"/>
      <c r="K42" s="44"/>
      <c r="L42" s="45"/>
    </row>
    <row r="43" spans="2:12" s="31" customFormat="1" x14ac:dyDescent="0.25">
      <c r="B43" s="42"/>
      <c r="C43" s="43"/>
      <c r="D43" s="43"/>
      <c r="E43" s="43"/>
      <c r="F43" s="43"/>
      <c r="G43" s="43"/>
      <c r="H43" s="47"/>
      <c r="I43" s="44"/>
      <c r="J43" s="44"/>
      <c r="K43" s="44"/>
      <c r="L43" s="45"/>
    </row>
    <row r="44" spans="2:12" s="31" customFormat="1" x14ac:dyDescent="0.25">
      <c r="B44" s="42"/>
      <c r="C44" s="43"/>
      <c r="D44" s="43"/>
      <c r="E44" s="43"/>
      <c r="F44" s="43"/>
      <c r="G44" s="43"/>
      <c r="H44" s="47"/>
      <c r="I44" s="44"/>
      <c r="J44" s="44"/>
      <c r="K44" s="44"/>
      <c r="L44" s="45"/>
    </row>
    <row r="45" spans="2:12" s="31" customFormat="1" x14ac:dyDescent="0.25">
      <c r="B45" s="42"/>
      <c r="C45" s="43"/>
      <c r="D45" s="43"/>
      <c r="E45" s="43"/>
      <c r="F45" s="43"/>
      <c r="G45" s="43"/>
      <c r="H45" s="47"/>
      <c r="I45" s="44"/>
      <c r="J45" s="44"/>
      <c r="K45" s="44"/>
      <c r="L45" s="45"/>
    </row>
    <row r="46" spans="2:12" s="31" customFormat="1" x14ac:dyDescent="0.25">
      <c r="B46" s="42"/>
      <c r="C46" s="43"/>
      <c r="D46" s="43"/>
      <c r="E46" s="43"/>
      <c r="F46" s="43"/>
      <c r="G46" s="43"/>
      <c r="H46" s="47"/>
      <c r="I46" s="44"/>
      <c r="J46" s="44"/>
      <c r="K46" s="44"/>
      <c r="L46" s="45"/>
    </row>
    <row r="47" spans="2:12" s="31" customFormat="1" x14ac:dyDescent="0.25">
      <c r="B47" s="42"/>
      <c r="C47" s="43"/>
      <c r="D47" s="43"/>
      <c r="E47" s="43"/>
      <c r="F47" s="43"/>
      <c r="G47" s="43"/>
      <c r="H47" s="47"/>
      <c r="I47" s="44"/>
      <c r="J47" s="44"/>
      <c r="K47" s="44"/>
      <c r="L47" s="45"/>
    </row>
    <row r="48" spans="2:12" s="31" customFormat="1" x14ac:dyDescent="0.25">
      <c r="B48" s="42"/>
      <c r="C48" s="43"/>
      <c r="D48" s="43"/>
      <c r="E48" s="43"/>
      <c r="F48" s="43"/>
      <c r="G48" s="43"/>
      <c r="H48" s="47"/>
      <c r="I48" s="44"/>
      <c r="J48" s="44"/>
      <c r="K48" s="44"/>
      <c r="L48" s="45"/>
    </row>
    <row r="49" spans="2:12" s="31" customFormat="1" x14ac:dyDescent="0.25">
      <c r="B49" s="42"/>
      <c r="C49" s="43"/>
      <c r="D49" s="43"/>
      <c r="E49" s="43"/>
      <c r="F49" s="43"/>
      <c r="G49" s="43"/>
      <c r="H49" s="47"/>
      <c r="I49" s="44"/>
      <c r="J49" s="44"/>
      <c r="K49" s="44"/>
      <c r="L49" s="45"/>
    </row>
    <row r="50" spans="2:12" s="31" customFormat="1" x14ac:dyDescent="0.25">
      <c r="B50" s="42"/>
      <c r="C50" s="43"/>
      <c r="D50" s="43"/>
      <c r="E50" s="43"/>
      <c r="F50" s="43"/>
      <c r="G50" s="43"/>
      <c r="H50" s="47"/>
      <c r="I50" s="44"/>
      <c r="J50" s="44"/>
      <c r="K50" s="44"/>
      <c r="L50" s="45"/>
    </row>
    <row r="51" spans="2:12" s="31" customFormat="1" x14ac:dyDescent="0.25">
      <c r="B51" s="42"/>
      <c r="C51" s="43"/>
      <c r="D51" s="43"/>
      <c r="E51" s="43"/>
      <c r="F51" s="43"/>
      <c r="G51" s="43"/>
      <c r="H51" s="47"/>
      <c r="I51" s="44"/>
      <c r="J51" s="44"/>
      <c r="K51" s="44"/>
      <c r="L51" s="45"/>
    </row>
    <row r="52" spans="2:12" s="31" customFormat="1" x14ac:dyDescent="0.25">
      <c r="B52" s="42"/>
      <c r="C52" s="43"/>
      <c r="D52" s="43"/>
      <c r="E52" s="43"/>
      <c r="F52" s="43"/>
      <c r="G52" s="43"/>
      <c r="H52" s="47"/>
      <c r="I52" s="44"/>
      <c r="J52" s="44"/>
      <c r="K52" s="44"/>
      <c r="L52" s="45"/>
    </row>
    <row r="53" spans="2:12" s="31" customFormat="1" x14ac:dyDescent="0.25">
      <c r="B53" s="42"/>
      <c r="C53" s="43"/>
      <c r="D53" s="43"/>
      <c r="E53" s="43"/>
      <c r="F53" s="43"/>
      <c r="G53" s="43"/>
      <c r="H53" s="47"/>
      <c r="I53" s="44"/>
      <c r="J53" s="44"/>
      <c r="K53" s="44"/>
      <c r="L53" s="45"/>
    </row>
    <row r="54" spans="2:12" s="31" customFormat="1" x14ac:dyDescent="0.25">
      <c r="B54" s="42"/>
      <c r="C54" s="43"/>
      <c r="D54" s="43"/>
      <c r="E54" s="43"/>
      <c r="F54" s="43"/>
      <c r="G54" s="43"/>
      <c r="H54" s="47"/>
      <c r="I54" s="44"/>
      <c r="J54" s="44"/>
      <c r="K54" s="44"/>
      <c r="L54" s="45"/>
    </row>
    <row r="55" spans="2:12" s="31" customFormat="1" x14ac:dyDescent="0.25">
      <c r="B55" s="42"/>
      <c r="C55" s="43"/>
      <c r="D55" s="43"/>
      <c r="E55" s="43"/>
      <c r="F55" s="43"/>
      <c r="G55" s="43"/>
      <c r="H55" s="47"/>
      <c r="I55" s="44"/>
      <c r="J55" s="44"/>
      <c r="K55" s="44"/>
      <c r="L55" s="45"/>
    </row>
    <row r="56" spans="2:12" s="31" customFormat="1" x14ac:dyDescent="0.25">
      <c r="B56" s="42"/>
      <c r="C56" s="43"/>
      <c r="D56" s="43"/>
      <c r="E56" s="43"/>
      <c r="F56" s="43"/>
      <c r="G56" s="43"/>
      <c r="H56" s="47"/>
      <c r="I56" s="44"/>
      <c r="J56" s="44"/>
      <c r="K56" s="44"/>
      <c r="L56" s="45"/>
    </row>
    <row r="57" spans="2:12" s="31" customFormat="1" x14ac:dyDescent="0.25">
      <c r="B57" s="42"/>
      <c r="C57" s="43"/>
      <c r="D57" s="43"/>
      <c r="E57" s="43"/>
      <c r="F57" s="43"/>
      <c r="G57" s="43"/>
      <c r="H57" s="47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6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6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6"/>
      <c r="I76" s="44"/>
      <c r="J76" s="44"/>
      <c r="K76" s="44"/>
      <c r="L76" s="45"/>
    </row>
    <row r="77" spans="2:12" s="31" customFormat="1" x14ac:dyDescent="0.25">
      <c r="K77" s="32"/>
    </row>
    <row r="78" spans="2:12" s="31" customFormat="1" x14ac:dyDescent="0.25">
      <c r="K78" s="32"/>
    </row>
    <row r="79" spans="2:12" s="31" customFormat="1" x14ac:dyDescent="0.25">
      <c r="K79" s="32"/>
    </row>
    <row r="80" spans="2:12" s="31" customFormat="1" x14ac:dyDescent="0.25">
      <c r="K80" s="32"/>
    </row>
    <row r="81" spans="11:11" s="31" customFormat="1" x14ac:dyDescent="0.25">
      <c r="K81" s="32"/>
    </row>
    <row r="82" spans="11:11" s="31" customFormat="1" x14ac:dyDescent="0.25">
      <c r="K82" s="32"/>
    </row>
    <row r="83" spans="11:11" s="31" customFormat="1" x14ac:dyDescent="0.25">
      <c r="K83" s="32"/>
    </row>
    <row r="84" spans="11:11" s="31" customFormat="1" x14ac:dyDescent="0.25">
      <c r="K84" s="32"/>
    </row>
    <row r="85" spans="11:11" s="31" customFormat="1" x14ac:dyDescent="0.25">
      <c r="K85" s="32"/>
    </row>
    <row r="86" spans="11:11" s="31" customFormat="1" x14ac:dyDescent="0.25">
      <c r="K86" s="32"/>
    </row>
    <row r="87" spans="11:11" s="31" customFormat="1" x14ac:dyDescent="0.25">
      <c r="K87" s="32"/>
    </row>
    <row r="88" spans="11:11" s="31" customFormat="1" x14ac:dyDescent="0.25">
      <c r="K88" s="32"/>
    </row>
    <row r="89" spans="11:11" s="31" customFormat="1" x14ac:dyDescent="0.25">
      <c r="K89" s="32"/>
    </row>
    <row r="90" spans="11:11" s="31" customFormat="1" x14ac:dyDescent="0.25">
      <c r="K90" s="32"/>
    </row>
    <row r="91" spans="11:11" s="31" customFormat="1" x14ac:dyDescent="0.25">
      <c r="K91" s="32"/>
    </row>
    <row r="92" spans="11:11" s="31" customFormat="1" x14ac:dyDescent="0.25">
      <c r="K92" s="32"/>
    </row>
  </sheetData>
  <mergeCells count="11">
    <mergeCell ref="I38:K38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0"/>
  <sheetViews>
    <sheetView showGridLines="0" zoomScale="115" zoomScaleNormal="115" workbookViewId="0">
      <selection activeCell="B12" sqref="B12:B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77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7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78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36</v>
      </c>
      <c r="C14" s="8">
        <v>0</v>
      </c>
      <c r="D14" s="8">
        <v>5837119</v>
      </c>
      <c r="E14" s="19">
        <f>+D14*100/100</f>
        <v>5837119</v>
      </c>
      <c r="F14" s="19">
        <v>2091092.02</v>
      </c>
      <c r="G14" s="8">
        <v>1409110.9500000002</v>
      </c>
      <c r="H14" s="8"/>
      <c r="I14" s="13">
        <f>IF(ISERROR(+#REF!/E14)=TRUE,0,++#REF!/E14)</f>
        <v>0</v>
      </c>
      <c r="J14" s="13">
        <f>IF(ISERROR(+G14/E14)=TRUE,0,++G14/E14)</f>
        <v>0.2414052120575236</v>
      </c>
      <c r="K14" s="13">
        <f>IF(ISERROR(+H14/E14)=TRUE,0,++H14/E14)</f>
        <v>0</v>
      </c>
      <c r="L14" s="16">
        <f>+D14-G14</f>
        <v>4428008.05</v>
      </c>
    </row>
    <row r="15" spans="1:12" ht="20.100000000000001" customHeight="1" x14ac:dyDescent="0.25">
      <c r="B15" s="36" t="s">
        <v>37</v>
      </c>
      <c r="C15" s="37">
        <v>0</v>
      </c>
      <c r="D15" s="37">
        <v>8432954</v>
      </c>
      <c r="E15" s="38">
        <f t="shared" ref="E15:E49" si="0">+D15*100/100</f>
        <v>8432954</v>
      </c>
      <c r="F15" s="38">
        <v>6619509.5399999991</v>
      </c>
      <c r="G15" s="37">
        <v>5575792.3499999987</v>
      </c>
      <c r="H15" s="37"/>
      <c r="I15" s="39"/>
      <c r="J15" s="39">
        <f t="shared" ref="J15:J49" si="1">IF(ISERROR(+G15/E15)=TRUE,0,++G15/E15)</f>
        <v>0.66119088874432363</v>
      </c>
      <c r="K15" s="39">
        <f t="shared" ref="K15:K49" si="2">IF(ISERROR(+H15/E15)=TRUE,0,++H15/E15)</f>
        <v>0</v>
      </c>
      <c r="L15" s="40">
        <f t="shared" ref="L15:L49" si="3">+D15-G15</f>
        <v>2857161.6500000013</v>
      </c>
    </row>
    <row r="16" spans="1:12" ht="20.100000000000001" customHeight="1" x14ac:dyDescent="0.25">
      <c r="B16" s="36" t="s">
        <v>38</v>
      </c>
      <c r="C16" s="37">
        <v>0</v>
      </c>
      <c r="D16" s="37">
        <v>11454767</v>
      </c>
      <c r="E16" s="38">
        <f t="shared" si="0"/>
        <v>11454767</v>
      </c>
      <c r="F16" s="38">
        <v>6683497.1899999995</v>
      </c>
      <c r="G16" s="37">
        <v>5288906.5100000007</v>
      </c>
      <c r="H16" s="37"/>
      <c r="I16" s="39"/>
      <c r="J16" s="39">
        <f t="shared" si="1"/>
        <v>0.46172100314218534</v>
      </c>
      <c r="K16" s="39">
        <f t="shared" si="2"/>
        <v>0</v>
      </c>
      <c r="L16" s="40">
        <f t="shared" si="3"/>
        <v>6165860.4899999993</v>
      </c>
    </row>
    <row r="17" spans="2:12" ht="20.100000000000001" customHeight="1" x14ac:dyDescent="0.25">
      <c r="B17" s="36" t="s">
        <v>39</v>
      </c>
      <c r="C17" s="37">
        <v>0</v>
      </c>
      <c r="D17" s="37">
        <v>2094523</v>
      </c>
      <c r="E17" s="38">
        <f t="shared" si="0"/>
        <v>2094523</v>
      </c>
      <c r="F17" s="38">
        <v>1145976.1499999999</v>
      </c>
      <c r="G17" s="37">
        <v>1083168.93</v>
      </c>
      <c r="H17" s="37"/>
      <c r="I17" s="39"/>
      <c r="J17" s="39">
        <f t="shared" si="1"/>
        <v>0.51714348803999766</v>
      </c>
      <c r="K17" s="39">
        <f t="shared" si="2"/>
        <v>0</v>
      </c>
      <c r="L17" s="40">
        <f t="shared" si="3"/>
        <v>1011354.0700000001</v>
      </c>
    </row>
    <row r="18" spans="2:12" ht="20.100000000000001" customHeight="1" x14ac:dyDescent="0.25">
      <c r="B18" s="36" t="s">
        <v>40</v>
      </c>
      <c r="C18" s="37">
        <v>0</v>
      </c>
      <c r="D18" s="37">
        <v>26569518</v>
      </c>
      <c r="E18" s="38">
        <f t="shared" si="0"/>
        <v>26569518</v>
      </c>
      <c r="F18" s="38">
        <v>19815871.439999998</v>
      </c>
      <c r="G18" s="37">
        <v>17700077.809999999</v>
      </c>
      <c r="H18" s="37"/>
      <c r="I18" s="39"/>
      <c r="J18" s="39">
        <f t="shared" si="1"/>
        <v>0.66617986107237614</v>
      </c>
      <c r="K18" s="39">
        <f t="shared" si="2"/>
        <v>0</v>
      </c>
      <c r="L18" s="40">
        <f t="shared" si="3"/>
        <v>8869440.1900000013</v>
      </c>
    </row>
    <row r="19" spans="2:12" ht="20.100000000000001" customHeight="1" x14ac:dyDescent="0.25">
      <c r="B19" s="36" t="s">
        <v>41</v>
      </c>
      <c r="C19" s="37">
        <v>0</v>
      </c>
      <c r="D19" s="37">
        <v>27507024</v>
      </c>
      <c r="E19" s="38">
        <f t="shared" si="0"/>
        <v>27507024</v>
      </c>
      <c r="F19" s="38">
        <v>19118185.510000002</v>
      </c>
      <c r="G19" s="37">
        <v>16782008.259999998</v>
      </c>
      <c r="H19" s="37"/>
      <c r="I19" s="39"/>
      <c r="J19" s="39">
        <f t="shared" si="1"/>
        <v>0.61009901543692979</v>
      </c>
      <c r="K19" s="39">
        <f t="shared" si="2"/>
        <v>0</v>
      </c>
      <c r="L19" s="40">
        <f t="shared" si="3"/>
        <v>10725015.740000002</v>
      </c>
    </row>
    <row r="20" spans="2:12" ht="20.100000000000001" customHeight="1" x14ac:dyDescent="0.25">
      <c r="B20" s="36" t="s">
        <v>42</v>
      </c>
      <c r="C20" s="37">
        <v>0</v>
      </c>
      <c r="D20" s="37">
        <v>29695997</v>
      </c>
      <c r="E20" s="38">
        <f t="shared" si="0"/>
        <v>29695997</v>
      </c>
      <c r="F20" s="38">
        <v>15368437.969999995</v>
      </c>
      <c r="G20" s="37">
        <v>11812987.199999994</v>
      </c>
      <c r="H20" s="37"/>
      <c r="I20" s="39"/>
      <c r="J20" s="39">
        <f t="shared" si="1"/>
        <v>0.39779729234212929</v>
      </c>
      <c r="K20" s="39">
        <f t="shared" si="2"/>
        <v>0</v>
      </c>
      <c r="L20" s="40">
        <f t="shared" si="3"/>
        <v>17883009.800000004</v>
      </c>
    </row>
    <row r="21" spans="2:12" ht="20.100000000000001" customHeight="1" x14ac:dyDescent="0.25">
      <c r="B21" s="36" t="s">
        <v>43</v>
      </c>
      <c r="C21" s="37">
        <v>0</v>
      </c>
      <c r="D21" s="37">
        <v>5349418</v>
      </c>
      <c r="E21" s="38">
        <f t="shared" si="0"/>
        <v>5349418</v>
      </c>
      <c r="F21" s="38">
        <v>2859165.01</v>
      </c>
      <c r="G21" s="37">
        <v>1733210.96</v>
      </c>
      <c r="H21" s="37"/>
      <c r="I21" s="39"/>
      <c r="J21" s="39">
        <f t="shared" si="1"/>
        <v>0.32399991176610238</v>
      </c>
      <c r="K21" s="39">
        <f t="shared" si="2"/>
        <v>0</v>
      </c>
      <c r="L21" s="40">
        <f t="shared" si="3"/>
        <v>3616207.04</v>
      </c>
    </row>
    <row r="22" spans="2:12" ht="20.100000000000001" customHeight="1" x14ac:dyDescent="0.25">
      <c r="B22" s="36" t="s">
        <v>44</v>
      </c>
      <c r="C22" s="37">
        <v>0</v>
      </c>
      <c r="D22" s="37">
        <v>14670872</v>
      </c>
      <c r="E22" s="38">
        <f t="shared" si="0"/>
        <v>14670872</v>
      </c>
      <c r="F22" s="38">
        <v>9299849.5499999989</v>
      </c>
      <c r="G22" s="37">
        <v>6952454.4300000006</v>
      </c>
      <c r="H22" s="37"/>
      <c r="I22" s="39"/>
      <c r="J22" s="39">
        <f t="shared" si="1"/>
        <v>0.47389510521256001</v>
      </c>
      <c r="K22" s="39">
        <f t="shared" si="2"/>
        <v>0</v>
      </c>
      <c r="L22" s="40">
        <f t="shared" si="3"/>
        <v>7718417.5699999994</v>
      </c>
    </row>
    <row r="23" spans="2:12" ht="20.100000000000001" customHeight="1" x14ac:dyDescent="0.25">
      <c r="B23" s="36" t="s">
        <v>45</v>
      </c>
      <c r="C23" s="37">
        <v>0</v>
      </c>
      <c r="D23" s="37">
        <v>29959025</v>
      </c>
      <c r="E23" s="38">
        <f t="shared" si="0"/>
        <v>29959025</v>
      </c>
      <c r="F23" s="38">
        <v>24002087.630000003</v>
      </c>
      <c r="G23" s="37">
        <v>17588163.790000003</v>
      </c>
      <c r="H23" s="37"/>
      <c r="I23" s="39"/>
      <c r="J23" s="39">
        <f t="shared" si="1"/>
        <v>0.58707397153278529</v>
      </c>
      <c r="K23" s="39">
        <f t="shared" si="2"/>
        <v>0</v>
      </c>
      <c r="L23" s="40">
        <f t="shared" si="3"/>
        <v>12370861.209999997</v>
      </c>
    </row>
    <row r="24" spans="2:12" ht="20.100000000000001" customHeight="1" x14ac:dyDescent="0.25">
      <c r="B24" s="36" t="s">
        <v>46</v>
      </c>
      <c r="C24" s="37">
        <v>0</v>
      </c>
      <c r="D24" s="37">
        <v>5072</v>
      </c>
      <c r="E24" s="38">
        <f t="shared" si="0"/>
        <v>5072</v>
      </c>
      <c r="F24" s="38">
        <v>5070</v>
      </c>
      <c r="G24" s="37">
        <v>5070</v>
      </c>
      <c r="H24" s="37"/>
      <c r="I24" s="39"/>
      <c r="J24" s="39">
        <f t="shared" si="1"/>
        <v>0.99960567823343849</v>
      </c>
      <c r="K24" s="39">
        <f t="shared" si="2"/>
        <v>0</v>
      </c>
      <c r="L24" s="40">
        <f t="shared" si="3"/>
        <v>2</v>
      </c>
    </row>
    <row r="25" spans="2:12" ht="20.100000000000001" customHeight="1" x14ac:dyDescent="0.25">
      <c r="B25" s="36" t="s">
        <v>47</v>
      </c>
      <c r="C25" s="37">
        <v>0</v>
      </c>
      <c r="D25" s="37">
        <v>31702204</v>
      </c>
      <c r="E25" s="38">
        <f t="shared" si="0"/>
        <v>31702204</v>
      </c>
      <c r="F25" s="38">
        <v>26327587.970000006</v>
      </c>
      <c r="G25" s="37">
        <v>16616255.549999997</v>
      </c>
      <c r="H25" s="37"/>
      <c r="I25" s="39"/>
      <c r="J25" s="39">
        <f t="shared" si="1"/>
        <v>0.52413565788675121</v>
      </c>
      <c r="K25" s="39">
        <f t="shared" si="2"/>
        <v>0</v>
      </c>
      <c r="L25" s="40">
        <f t="shared" si="3"/>
        <v>15085948.450000003</v>
      </c>
    </row>
    <row r="26" spans="2:12" ht="20.100000000000001" customHeight="1" x14ac:dyDescent="0.25">
      <c r="B26" s="36" t="s">
        <v>48</v>
      </c>
      <c r="C26" s="37">
        <v>0</v>
      </c>
      <c r="D26" s="37">
        <v>63665194</v>
      </c>
      <c r="E26" s="38">
        <f t="shared" si="0"/>
        <v>63665194</v>
      </c>
      <c r="F26" s="38">
        <v>34883621.150000006</v>
      </c>
      <c r="G26" s="37">
        <v>24474254.969999999</v>
      </c>
      <c r="H26" s="37"/>
      <c r="I26" s="39"/>
      <c r="J26" s="39">
        <f t="shared" si="1"/>
        <v>0.38442127373396517</v>
      </c>
      <c r="K26" s="39">
        <f t="shared" si="2"/>
        <v>0</v>
      </c>
      <c r="L26" s="40">
        <f t="shared" si="3"/>
        <v>39190939.030000001</v>
      </c>
    </row>
    <row r="27" spans="2:12" ht="20.100000000000001" customHeight="1" x14ac:dyDescent="0.25">
      <c r="B27" s="36" t="s">
        <v>49</v>
      </c>
      <c r="C27" s="37">
        <v>0</v>
      </c>
      <c r="D27" s="37">
        <v>29034969</v>
      </c>
      <c r="E27" s="38">
        <f t="shared" si="0"/>
        <v>29034969</v>
      </c>
      <c r="F27" s="38">
        <v>24676264.000000004</v>
      </c>
      <c r="G27" s="37">
        <v>18983420.329999998</v>
      </c>
      <c r="H27" s="37"/>
      <c r="I27" s="39"/>
      <c r="J27" s="39">
        <f t="shared" si="1"/>
        <v>0.65381231610751844</v>
      </c>
      <c r="K27" s="39">
        <f t="shared" si="2"/>
        <v>0</v>
      </c>
      <c r="L27" s="40">
        <f t="shared" si="3"/>
        <v>10051548.670000002</v>
      </c>
    </row>
    <row r="28" spans="2:12" ht="20.100000000000001" customHeight="1" x14ac:dyDescent="0.25">
      <c r="B28" s="36" t="s">
        <v>50</v>
      </c>
      <c r="C28" s="37">
        <v>0</v>
      </c>
      <c r="D28" s="37">
        <v>6694221</v>
      </c>
      <c r="E28" s="38">
        <f t="shared" si="0"/>
        <v>6694221</v>
      </c>
      <c r="F28" s="38">
        <v>6027596.1600000001</v>
      </c>
      <c r="G28" s="37">
        <v>4261146.6300000008</v>
      </c>
      <c r="H28" s="37"/>
      <c r="I28" s="39"/>
      <c r="J28" s="39">
        <f t="shared" si="1"/>
        <v>0.63654107475686872</v>
      </c>
      <c r="K28" s="39">
        <f t="shared" si="2"/>
        <v>0</v>
      </c>
      <c r="L28" s="40">
        <f t="shared" si="3"/>
        <v>2433074.3699999992</v>
      </c>
    </row>
    <row r="29" spans="2:12" ht="20.100000000000001" customHeight="1" x14ac:dyDescent="0.25">
      <c r="B29" s="36" t="s">
        <v>51</v>
      </c>
      <c r="C29" s="37">
        <v>0</v>
      </c>
      <c r="D29" s="37">
        <v>3810446</v>
      </c>
      <c r="E29" s="38">
        <f t="shared" si="0"/>
        <v>3810446</v>
      </c>
      <c r="F29" s="38">
        <v>3391256.0799999991</v>
      </c>
      <c r="G29" s="37">
        <v>3310202.8599999994</v>
      </c>
      <c r="H29" s="37"/>
      <c r="I29" s="39"/>
      <c r="J29" s="39">
        <f t="shared" si="1"/>
        <v>0.86871795585083722</v>
      </c>
      <c r="K29" s="39">
        <f t="shared" si="2"/>
        <v>0</v>
      </c>
      <c r="L29" s="40">
        <f t="shared" si="3"/>
        <v>500243.1400000006</v>
      </c>
    </row>
    <row r="30" spans="2:12" ht="20.100000000000001" customHeight="1" x14ac:dyDescent="0.25">
      <c r="B30" s="36" t="s">
        <v>52</v>
      </c>
      <c r="C30" s="37">
        <v>0</v>
      </c>
      <c r="D30" s="37">
        <v>3009879</v>
      </c>
      <c r="E30" s="38">
        <f t="shared" si="0"/>
        <v>3009879</v>
      </c>
      <c r="F30" s="38">
        <v>2087340.0699999998</v>
      </c>
      <c r="G30" s="37">
        <v>1356608.3699999999</v>
      </c>
      <c r="H30" s="37"/>
      <c r="I30" s="39"/>
      <c r="J30" s="39">
        <f t="shared" si="1"/>
        <v>0.45071857373668506</v>
      </c>
      <c r="K30" s="39">
        <f t="shared" si="2"/>
        <v>0</v>
      </c>
      <c r="L30" s="40">
        <f t="shared" si="3"/>
        <v>1653270.6300000001</v>
      </c>
    </row>
    <row r="31" spans="2:12" ht="20.100000000000001" customHeight="1" x14ac:dyDescent="0.25">
      <c r="B31" s="36" t="s">
        <v>53</v>
      </c>
      <c r="C31" s="37">
        <v>0</v>
      </c>
      <c r="D31" s="37">
        <v>5667988</v>
      </c>
      <c r="E31" s="38">
        <f t="shared" si="0"/>
        <v>5667988</v>
      </c>
      <c r="F31" s="38">
        <v>2755136.65</v>
      </c>
      <c r="G31" s="37">
        <v>1750797</v>
      </c>
      <c r="H31" s="37"/>
      <c r="I31" s="39"/>
      <c r="J31" s="39">
        <f t="shared" si="1"/>
        <v>0.30889215008923804</v>
      </c>
      <c r="K31" s="39">
        <f t="shared" si="2"/>
        <v>0</v>
      </c>
      <c r="L31" s="40">
        <f t="shared" si="3"/>
        <v>3917191</v>
      </c>
    </row>
    <row r="32" spans="2:12" ht="20.100000000000001" customHeight="1" x14ac:dyDescent="0.25">
      <c r="B32" s="36" t="s">
        <v>54</v>
      </c>
      <c r="C32" s="37">
        <v>0</v>
      </c>
      <c r="D32" s="37">
        <v>14361184</v>
      </c>
      <c r="E32" s="38">
        <f t="shared" si="0"/>
        <v>14361184</v>
      </c>
      <c r="F32" s="38">
        <v>11114164.710000003</v>
      </c>
      <c r="G32" s="37">
        <v>8305688.1699999999</v>
      </c>
      <c r="H32" s="37"/>
      <c r="I32" s="39"/>
      <c r="J32" s="39">
        <f t="shared" si="1"/>
        <v>0.578342855992932</v>
      </c>
      <c r="K32" s="39">
        <f t="shared" si="2"/>
        <v>0</v>
      </c>
      <c r="L32" s="40">
        <f t="shared" si="3"/>
        <v>6055495.8300000001</v>
      </c>
    </row>
    <row r="33" spans="2:12" ht="20.100000000000001" customHeight="1" x14ac:dyDescent="0.25">
      <c r="B33" s="36" t="s">
        <v>55</v>
      </c>
      <c r="C33" s="37">
        <v>0</v>
      </c>
      <c r="D33" s="37">
        <v>8994364</v>
      </c>
      <c r="E33" s="38">
        <f t="shared" si="0"/>
        <v>8994364</v>
      </c>
      <c r="F33" s="38">
        <v>6871883.7700000005</v>
      </c>
      <c r="G33" s="37">
        <v>6270266.8700000001</v>
      </c>
      <c r="H33" s="37"/>
      <c r="I33" s="39"/>
      <c r="J33" s="39">
        <f t="shared" si="1"/>
        <v>0.69713287898955389</v>
      </c>
      <c r="K33" s="39">
        <f t="shared" si="2"/>
        <v>0</v>
      </c>
      <c r="L33" s="40">
        <f t="shared" si="3"/>
        <v>2724097.13</v>
      </c>
    </row>
    <row r="34" spans="2:12" ht="20.100000000000001" customHeight="1" x14ac:dyDescent="0.25">
      <c r="B34" s="36" t="s">
        <v>56</v>
      </c>
      <c r="C34" s="37">
        <v>0</v>
      </c>
      <c r="D34" s="37">
        <v>3014498</v>
      </c>
      <c r="E34" s="38">
        <f t="shared" si="0"/>
        <v>3014498</v>
      </c>
      <c r="F34" s="38">
        <v>2421075.7199999997</v>
      </c>
      <c r="G34" s="37">
        <v>2175371.33</v>
      </c>
      <c r="H34" s="37"/>
      <c r="I34" s="39"/>
      <c r="J34" s="39">
        <f t="shared" si="1"/>
        <v>0.72163634873866234</v>
      </c>
      <c r="K34" s="39">
        <f t="shared" si="2"/>
        <v>0</v>
      </c>
      <c r="L34" s="40">
        <f t="shared" si="3"/>
        <v>839126.66999999993</v>
      </c>
    </row>
    <row r="35" spans="2:12" ht="20.100000000000001" customHeight="1" x14ac:dyDescent="0.25">
      <c r="B35" s="36" t="s">
        <v>57</v>
      </c>
      <c r="C35" s="37">
        <v>0</v>
      </c>
      <c r="D35" s="37">
        <v>1227023</v>
      </c>
      <c r="E35" s="38">
        <f t="shared" si="0"/>
        <v>1227023</v>
      </c>
      <c r="F35" s="38">
        <v>1160653.0999999999</v>
      </c>
      <c r="G35" s="37">
        <v>1160653.0999999999</v>
      </c>
      <c r="H35" s="37"/>
      <c r="I35" s="39"/>
      <c r="J35" s="39">
        <f t="shared" si="1"/>
        <v>0.94590981587142198</v>
      </c>
      <c r="K35" s="39">
        <f t="shared" si="2"/>
        <v>0</v>
      </c>
      <c r="L35" s="40">
        <f t="shared" si="3"/>
        <v>66369.90000000014</v>
      </c>
    </row>
    <row r="36" spans="2:12" ht="20.100000000000001" customHeight="1" x14ac:dyDescent="0.25">
      <c r="B36" s="36" t="s">
        <v>58</v>
      </c>
      <c r="C36" s="37">
        <v>0</v>
      </c>
      <c r="D36" s="37">
        <v>5061523</v>
      </c>
      <c r="E36" s="38">
        <f t="shared" si="0"/>
        <v>5061523</v>
      </c>
      <c r="F36" s="38">
        <v>509851.35</v>
      </c>
      <c r="G36" s="37">
        <v>509851.35</v>
      </c>
      <c r="H36" s="37"/>
      <c r="I36" s="39"/>
      <c r="J36" s="39">
        <f t="shared" si="1"/>
        <v>0.10073081758198076</v>
      </c>
      <c r="K36" s="39">
        <f t="shared" si="2"/>
        <v>0</v>
      </c>
      <c r="L36" s="40">
        <f t="shared" si="3"/>
        <v>4551671.6500000004</v>
      </c>
    </row>
    <row r="37" spans="2:12" ht="20.100000000000001" customHeight="1" x14ac:dyDescent="0.25">
      <c r="B37" s="36" t="s">
        <v>59</v>
      </c>
      <c r="C37" s="37">
        <v>0</v>
      </c>
      <c r="D37" s="37">
        <v>5175555</v>
      </c>
      <c r="E37" s="38">
        <f t="shared" si="0"/>
        <v>5175555</v>
      </c>
      <c r="F37" s="38">
        <v>1331689.5700000003</v>
      </c>
      <c r="G37" s="37">
        <v>1105279.57</v>
      </c>
      <c r="H37" s="37"/>
      <c r="I37" s="39"/>
      <c r="J37" s="39">
        <f t="shared" si="1"/>
        <v>0.2135576899482278</v>
      </c>
      <c r="K37" s="39">
        <f t="shared" si="2"/>
        <v>0</v>
      </c>
      <c r="L37" s="40">
        <f t="shared" si="3"/>
        <v>4070275.4299999997</v>
      </c>
    </row>
    <row r="38" spans="2:12" ht="20.100000000000001" customHeight="1" x14ac:dyDescent="0.25">
      <c r="B38" s="36" t="s">
        <v>60</v>
      </c>
      <c r="C38" s="37">
        <v>0</v>
      </c>
      <c r="D38" s="37">
        <v>2394043</v>
      </c>
      <c r="E38" s="38">
        <f t="shared" si="0"/>
        <v>2394043</v>
      </c>
      <c r="F38" s="38">
        <v>430418.93000000005</v>
      </c>
      <c r="G38" s="37">
        <v>414075.63</v>
      </c>
      <c r="H38" s="37"/>
      <c r="I38" s="39"/>
      <c r="J38" s="39">
        <f t="shared" si="1"/>
        <v>0.17296081565786411</v>
      </c>
      <c r="K38" s="39">
        <f t="shared" si="2"/>
        <v>0</v>
      </c>
      <c r="L38" s="40">
        <f t="shared" si="3"/>
        <v>1979967.37</v>
      </c>
    </row>
    <row r="39" spans="2:12" ht="20.100000000000001" customHeight="1" x14ac:dyDescent="0.25">
      <c r="B39" s="36" t="s">
        <v>61</v>
      </c>
      <c r="C39" s="37">
        <v>0</v>
      </c>
      <c r="D39" s="37">
        <v>3793749</v>
      </c>
      <c r="E39" s="38">
        <f t="shared" si="0"/>
        <v>3793749</v>
      </c>
      <c r="F39" s="38">
        <v>652737.30000000005</v>
      </c>
      <c r="G39" s="37">
        <v>652737.30000000005</v>
      </c>
      <c r="H39" s="37"/>
      <c r="I39" s="39"/>
      <c r="J39" s="39">
        <f t="shared" si="1"/>
        <v>0.1720560058137742</v>
      </c>
      <c r="K39" s="39">
        <f t="shared" si="2"/>
        <v>0</v>
      </c>
      <c r="L39" s="40">
        <f t="shared" si="3"/>
        <v>3141011.7</v>
      </c>
    </row>
    <row r="40" spans="2:12" ht="20.100000000000001" customHeight="1" x14ac:dyDescent="0.25">
      <c r="B40" s="36" t="s">
        <v>62</v>
      </c>
      <c r="C40" s="37">
        <v>0</v>
      </c>
      <c r="D40" s="37">
        <v>4094808</v>
      </c>
      <c r="E40" s="38">
        <f t="shared" si="0"/>
        <v>4094808</v>
      </c>
      <c r="F40" s="38">
        <v>1046548.0000000001</v>
      </c>
      <c r="G40" s="37">
        <v>1023572.2000000002</v>
      </c>
      <c r="H40" s="37"/>
      <c r="I40" s="39"/>
      <c r="J40" s="39">
        <f t="shared" si="1"/>
        <v>0.24996830132206446</v>
      </c>
      <c r="K40" s="39">
        <f t="shared" si="2"/>
        <v>0</v>
      </c>
      <c r="L40" s="40">
        <f t="shared" si="3"/>
        <v>3071235.8</v>
      </c>
    </row>
    <row r="41" spans="2:12" ht="20.100000000000001" customHeight="1" x14ac:dyDescent="0.25">
      <c r="B41" s="36" t="s">
        <v>63</v>
      </c>
      <c r="C41" s="37">
        <v>0</v>
      </c>
      <c r="D41" s="37">
        <v>19596648</v>
      </c>
      <c r="E41" s="38">
        <f t="shared" si="0"/>
        <v>19596648</v>
      </c>
      <c r="F41" s="38">
        <v>4738822.16</v>
      </c>
      <c r="G41" s="37">
        <v>3355282.37</v>
      </c>
      <c r="H41" s="37"/>
      <c r="I41" s="39"/>
      <c r="J41" s="39">
        <f t="shared" si="1"/>
        <v>0.1712171576485938</v>
      </c>
      <c r="K41" s="39">
        <f t="shared" si="2"/>
        <v>0</v>
      </c>
      <c r="L41" s="40">
        <f t="shared" si="3"/>
        <v>16241365.629999999</v>
      </c>
    </row>
    <row r="42" spans="2:12" ht="20.100000000000001" customHeight="1" x14ac:dyDescent="0.25">
      <c r="B42" s="36" t="s">
        <v>64</v>
      </c>
      <c r="C42" s="37">
        <v>0</v>
      </c>
      <c r="D42" s="37">
        <v>6852768</v>
      </c>
      <c r="E42" s="38">
        <f t="shared" si="0"/>
        <v>6852768</v>
      </c>
      <c r="F42" s="38">
        <v>3658808.7699999996</v>
      </c>
      <c r="G42" s="37">
        <v>3059564.54</v>
      </c>
      <c r="H42" s="37"/>
      <c r="I42" s="39"/>
      <c r="J42" s="39">
        <f t="shared" si="1"/>
        <v>0.44647134413422429</v>
      </c>
      <c r="K42" s="39">
        <f t="shared" si="2"/>
        <v>0</v>
      </c>
      <c r="L42" s="40">
        <f t="shared" si="3"/>
        <v>3793203.46</v>
      </c>
    </row>
    <row r="43" spans="2:12" ht="20.100000000000001" customHeight="1" x14ac:dyDescent="0.25">
      <c r="B43" s="36" t="s">
        <v>65</v>
      </c>
      <c r="C43" s="37">
        <v>0</v>
      </c>
      <c r="D43" s="37">
        <v>506486</v>
      </c>
      <c r="E43" s="38">
        <f t="shared" si="0"/>
        <v>506486</v>
      </c>
      <c r="F43" s="38">
        <v>506481.91</v>
      </c>
      <c r="G43" s="37">
        <v>506481.91</v>
      </c>
      <c r="H43" s="37"/>
      <c r="I43" s="39"/>
      <c r="J43" s="39">
        <f t="shared" ref="J43:J44" si="4">IF(ISERROR(+G43/E43)=TRUE,0,++G43/E43)</f>
        <v>0.99999192475211551</v>
      </c>
      <c r="K43" s="39">
        <f t="shared" ref="K43:K44" si="5">IF(ISERROR(+H43/E43)=TRUE,0,++H43/E43)</f>
        <v>0</v>
      </c>
      <c r="L43" s="40">
        <f t="shared" ref="L43:L44" si="6">+D43-G43</f>
        <v>4.0900000000256114</v>
      </c>
    </row>
    <row r="44" spans="2:12" ht="20.100000000000001" customHeight="1" x14ac:dyDescent="0.25">
      <c r="B44" s="36" t="s">
        <v>68</v>
      </c>
      <c r="C44" s="37">
        <v>0</v>
      </c>
      <c r="D44" s="37">
        <v>29098885</v>
      </c>
      <c r="E44" s="38">
        <f t="shared" si="0"/>
        <v>29098885</v>
      </c>
      <c r="F44" s="38">
        <v>13675091.18</v>
      </c>
      <c r="G44" s="37">
        <v>9220544.6600000001</v>
      </c>
      <c r="H44" s="37"/>
      <c r="I44" s="39"/>
      <c r="J44" s="39">
        <f t="shared" si="4"/>
        <v>0.31686934602477035</v>
      </c>
      <c r="K44" s="39">
        <f t="shared" si="5"/>
        <v>0</v>
      </c>
      <c r="L44" s="40">
        <f t="shared" si="6"/>
        <v>19878340.34</v>
      </c>
    </row>
    <row r="45" spans="2:12" ht="20.100000000000001" customHeight="1" x14ac:dyDescent="0.25">
      <c r="B45" s="36" t="s">
        <v>69</v>
      </c>
      <c r="C45" s="37">
        <v>0</v>
      </c>
      <c r="D45" s="37">
        <v>3544929</v>
      </c>
      <c r="E45" s="38">
        <f t="shared" si="0"/>
        <v>3544929</v>
      </c>
      <c r="F45" s="38">
        <v>1975528.7299999997</v>
      </c>
      <c r="G45" s="37">
        <v>1512433.9899999995</v>
      </c>
      <c r="H45" s="37"/>
      <c r="I45" s="39"/>
      <c r="J45" s="39">
        <f t="shared" si="1"/>
        <v>0.42664718813832364</v>
      </c>
      <c r="K45" s="39">
        <f t="shared" si="2"/>
        <v>0</v>
      </c>
      <c r="L45" s="40">
        <f t="shared" si="3"/>
        <v>2032495.0100000005</v>
      </c>
    </row>
    <row r="46" spans="2:12" ht="20.100000000000001" customHeight="1" x14ac:dyDescent="0.25">
      <c r="B46" s="36" t="s">
        <v>70</v>
      </c>
      <c r="C46" s="37">
        <v>0</v>
      </c>
      <c r="D46" s="37">
        <v>3363264</v>
      </c>
      <c r="E46" s="38">
        <f t="shared" si="0"/>
        <v>3363264</v>
      </c>
      <c r="F46" s="38">
        <v>1159229.1900000002</v>
      </c>
      <c r="G46" s="37">
        <v>1159229.1900000002</v>
      </c>
      <c r="H46" s="37"/>
      <c r="I46" s="39"/>
      <c r="J46" s="39">
        <f t="shared" si="1"/>
        <v>0.34467386146315016</v>
      </c>
      <c r="K46" s="39">
        <f t="shared" si="2"/>
        <v>0</v>
      </c>
      <c r="L46" s="40">
        <f t="shared" si="3"/>
        <v>2204034.8099999996</v>
      </c>
    </row>
    <row r="47" spans="2:12" ht="20.100000000000001" customHeight="1" x14ac:dyDescent="0.25">
      <c r="B47" s="36" t="s">
        <v>72</v>
      </c>
      <c r="C47" s="37">
        <v>0</v>
      </c>
      <c r="D47" s="37">
        <v>2617993</v>
      </c>
      <c r="E47" s="38">
        <f t="shared" ref="E47" si="7">+D47*100/100</f>
        <v>2617993</v>
      </c>
      <c r="F47" s="38">
        <v>1700239.5299999998</v>
      </c>
      <c r="G47" s="37">
        <v>1039893.18</v>
      </c>
      <c r="H47" s="37"/>
      <c r="I47" s="39"/>
      <c r="J47" s="39">
        <f t="shared" ref="J47" si="8">IF(ISERROR(+G47/E47)=TRUE,0,++G47/E47)</f>
        <v>0.39721006893448535</v>
      </c>
      <c r="K47" s="39"/>
      <c r="L47" s="40"/>
    </row>
    <row r="48" spans="2:12" ht="20.100000000000001" customHeight="1" x14ac:dyDescent="0.25">
      <c r="B48" s="36" t="s">
        <v>73</v>
      </c>
      <c r="C48" s="37">
        <v>0</v>
      </c>
      <c r="D48" s="37">
        <v>7730635</v>
      </c>
      <c r="E48" s="38">
        <f t="shared" si="0"/>
        <v>7730635</v>
      </c>
      <c r="F48" s="38">
        <v>169000</v>
      </c>
      <c r="G48" s="37">
        <v>0</v>
      </c>
      <c r="H48" s="37"/>
      <c r="I48" s="39"/>
      <c r="J48" s="39">
        <f t="shared" si="1"/>
        <v>0</v>
      </c>
      <c r="K48" s="39"/>
      <c r="L48" s="40"/>
    </row>
    <row r="49" spans="2:12" ht="20.100000000000001" customHeight="1" x14ac:dyDescent="0.25">
      <c r="B49" s="36" t="s">
        <v>71</v>
      </c>
      <c r="C49" s="37">
        <v>0</v>
      </c>
      <c r="D49" s="37">
        <v>6782885</v>
      </c>
      <c r="E49" s="38">
        <f t="shared" si="0"/>
        <v>6782885</v>
      </c>
      <c r="F49" s="38">
        <v>812517.72</v>
      </c>
      <c r="G49" s="37">
        <v>282083.71999999997</v>
      </c>
      <c r="H49" s="37"/>
      <c r="I49" s="39"/>
      <c r="J49" s="39">
        <f t="shared" si="1"/>
        <v>4.1587572249861225E-2</v>
      </c>
      <c r="K49" s="39">
        <f t="shared" si="2"/>
        <v>0</v>
      </c>
      <c r="L49" s="40">
        <f t="shared" si="3"/>
        <v>6500801.2800000003</v>
      </c>
    </row>
    <row r="50" spans="2:12" ht="23.25" customHeight="1" x14ac:dyDescent="0.25">
      <c r="B50" s="24" t="s">
        <v>4</v>
      </c>
      <c r="C50" s="11">
        <f t="shared" ref="C50:H50" si="9">SUM(C14:C49)</f>
        <v>0</v>
      </c>
      <c r="D50" s="11">
        <f t="shared" si="9"/>
        <v>433372430</v>
      </c>
      <c r="E50" s="11">
        <f t="shared" si="9"/>
        <v>433372430</v>
      </c>
      <c r="F50" s="11">
        <f t="shared" si="9"/>
        <v>261092285.73000002</v>
      </c>
      <c r="G50" s="11">
        <f t="shared" si="9"/>
        <v>198436645.97999996</v>
      </c>
      <c r="H50" s="11">
        <f t="shared" si="9"/>
        <v>0</v>
      </c>
      <c r="I50" s="15">
        <f>IF(ISERROR(+#REF!/E50)=TRUE,0,++#REF!/E50)</f>
        <v>0</v>
      </c>
      <c r="J50" s="15">
        <f>IF(ISERROR(+G50/E50)=TRUE,0,++G50/E50)</f>
        <v>0.45788940930090999</v>
      </c>
      <c r="K50" s="15">
        <f>IF(ISERROR(+H50/E50)=TRUE,0,++H50/E50)</f>
        <v>0</v>
      </c>
      <c r="L50" s="18">
        <f>SUM(L14:L49)</f>
        <v>225627049.20000005</v>
      </c>
    </row>
    <row r="51" spans="2:12" s="31" customFormat="1" x14ac:dyDescent="0.2">
      <c r="B51" s="12" t="s">
        <v>81</v>
      </c>
      <c r="K51" s="32"/>
    </row>
    <row r="52" spans="2:12" s="31" customFormat="1" x14ac:dyDescent="0.2">
      <c r="B52" s="12"/>
    </row>
    <row r="53" spans="2:12" s="31" customFormat="1" x14ac:dyDescent="0.25">
      <c r="K53" s="32"/>
    </row>
    <row r="54" spans="2:12" s="31" customFormat="1" x14ac:dyDescent="0.25">
      <c r="K54" s="32"/>
    </row>
    <row r="55" spans="2:12" s="31" customFormat="1" x14ac:dyDescent="0.25">
      <c r="K55" s="32"/>
    </row>
    <row r="56" spans="2:12" s="31" customFormat="1" ht="44.25" customHeight="1" x14ac:dyDescent="0.25">
      <c r="B56" s="41"/>
      <c r="C56" s="41" t="s">
        <v>3</v>
      </c>
      <c r="D56" s="41" t="s">
        <v>2</v>
      </c>
      <c r="E56" s="49" t="s">
        <v>17</v>
      </c>
      <c r="F56" s="49" t="s">
        <v>18</v>
      </c>
      <c r="G56" s="49" t="s">
        <v>21</v>
      </c>
      <c r="H56" s="50" t="s">
        <v>14</v>
      </c>
      <c r="I56" s="63"/>
      <c r="J56" s="63"/>
      <c r="K56" s="63"/>
      <c r="L56" s="49"/>
    </row>
    <row r="57" spans="2:12" s="31" customFormat="1" x14ac:dyDescent="0.25">
      <c r="B57" s="42"/>
      <c r="C57" s="43">
        <f>C50/$A$10</f>
        <v>0</v>
      </c>
      <c r="D57" s="43">
        <f>D50/$A$10</f>
        <v>433.37243000000001</v>
      </c>
      <c r="E57" s="43">
        <f>E50/$A$10</f>
        <v>433.37243000000001</v>
      </c>
      <c r="F57" s="43">
        <f>F50/$A$10</f>
        <v>261.09228573000001</v>
      </c>
      <c r="G57" s="43">
        <f>G50/$A$10</f>
        <v>198.43664597999995</v>
      </c>
      <c r="H57" s="51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6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6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6"/>
      <c r="I94" s="44"/>
      <c r="J94" s="44"/>
      <c r="K94" s="44"/>
      <c r="L94" s="45"/>
    </row>
    <row r="95" spans="2:12" s="31" customFormat="1" x14ac:dyDescent="0.25">
      <c r="K95" s="32"/>
    </row>
    <row r="96" spans="2:12" s="31" customFormat="1" x14ac:dyDescent="0.25">
      <c r="K96" s="32"/>
    </row>
    <row r="97" spans="11:11" s="31" customFormat="1" x14ac:dyDescent="0.25">
      <c r="K97" s="32"/>
    </row>
    <row r="98" spans="11:11" s="31" customFormat="1" x14ac:dyDescent="0.25">
      <c r="K98" s="32"/>
    </row>
    <row r="99" spans="11:11" s="31" customFormat="1" x14ac:dyDescent="0.25">
      <c r="K99" s="32"/>
    </row>
    <row r="100" spans="11:11" s="31" customFormat="1" x14ac:dyDescent="0.25">
      <c r="K100" s="32"/>
    </row>
    <row r="101" spans="11:11" s="31" customFormat="1" x14ac:dyDescent="0.25">
      <c r="K101" s="32"/>
    </row>
    <row r="102" spans="11:11" s="31" customFormat="1" x14ac:dyDescent="0.25">
      <c r="K102" s="32"/>
    </row>
    <row r="103" spans="11:11" s="31" customFormat="1" x14ac:dyDescent="0.25">
      <c r="K103" s="32"/>
    </row>
    <row r="104" spans="11:11" s="31" customFormat="1" x14ac:dyDescent="0.25">
      <c r="K104" s="32"/>
    </row>
    <row r="105" spans="11:11" s="31" customFormat="1" x14ac:dyDescent="0.25">
      <c r="K105" s="32"/>
    </row>
    <row r="106" spans="11:11" s="31" customFormat="1" x14ac:dyDescent="0.25">
      <c r="K106" s="32"/>
    </row>
    <row r="107" spans="11:11" s="31" customFormat="1" x14ac:dyDescent="0.25">
      <c r="K107" s="32"/>
    </row>
    <row r="108" spans="11:11" s="31" customFormat="1" x14ac:dyDescent="0.25">
      <c r="K108" s="32"/>
    </row>
    <row r="109" spans="11:11" s="31" customFormat="1" x14ac:dyDescent="0.25">
      <c r="K109" s="32"/>
    </row>
    <row r="110" spans="11:11" s="31" customFormat="1" x14ac:dyDescent="0.25">
      <c r="K110" s="32"/>
    </row>
  </sheetData>
  <mergeCells count="11">
    <mergeCell ref="I56:K56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2017-09-20T00:09:46Z</cp:lastPrinted>
  <dcterms:created xsi:type="dcterms:W3CDTF">2011-03-09T14:32:28Z</dcterms:created>
  <dcterms:modified xsi:type="dcterms:W3CDTF">2017-11-29T22:51:50Z</dcterms:modified>
</cp:coreProperties>
</file>