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CA - 2017\9. Setiembre\"/>
    </mc:Choice>
  </mc:AlternateContent>
  <bookViews>
    <workbookView xWindow="120" yWindow="225" windowWidth="17595" windowHeight="9855"/>
  </bookViews>
  <sheets>
    <sheet name="RO" sheetId="1" r:id="rId1"/>
    <sheet name="RDR" sheetId="8" r:id="rId2"/>
    <sheet name="ROOC" sheetId="9" r:id="rId3"/>
    <sheet name="DYT" sheetId="10" r:id="rId4"/>
  </sheets>
  <definedNames>
    <definedName name="_xlnm._FilterDatabase" localSheetId="3" hidden="1">DYT!$B$12:$L$49</definedName>
    <definedName name="_xlnm._FilterDatabase" localSheetId="1" hidden="1">RDR!$B$12:$L$51</definedName>
    <definedName name="_xlnm._FilterDatabase" localSheetId="0" hidden="1">RO!$B$12:$L$55</definedName>
    <definedName name="_xlnm._FilterDatabase" localSheetId="2" hidden="1">ROOC!$B$12:$L$31</definedName>
    <definedName name="_xlnm.Print_Area" localSheetId="3">DYT!$B$2:$L$82</definedName>
    <definedName name="_xlnm.Print_Area" localSheetId="1">RDR!$B$2:$L$83</definedName>
    <definedName name="_xlnm.Print_Area" localSheetId="0">RO!$B$2:$L$88</definedName>
    <definedName name="_xlnm.Print_Area" localSheetId="2">ROOC!$B$2:$L$64</definedName>
  </definedNames>
  <calcPr calcId="152511"/>
</workbook>
</file>

<file path=xl/calcChain.xml><?xml version="1.0" encoding="utf-8"?>
<calcChain xmlns="http://schemas.openxmlformats.org/spreadsheetml/2006/main">
  <c r="E47" i="10" l="1"/>
  <c r="J47" i="10" s="1"/>
  <c r="C50" i="10"/>
  <c r="D50" i="10"/>
  <c r="L49" i="8"/>
  <c r="E49" i="8"/>
  <c r="J49" i="8" s="1"/>
  <c r="C52" i="8"/>
  <c r="D52" i="8"/>
  <c r="K49" i="8" l="1"/>
  <c r="I49" i="8"/>
  <c r="E48" i="10"/>
  <c r="J48" i="10" s="1"/>
  <c r="E47" i="1"/>
  <c r="J47" i="1" s="1"/>
  <c r="E46" i="1"/>
  <c r="K46" i="1" s="1"/>
  <c r="E45" i="1"/>
  <c r="J45" i="1" s="1"/>
  <c r="E44" i="1"/>
  <c r="J44" i="1" s="1"/>
  <c r="E43" i="1"/>
  <c r="J43" i="1" s="1"/>
  <c r="E42" i="1"/>
  <c r="E41" i="1"/>
  <c r="K41" i="1" s="1"/>
  <c r="E40" i="1"/>
  <c r="K40" i="1" s="1"/>
  <c r="E39" i="1"/>
  <c r="K39" i="1" s="1"/>
  <c r="E38" i="1"/>
  <c r="K38" i="1" s="1"/>
  <c r="E37" i="1"/>
  <c r="K37" i="1" s="1"/>
  <c r="E36" i="1"/>
  <c r="J36" i="1" s="1"/>
  <c r="E35" i="1"/>
  <c r="J35" i="1" s="1"/>
  <c r="E34" i="1"/>
  <c r="E33" i="1"/>
  <c r="K33" i="1" s="1"/>
  <c r="L47" i="1"/>
  <c r="K47" i="1"/>
  <c r="L46" i="1"/>
  <c r="L45" i="1"/>
  <c r="L44" i="1"/>
  <c r="L43" i="1"/>
  <c r="K43" i="1"/>
  <c r="L42" i="1"/>
  <c r="K42" i="1"/>
  <c r="J42" i="1"/>
  <c r="L41" i="1"/>
  <c r="J41" i="1"/>
  <c r="L40" i="1"/>
  <c r="L39" i="1"/>
  <c r="L38" i="1"/>
  <c r="L37" i="1"/>
  <c r="L36" i="1"/>
  <c r="L35" i="1"/>
  <c r="K35" i="1"/>
  <c r="L34" i="1"/>
  <c r="K34" i="1"/>
  <c r="J34" i="1"/>
  <c r="L33" i="1"/>
  <c r="J39" i="1" l="1"/>
  <c r="K36" i="1"/>
  <c r="K44" i="1"/>
  <c r="J37" i="1"/>
  <c r="K45" i="1"/>
  <c r="J33" i="1"/>
  <c r="J40" i="1"/>
  <c r="J46" i="1"/>
  <c r="J38" i="1"/>
  <c r="G50" i="10"/>
  <c r="F50" i="10"/>
  <c r="G32" i="9"/>
  <c r="F32" i="9"/>
  <c r="D32" i="9"/>
  <c r="C32" i="9"/>
  <c r="G52" i="8"/>
  <c r="F52" i="8"/>
  <c r="E49" i="10" l="1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9"/>
  <c r="E51" i="8"/>
  <c r="E50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55" i="1"/>
  <c r="E54" i="1"/>
  <c r="E53" i="1"/>
  <c r="E52" i="1"/>
  <c r="E51" i="1"/>
  <c r="E50" i="1"/>
  <c r="E49" i="1"/>
  <c r="E48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L44" i="10" l="1"/>
  <c r="K44" i="10"/>
  <c r="J44" i="10"/>
  <c r="L43" i="10"/>
  <c r="K43" i="10"/>
  <c r="J43" i="10"/>
  <c r="E14" i="10"/>
  <c r="E14" i="8"/>
  <c r="H50" i="10" l="1"/>
  <c r="G57" i="10"/>
  <c r="F57" i="10"/>
  <c r="D57" i="10"/>
  <c r="C57" i="10"/>
  <c r="L49" i="10"/>
  <c r="J49" i="10"/>
  <c r="L46" i="10"/>
  <c r="K46" i="10"/>
  <c r="L45" i="10"/>
  <c r="J45" i="10"/>
  <c r="L42" i="10"/>
  <c r="K42" i="10"/>
  <c r="L41" i="10"/>
  <c r="J41" i="10"/>
  <c r="L40" i="10"/>
  <c r="K40" i="10"/>
  <c r="L39" i="10"/>
  <c r="J39" i="10"/>
  <c r="L38" i="10"/>
  <c r="K38" i="10"/>
  <c r="L37" i="10"/>
  <c r="J37" i="10"/>
  <c r="L36" i="10"/>
  <c r="K36" i="10"/>
  <c r="L35" i="10"/>
  <c r="J35" i="10"/>
  <c r="L34" i="10"/>
  <c r="K34" i="10"/>
  <c r="L33" i="10"/>
  <c r="J33" i="10"/>
  <c r="L32" i="10"/>
  <c r="K32" i="10"/>
  <c r="L31" i="10"/>
  <c r="J31" i="10"/>
  <c r="L30" i="10"/>
  <c r="K30" i="10"/>
  <c r="L29" i="10"/>
  <c r="K29" i="10"/>
  <c r="J29" i="10"/>
  <c r="L28" i="10"/>
  <c r="K28" i="10"/>
  <c r="L27" i="10"/>
  <c r="J27" i="10"/>
  <c r="L26" i="10"/>
  <c r="K26" i="10"/>
  <c r="L25" i="10"/>
  <c r="J25" i="10"/>
  <c r="L24" i="10"/>
  <c r="K24" i="10"/>
  <c r="L23" i="10"/>
  <c r="J23" i="10"/>
  <c r="L22" i="10"/>
  <c r="K22" i="10"/>
  <c r="L21" i="10"/>
  <c r="J21" i="10"/>
  <c r="L20" i="10"/>
  <c r="J20" i="10"/>
  <c r="K20" i="10"/>
  <c r="L19" i="10"/>
  <c r="J19" i="10"/>
  <c r="L18" i="10"/>
  <c r="K18" i="10"/>
  <c r="L17" i="10"/>
  <c r="J17" i="10"/>
  <c r="L16" i="10"/>
  <c r="K16" i="10"/>
  <c r="L15" i="10"/>
  <c r="J15" i="10"/>
  <c r="L14" i="10"/>
  <c r="K14" i="10"/>
  <c r="H32" i="9"/>
  <c r="G39" i="9"/>
  <c r="F39" i="9"/>
  <c r="D39" i="9"/>
  <c r="C39" i="9"/>
  <c r="L31" i="9"/>
  <c r="E31" i="9"/>
  <c r="K31" i="9" s="1"/>
  <c r="L30" i="9"/>
  <c r="E30" i="9"/>
  <c r="I30" i="9" s="1"/>
  <c r="L29" i="9"/>
  <c r="E29" i="9"/>
  <c r="K29" i="9" s="1"/>
  <c r="L28" i="9"/>
  <c r="E28" i="9"/>
  <c r="J28" i="9" s="1"/>
  <c r="L27" i="9"/>
  <c r="E27" i="9"/>
  <c r="K27" i="9" s="1"/>
  <c r="L26" i="9"/>
  <c r="E26" i="9"/>
  <c r="J26" i="9" s="1"/>
  <c r="L25" i="9"/>
  <c r="E25" i="9"/>
  <c r="K25" i="9" s="1"/>
  <c r="L24" i="9"/>
  <c r="E24" i="9"/>
  <c r="J24" i="9" s="1"/>
  <c r="L23" i="9"/>
  <c r="E23" i="9"/>
  <c r="K23" i="9" s="1"/>
  <c r="L22" i="9"/>
  <c r="E22" i="9"/>
  <c r="J22" i="9" s="1"/>
  <c r="L21" i="9"/>
  <c r="E21" i="9"/>
  <c r="K21" i="9" s="1"/>
  <c r="L20" i="9"/>
  <c r="E20" i="9"/>
  <c r="J20" i="9" s="1"/>
  <c r="L19" i="9"/>
  <c r="E19" i="9"/>
  <c r="K19" i="9" s="1"/>
  <c r="L18" i="9"/>
  <c r="E18" i="9"/>
  <c r="J18" i="9" s="1"/>
  <c r="L17" i="9"/>
  <c r="E17" i="9"/>
  <c r="J17" i="9" s="1"/>
  <c r="L16" i="9"/>
  <c r="E16" i="9"/>
  <c r="K16" i="9" s="1"/>
  <c r="L15" i="9"/>
  <c r="E15" i="9"/>
  <c r="J15" i="9" s="1"/>
  <c r="L14" i="9"/>
  <c r="K14" i="9"/>
  <c r="H52" i="8"/>
  <c r="G59" i="8"/>
  <c r="F59" i="8"/>
  <c r="D59" i="8"/>
  <c r="C59" i="8"/>
  <c r="L51" i="8"/>
  <c r="K51" i="8"/>
  <c r="L50" i="8"/>
  <c r="J50" i="8"/>
  <c r="L48" i="8"/>
  <c r="K48" i="8"/>
  <c r="L47" i="8"/>
  <c r="J47" i="8"/>
  <c r="L46" i="8"/>
  <c r="K46" i="8"/>
  <c r="L45" i="8"/>
  <c r="J45" i="8"/>
  <c r="L44" i="8"/>
  <c r="K44" i="8"/>
  <c r="L43" i="8"/>
  <c r="J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J36" i="8"/>
  <c r="K36" i="8"/>
  <c r="L35" i="8"/>
  <c r="K35" i="8"/>
  <c r="L34" i="8"/>
  <c r="K34" i="8"/>
  <c r="L33" i="8"/>
  <c r="K33" i="8"/>
  <c r="L32" i="8"/>
  <c r="K32" i="8"/>
  <c r="L31" i="8"/>
  <c r="J31" i="8"/>
  <c r="L30" i="8"/>
  <c r="K30" i="8"/>
  <c r="L29" i="8"/>
  <c r="J29" i="8"/>
  <c r="L28" i="8"/>
  <c r="K28" i="8"/>
  <c r="L27" i="8"/>
  <c r="K27" i="8"/>
  <c r="J27" i="8"/>
  <c r="L26" i="8"/>
  <c r="K26" i="8"/>
  <c r="L25" i="8"/>
  <c r="J25" i="8"/>
  <c r="L24" i="8"/>
  <c r="K24" i="8"/>
  <c r="L23" i="8"/>
  <c r="K23" i="8"/>
  <c r="L22" i="8"/>
  <c r="J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J15" i="8"/>
  <c r="L14" i="8"/>
  <c r="I14" i="8"/>
  <c r="J36" i="10" l="1"/>
  <c r="K45" i="8"/>
  <c r="J20" i="8"/>
  <c r="J22" i="10"/>
  <c r="J46" i="10"/>
  <c r="J30" i="10"/>
  <c r="K37" i="10"/>
  <c r="J14" i="10"/>
  <c r="K21" i="10"/>
  <c r="J28" i="10"/>
  <c r="J38" i="10"/>
  <c r="K49" i="10"/>
  <c r="J18" i="10"/>
  <c r="J26" i="10"/>
  <c r="J34" i="10"/>
  <c r="J42" i="10"/>
  <c r="J16" i="10"/>
  <c r="J24" i="10"/>
  <c r="J32" i="10"/>
  <c r="J40" i="10"/>
  <c r="K19" i="10"/>
  <c r="K27" i="10"/>
  <c r="K35" i="10"/>
  <c r="K45" i="10"/>
  <c r="L50" i="10"/>
  <c r="K17" i="10"/>
  <c r="K25" i="10"/>
  <c r="K33" i="10"/>
  <c r="K41" i="10"/>
  <c r="K15" i="10"/>
  <c r="K23" i="10"/>
  <c r="K31" i="10"/>
  <c r="K39" i="10"/>
  <c r="I14" i="10"/>
  <c r="E50" i="10"/>
  <c r="E57" i="10" s="1"/>
  <c r="J19" i="9"/>
  <c r="J23" i="9"/>
  <c r="J25" i="9"/>
  <c r="J16" i="9"/>
  <c r="J21" i="9"/>
  <c r="J29" i="9"/>
  <c r="K17" i="9"/>
  <c r="K24" i="9"/>
  <c r="J14" i="9"/>
  <c r="J27" i="9"/>
  <c r="K18" i="9"/>
  <c r="L32" i="9"/>
  <c r="K15" i="9"/>
  <c r="K22" i="9"/>
  <c r="J30" i="9"/>
  <c r="K26" i="9"/>
  <c r="K30" i="9"/>
  <c r="K20" i="9"/>
  <c r="K28" i="9"/>
  <c r="E32" i="9"/>
  <c r="J32" i="9" s="1"/>
  <c r="I31" i="9"/>
  <c r="J31" i="9"/>
  <c r="J14" i="8"/>
  <c r="K31" i="8"/>
  <c r="K29" i="8"/>
  <c r="J21" i="8"/>
  <c r="J30" i="8"/>
  <c r="K43" i="8"/>
  <c r="J37" i="8"/>
  <c r="J46" i="8"/>
  <c r="K50" i="8"/>
  <c r="J38" i="8"/>
  <c r="K47" i="8"/>
  <c r="J18" i="8"/>
  <c r="J34" i="8"/>
  <c r="J41" i="8"/>
  <c r="J16" i="8"/>
  <c r="J23" i="8"/>
  <c r="K25" i="8"/>
  <c r="J32" i="8"/>
  <c r="J39" i="8"/>
  <c r="J48" i="8"/>
  <c r="L52" i="8"/>
  <c r="J19" i="8"/>
  <c r="J28" i="8"/>
  <c r="J35" i="8"/>
  <c r="J44" i="8"/>
  <c r="J17" i="8"/>
  <c r="J26" i="8"/>
  <c r="J33" i="8"/>
  <c r="J42" i="8"/>
  <c r="I50" i="8"/>
  <c r="J24" i="8"/>
  <c r="J40" i="8"/>
  <c r="K14" i="8"/>
  <c r="I51" i="8"/>
  <c r="J51" i="8"/>
  <c r="E52" i="8"/>
  <c r="J52" i="8" s="1"/>
  <c r="J53" i="1"/>
  <c r="K52" i="1"/>
  <c r="J32" i="1"/>
  <c r="K29" i="1"/>
  <c r="K27" i="1"/>
  <c r="K25" i="1"/>
  <c r="K21" i="1"/>
  <c r="J16" i="1"/>
  <c r="L55" i="1"/>
  <c r="K55" i="1"/>
  <c r="J55" i="1"/>
  <c r="L54" i="1"/>
  <c r="K54" i="1"/>
  <c r="J54" i="1"/>
  <c r="L53" i="1"/>
  <c r="K53" i="1"/>
  <c r="L52" i="1"/>
  <c r="L51" i="1"/>
  <c r="L50" i="1"/>
  <c r="K50" i="1"/>
  <c r="J50" i="1"/>
  <c r="L49" i="1"/>
  <c r="K49" i="1"/>
  <c r="J49" i="1"/>
  <c r="L48" i="1"/>
  <c r="K48" i="1"/>
  <c r="J48" i="1"/>
  <c r="L32" i="1"/>
  <c r="K32" i="1"/>
  <c r="L31" i="1"/>
  <c r="K31" i="1"/>
  <c r="J31" i="1"/>
  <c r="L30" i="1"/>
  <c r="K30" i="1"/>
  <c r="J30" i="1"/>
  <c r="L29" i="1"/>
  <c r="L28" i="1"/>
  <c r="L27" i="1"/>
  <c r="J27" i="1"/>
  <c r="L26" i="1"/>
  <c r="K26" i="1"/>
  <c r="J26" i="1"/>
  <c r="L25" i="1"/>
  <c r="J25" i="1"/>
  <c r="L24" i="1"/>
  <c r="K24" i="1"/>
  <c r="J24" i="1"/>
  <c r="L23" i="1"/>
  <c r="K23" i="1"/>
  <c r="J23" i="1"/>
  <c r="L22" i="1"/>
  <c r="K22" i="1"/>
  <c r="J22" i="1"/>
  <c r="L21" i="1"/>
  <c r="L20" i="1"/>
  <c r="L19" i="1"/>
  <c r="K19" i="1"/>
  <c r="J19" i="1"/>
  <c r="L18" i="1"/>
  <c r="K18" i="1"/>
  <c r="J18" i="1"/>
  <c r="L17" i="1"/>
  <c r="K17" i="1"/>
  <c r="J17" i="1"/>
  <c r="L16" i="1"/>
  <c r="K16" i="1"/>
  <c r="L15" i="1"/>
  <c r="K15" i="1"/>
  <c r="J15" i="1"/>
  <c r="F56" i="1"/>
  <c r="F63" i="1" s="1"/>
  <c r="I50" i="10" l="1"/>
  <c r="K50" i="10"/>
  <c r="J50" i="10"/>
  <c r="I32" i="9"/>
  <c r="E39" i="9"/>
  <c r="K32" i="9"/>
  <c r="K52" i="8"/>
  <c r="E59" i="8"/>
  <c r="I52" i="8"/>
  <c r="K20" i="1"/>
  <c r="K28" i="1"/>
  <c r="K51" i="1"/>
  <c r="J28" i="1"/>
  <c r="J51" i="1"/>
  <c r="J21" i="1"/>
  <c r="J29" i="1"/>
  <c r="J52" i="1"/>
  <c r="J20" i="1"/>
  <c r="C56" i="1" l="1"/>
  <c r="C63" i="1" s="1"/>
  <c r="D56" i="1"/>
  <c r="D63" i="1" s="1"/>
  <c r="G56" i="1" l="1"/>
  <c r="G63" i="1" s="1"/>
  <c r="L14" i="1" l="1"/>
  <c r="E56" i="1" l="1"/>
  <c r="E63" i="1" s="1"/>
  <c r="H56" i="1" l="1"/>
  <c r="I14" i="1"/>
  <c r="K14" i="1"/>
  <c r="J14" i="1"/>
  <c r="L56" i="1" l="1"/>
  <c r="K56" i="1"/>
  <c r="I56" i="1" l="1"/>
  <c r="J56" i="1"/>
</calcChain>
</file>

<file path=xl/sharedStrings.xml><?xml version="1.0" encoding="utf-8"?>
<sst xmlns="http://schemas.openxmlformats.org/spreadsheetml/2006/main" count="234" uniqueCount="80">
  <si>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</si>
  <si>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</si>
  <si>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</si>
  <si>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</si>
  <si>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</si>
  <si>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</si>
  <si>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</si>
  <si>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</si>
  <si>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</si>
  <si>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</si>
  <si>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</si>
  <si>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</si>
  <si>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</si>
  <si>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</si>
  <si>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</si>
  <si>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</si>
  <si>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</si>
  <si>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</si>
  <si>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</si>
  <si>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</si>
  <si>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</si>
  <si>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DEVENG
AL MES DE DIC</t>
  </si>
  <si>
    <t>045 RED DE SALUD TUPAC AMARU</t>
  </si>
  <si>
    <t>046 RED DE SERVICIOS DE SALUD  " BARRANCO-CHORRILLOS-SURCO"</t>
  </si>
  <si>
    <t>047 RED DE SERVICIOS DE SALUD "SAN JUAN DE MIRAFLORES-VILLA MARIA DEL TRIUNFO"</t>
  </si>
  <si>
    <t>048 RED DE SERVICIOS DE SALUD "VILLA EL SALVADOR - LURIN -PACHACAMAC-PUCUSANA"</t>
  </si>
  <si>
    <t>049 HOSPITAL SAN JUAN DE LURIGANCHO</t>
  </si>
  <si>
    <t>050 HOSPITAL VITARTE</t>
  </si>
  <si>
    <t>053 RED DE SALUD LIMA CIUDAD</t>
  </si>
  <si>
    <t>124 CENTRO NACIONAL DE ABASTECIMIENTOS DE RECURSOS ESTRATEGICOS DE SALUD</t>
  </si>
  <si>
    <t>125 PROGRAMA NACIONAL DE INVERSIONES EN SALUD</t>
  </si>
  <si>
    <t>139 INSTITUTO NACIONAL DE SALUD DEL NIÑO - SAN BORJA</t>
  </si>
  <si>
    <t>140 HOSPITAL DE HUAYCAN</t>
  </si>
  <si>
    <t>141 RED DE SALUD LIMA NORTE IV</t>
  </si>
  <si>
    <t>147 RED DE SALUD LIMA ESTE METROPOLITANA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</si>
  <si>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</si>
  <si>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</si>
  <si>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</si>
  <si>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</si>
  <si>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</si>
  <si>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</si>
  <si>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</si>
  <si>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</si>
  <si>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</si>
  <si>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</si>
  <si>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</si>
  <si>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022  DIRECCION DE SALUD DE LIMA METROPOLITANA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</si>
  <si>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</si>
  <si>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</si>
  <si>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</si>
  <si>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</si>
  <si>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</si>
  <si>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</si>
  <si>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</si>
  <si>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</si>
  <si>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</si>
  <si>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</si>
  <si>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043  RED DE SALUD SAN JUAN DE LURIGANCHO</t>
  </si>
  <si>
    <t>044  RED DE SALUD RIMAC - SAN MARTIN DE PORRES - LOS OLIVOS</t>
  </si>
  <si>
    <t>045  RED DE SALUD TUPAC AMARU</t>
  </si>
  <si>
    <t>046  RED DE SERVICIOS DE SALUD  " BARRANCO-CHORRILLOS-SURCO"</t>
  </si>
  <si>
    <t>047  RED DE SERVICIOS DE SALUD "SAN JUAN DE MIRAFLORES-VILLA MARIA DEL TRIUNFO"</t>
  </si>
  <si>
    <t>048  RED DE SERVICIOS DE SALUD "VILLA EL SALVADOR - LURIN -PACHACAMAC-PUCUSANA"</t>
  </si>
  <si>
    <t>049  HOSPITAL SAN JUAN DE LURIGANCHO</t>
  </si>
  <si>
    <t>050  HOSPITAL VITARTE</t>
  </si>
  <si>
    <t>053  RED DE SALUD LIMA CIUDAD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</si>
  <si>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</si>
  <si>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</si>
  <si>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</si>
  <si>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</si>
  <si>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141  RED DE SALUD LIMA NORTE IV</t>
  </si>
  <si>
    <t>147  RED DE SALUD LIMA ESTE METROPOLITANA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</si>
  <si>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</si>
  <si>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</si>
  <si>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</si>
  <si>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</si>
  <si>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</si>
  <si>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EJECUCION PRESUPUESTAL MENSUALIZADA DE GASTOS 
MINISTERIO DE SALUD 2017
MES DE SETIEMBRE</t>
  </si>
  <si>
    <t>DEVENGADO
MES DE SET
(4)</t>
  </si>
  <si>
    <t>Fuente: Base de Datos MEF al cierre del mes de Setiembre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</si>
</sst>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4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41" fontId="23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RO!$C$62:$G$62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RO!$C$63:$G$63</c:f>
              <c:numCache>
                <c:formatCode>_(* #,##0_);_(* \(#,##0\);_(* "-"_);_(@_)</c:formatCode>
                <c:ptCount val="5"/>
                <c:pt idx="0">
                  <c:v>3462.3909469999999</c:v>
                </c:pt>
                <c:pt idx="1">
                  <c:v>4724.7512649999999</c:v>
                </c:pt>
                <c:pt idx="2">
                  <c:v>4724.7512649999999</c:v>
                </c:pt>
                <c:pt idx="3">
                  <c:v>3387.1047391099996</c:v>
                </c:pt>
                <c:pt idx="4">
                  <c:v>2654.8592910200014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679691168"/>
        <c:axId val="679692256"/>
      </c:lineChart>
      <c:catAx>
        <c:axId val="67969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79692256"/>
        <c:crosses val="autoZero"/>
        <c:auto val="1"/>
        <c:lblAlgn val="ctr"/>
        <c:lblOffset val="100"/>
        <c:noMultiLvlLbl val="0"/>
      </c:catAx>
      <c:valAx>
        <c:axId val="6796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7969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RDR!$C$58:$G$58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RDR!$C$59:$G$59</c:f>
              <c:numCache>
                <c:formatCode>_(* #,##0_);_(* \(#,##0\);_(* "-"_);_(@_)</c:formatCode>
                <c:ptCount val="5"/>
                <c:pt idx="0">
                  <c:v>67.768169</c:v>
                </c:pt>
                <c:pt idx="1">
                  <c:v>288.869552</c:v>
                </c:pt>
                <c:pt idx="2">
                  <c:v>288.869552</c:v>
                </c:pt>
                <c:pt idx="3">
                  <c:v>161.44656451999995</c:v>
                </c:pt>
                <c:pt idx="4">
                  <c:v>131.33649966999999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679688992"/>
        <c:axId val="679690624"/>
      </c:lineChart>
      <c:catAx>
        <c:axId val="679688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79690624"/>
        <c:crosses val="autoZero"/>
        <c:auto val="1"/>
        <c:lblAlgn val="ctr"/>
        <c:lblOffset val="100"/>
        <c:noMultiLvlLbl val="0"/>
      </c:catAx>
      <c:valAx>
        <c:axId val="6796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7968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ROOC!$C$38:$G$38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ROOC!$C$39:$G$39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3.1662249999999998</c:v>
                </c:pt>
                <c:pt idx="2">
                  <c:v>2.5888192000000001</c:v>
                </c:pt>
                <c:pt idx="3">
                  <c:v>2.2996941899999999</c:v>
                </c:pt>
                <c:pt idx="4">
                  <c:v>2.2996941899999999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333907120"/>
        <c:axId val="1333913104"/>
      </c:lineChart>
      <c:catAx>
        <c:axId val="1333907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33913104"/>
        <c:crosses val="autoZero"/>
        <c:auto val="1"/>
        <c:lblAlgn val="ctr"/>
        <c:lblOffset val="100"/>
        <c:noMultiLvlLbl val="0"/>
      </c:catAx>
      <c:valAx>
        <c:axId val="133391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3390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DYT!$C$56:$G$56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DYT!$C$57:$G$57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433.37243000000001</c:v>
                </c:pt>
                <c:pt idx="2">
                  <c:v>433.37243000000001</c:v>
                </c:pt>
                <c:pt idx="3">
                  <c:v>261.09228573000001</c:v>
                </c:pt>
                <c:pt idx="4">
                  <c:v>192.99160304000006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333911472"/>
        <c:axId val="1333907664"/>
      </c:lineChart>
      <c:catAx>
        <c:axId val="1333911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33907664"/>
        <c:crosses val="autoZero"/>
        <c:auto val="1"/>
        <c:lblAlgn val="ctr"/>
        <c:lblOffset val="100"/>
        <c:noMultiLvlLbl val="0"/>
      </c:catAx>
      <c:valAx>
        <c:axId val="133390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3391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58</xdr:row>
      <xdr:rowOff>69273</xdr:rowOff>
    </xdr:from>
    <xdr:to>
      <xdr:col>12</xdr:col>
      <xdr:colOff>57226</xdr:colOff>
      <xdr:row>87</xdr:row>
      <xdr:rowOff>24654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54</xdr:row>
      <xdr:rowOff>69273</xdr:rowOff>
    </xdr:from>
    <xdr:to>
      <xdr:col>12</xdr:col>
      <xdr:colOff>57226</xdr:colOff>
      <xdr:row>83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336476</xdr:colOff>
      <xdr:row>34</xdr:row>
      <xdr:rowOff>87219</xdr:rowOff>
    </xdr:from>
    <xdr:to>
      <xdr:col>12</xdr:col>
      <xdr:colOff>33069</xdr:colOff>
      <xdr:row>63</xdr:row>
      <xdr:rowOff>42600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122507</xdr:colOff>
      <xdr:row>52</xdr:row>
      <xdr:rowOff>109996</xdr:rowOff>
    </xdr:from>
    <xdr:to>
      <xdr:col>11</xdr:col>
      <xdr:colOff>968375</xdr:colOff>
      <xdr:row>80</xdr:row>
      <xdr:rowOff>15875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6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77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5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78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35</v>
      </c>
      <c r="C14" s="8">
        <v>2476362601</v>
      </c>
      <c r="D14" s="8">
        <v>1499861230</v>
      </c>
      <c r="E14" s="19">
        <f>+D14*100/100</f>
        <v>1499861230</v>
      </c>
      <c r="F14" s="19">
        <v>1052826937.96</v>
      </c>
      <c r="G14" s="8">
        <v>791698075.68000066</v>
      </c>
      <c r="H14" s="8"/>
      <c r="I14" s="13">
        <f>IF(ISERROR(+#REF!/E14)=TRUE,0,++#REF!/E14)</f>
        <v>0</v>
      </c>
      <c r="J14" s="13">
        <f>IF(ISERROR(+G14/E14)=TRUE,0,++G14/E14)</f>
        <v>0.52784755005634798</v>
      </c>
      <c r="K14" s="13">
        <f>IF(ISERROR(+H14/E14)=TRUE,0,++H14/E14)</f>
        <v>0</v>
      </c>
      <c r="L14" s="16">
        <f>+D14-G14</f>
        <v>708163154.31999934</v>
      </c>
    </row>
    <row r="15" spans="1:12" ht="20.100000000000001" customHeight="1" x14ac:dyDescent="0.25">
      <c r="B15" s="36" t="s">
        <v>36</v>
      </c>
      <c r="C15" s="37">
        <v>0</v>
      </c>
      <c r="D15" s="37">
        <v>35632884</v>
      </c>
      <c r="E15" s="38">
        <f t="shared" ref="E15:E55" si="0">+D15*100/100</f>
        <v>35632884</v>
      </c>
      <c r="F15" s="38">
        <v>29168787.010000005</v>
      </c>
      <c r="G15" s="37">
        <v>18407344.070000011</v>
      </c>
      <c r="H15" s="37"/>
      <c r="I15" s="39"/>
      <c r="J15" s="39">
        <f t="shared" ref="J15:J55" si="1">IF(ISERROR(+G15/E15)=TRUE,0,++G15/E15)</f>
        <v>0.51658305485461153</v>
      </c>
      <c r="K15" s="39">
        <f t="shared" ref="K15:K55" si="2">IF(ISERROR(+H15/E15)=TRUE,0,++H15/E15)</f>
        <v>0</v>
      </c>
      <c r="L15" s="40">
        <f t="shared" ref="L15:L55" si="3">+D15-G15</f>
        <v>17225539.929999989</v>
      </c>
    </row>
    <row r="16" spans="1:12" ht="20.100000000000001" customHeight="1" x14ac:dyDescent="0.25">
      <c r="B16" s="36" t="s">
        <v>37</v>
      </c>
      <c r="C16" s="37">
        <v>0</v>
      </c>
      <c r="D16" s="37">
        <v>36256286</v>
      </c>
      <c r="E16" s="38">
        <f t="shared" si="0"/>
        <v>36256286</v>
      </c>
      <c r="F16" s="38">
        <v>30794296.710000005</v>
      </c>
      <c r="G16" s="37">
        <v>21455685.879999995</v>
      </c>
      <c r="H16" s="37"/>
      <c r="I16" s="39"/>
      <c r="J16" s="39">
        <f t="shared" si="1"/>
        <v>0.59177837134228239</v>
      </c>
      <c r="K16" s="39">
        <f t="shared" si="2"/>
        <v>0</v>
      </c>
      <c r="L16" s="40">
        <f t="shared" si="3"/>
        <v>14800600.120000005</v>
      </c>
    </row>
    <row r="17" spans="2:12" ht="20.100000000000001" customHeight="1" x14ac:dyDescent="0.25">
      <c r="B17" s="36" t="s">
        <v>38</v>
      </c>
      <c r="C17" s="37">
        <v>0</v>
      </c>
      <c r="D17" s="37">
        <v>25744602</v>
      </c>
      <c r="E17" s="38">
        <f t="shared" si="0"/>
        <v>25744602</v>
      </c>
      <c r="F17" s="38">
        <v>18412436.789999999</v>
      </c>
      <c r="G17" s="37">
        <v>11769738.920000004</v>
      </c>
      <c r="H17" s="37"/>
      <c r="I17" s="39"/>
      <c r="J17" s="39">
        <f t="shared" si="1"/>
        <v>0.45717307729208645</v>
      </c>
      <c r="K17" s="39">
        <f t="shared" si="2"/>
        <v>0</v>
      </c>
      <c r="L17" s="40">
        <f t="shared" si="3"/>
        <v>13974863.079999996</v>
      </c>
    </row>
    <row r="18" spans="2:12" ht="20.100000000000001" customHeight="1" x14ac:dyDescent="0.25">
      <c r="B18" s="36" t="s">
        <v>39</v>
      </c>
      <c r="C18" s="37">
        <v>0</v>
      </c>
      <c r="D18" s="37">
        <v>47711347</v>
      </c>
      <c r="E18" s="38">
        <f t="shared" si="0"/>
        <v>47711347</v>
      </c>
      <c r="F18" s="38">
        <v>44063882.839999989</v>
      </c>
      <c r="G18" s="37">
        <v>23144882.509999998</v>
      </c>
      <c r="H18" s="37"/>
      <c r="I18" s="39"/>
      <c r="J18" s="39">
        <f t="shared" si="1"/>
        <v>0.48510226529550715</v>
      </c>
      <c r="K18" s="39">
        <f t="shared" si="2"/>
        <v>0</v>
      </c>
      <c r="L18" s="40">
        <f t="shared" si="3"/>
        <v>24566464.490000002</v>
      </c>
    </row>
    <row r="19" spans="2:12" ht="20.100000000000001" customHeight="1" x14ac:dyDescent="0.25">
      <c r="B19" s="36" t="s">
        <v>40</v>
      </c>
      <c r="C19" s="37">
        <v>0</v>
      </c>
      <c r="D19" s="37">
        <v>131297831</v>
      </c>
      <c r="E19" s="38">
        <f t="shared" si="0"/>
        <v>131297831</v>
      </c>
      <c r="F19" s="38">
        <v>122112803.45</v>
      </c>
      <c r="G19" s="37">
        <v>82519413.589999944</v>
      </c>
      <c r="H19" s="37"/>
      <c r="I19" s="39"/>
      <c r="J19" s="39">
        <f t="shared" si="1"/>
        <v>0.62849030301193587</v>
      </c>
      <c r="K19" s="39">
        <f t="shared" si="2"/>
        <v>0</v>
      </c>
      <c r="L19" s="40">
        <f t="shared" si="3"/>
        <v>48778417.410000056</v>
      </c>
    </row>
    <row r="20" spans="2:12" ht="20.100000000000001" customHeight="1" x14ac:dyDescent="0.25">
      <c r="B20" s="36" t="s">
        <v>41</v>
      </c>
      <c r="C20" s="37">
        <v>0</v>
      </c>
      <c r="D20" s="37">
        <v>89925633</v>
      </c>
      <c r="E20" s="38">
        <f t="shared" si="0"/>
        <v>89925633</v>
      </c>
      <c r="F20" s="38">
        <v>84454086.890000001</v>
      </c>
      <c r="G20" s="37">
        <v>60837150.279999979</v>
      </c>
      <c r="H20" s="37"/>
      <c r="I20" s="39"/>
      <c r="J20" s="39">
        <f t="shared" si="1"/>
        <v>0.67652735099457106</v>
      </c>
      <c r="K20" s="39">
        <f t="shared" si="2"/>
        <v>0</v>
      </c>
      <c r="L20" s="40">
        <f t="shared" si="3"/>
        <v>29088482.720000021</v>
      </c>
    </row>
    <row r="21" spans="2:12" ht="20.100000000000001" customHeight="1" x14ac:dyDescent="0.25">
      <c r="B21" s="36" t="s">
        <v>42</v>
      </c>
      <c r="C21" s="37">
        <v>0</v>
      </c>
      <c r="D21" s="37">
        <v>106568931</v>
      </c>
      <c r="E21" s="38">
        <f t="shared" si="0"/>
        <v>106568931</v>
      </c>
      <c r="F21" s="38">
        <v>98817718.709999964</v>
      </c>
      <c r="G21" s="37">
        <v>66920315.160000071</v>
      </c>
      <c r="H21" s="37"/>
      <c r="I21" s="39"/>
      <c r="J21" s="39">
        <f t="shared" si="1"/>
        <v>0.62795333060064262</v>
      </c>
      <c r="K21" s="39">
        <f t="shared" si="2"/>
        <v>0</v>
      </c>
      <c r="L21" s="40">
        <f t="shared" si="3"/>
        <v>39648615.839999929</v>
      </c>
    </row>
    <row r="22" spans="2:12" ht="20.100000000000001" customHeight="1" x14ac:dyDescent="0.25">
      <c r="B22" s="36" t="s">
        <v>43</v>
      </c>
      <c r="C22" s="37">
        <v>0</v>
      </c>
      <c r="D22" s="37">
        <v>31647726</v>
      </c>
      <c r="E22" s="38">
        <f t="shared" si="0"/>
        <v>31647726</v>
      </c>
      <c r="F22" s="38">
        <v>27450630.619999986</v>
      </c>
      <c r="G22" s="37">
        <v>19883482.769999992</v>
      </c>
      <c r="H22" s="37"/>
      <c r="I22" s="39"/>
      <c r="J22" s="39">
        <f t="shared" si="1"/>
        <v>0.62827524385164335</v>
      </c>
      <c r="K22" s="39">
        <f t="shared" si="2"/>
        <v>0</v>
      </c>
      <c r="L22" s="40">
        <f t="shared" si="3"/>
        <v>11764243.230000008</v>
      </c>
    </row>
    <row r="23" spans="2:12" ht="20.100000000000001" customHeight="1" x14ac:dyDescent="0.25">
      <c r="B23" s="36" t="s">
        <v>44</v>
      </c>
      <c r="C23" s="37">
        <v>0</v>
      </c>
      <c r="D23" s="37">
        <v>65780137</v>
      </c>
      <c r="E23" s="38">
        <f t="shared" si="0"/>
        <v>65780137</v>
      </c>
      <c r="F23" s="38">
        <v>43736299.810000017</v>
      </c>
      <c r="G23" s="37">
        <v>41261418.600000001</v>
      </c>
      <c r="H23" s="37"/>
      <c r="I23" s="39"/>
      <c r="J23" s="39">
        <f t="shared" si="1"/>
        <v>0.62726258232025267</v>
      </c>
      <c r="K23" s="39">
        <f t="shared" si="2"/>
        <v>0</v>
      </c>
      <c r="L23" s="40">
        <f t="shared" si="3"/>
        <v>24518718.399999999</v>
      </c>
    </row>
    <row r="24" spans="2:12" ht="20.100000000000001" customHeight="1" x14ac:dyDescent="0.25">
      <c r="B24" s="36" t="s">
        <v>45</v>
      </c>
      <c r="C24" s="37">
        <v>0</v>
      </c>
      <c r="D24" s="37">
        <v>127799706</v>
      </c>
      <c r="E24" s="38">
        <f t="shared" si="0"/>
        <v>127799706</v>
      </c>
      <c r="F24" s="38">
        <v>107740252.88999999</v>
      </c>
      <c r="G24" s="37">
        <v>82889166.930000007</v>
      </c>
      <c r="H24" s="37"/>
      <c r="I24" s="39"/>
      <c r="J24" s="39">
        <f t="shared" si="1"/>
        <v>0.64858652280467688</v>
      </c>
      <c r="K24" s="39">
        <f t="shared" si="2"/>
        <v>0</v>
      </c>
      <c r="L24" s="40">
        <f t="shared" si="3"/>
        <v>44910539.069999993</v>
      </c>
    </row>
    <row r="25" spans="2:12" ht="20.100000000000001" customHeight="1" x14ac:dyDescent="0.25">
      <c r="B25" s="36" t="s">
        <v>46</v>
      </c>
      <c r="C25" s="37">
        <v>217840448</v>
      </c>
      <c r="D25" s="37">
        <v>53974188</v>
      </c>
      <c r="E25" s="38">
        <f t="shared" si="0"/>
        <v>53974188</v>
      </c>
      <c r="F25" s="38">
        <v>38457089.44000002</v>
      </c>
      <c r="G25" s="37">
        <v>37128143.080000006</v>
      </c>
      <c r="H25" s="37"/>
      <c r="I25" s="39"/>
      <c r="J25" s="39">
        <f t="shared" si="1"/>
        <v>0.68788701517844053</v>
      </c>
      <c r="K25" s="39">
        <f t="shared" si="2"/>
        <v>0</v>
      </c>
      <c r="L25" s="40">
        <f t="shared" si="3"/>
        <v>16846044.919999994</v>
      </c>
    </row>
    <row r="26" spans="2:12" ht="20.100000000000001" customHeight="1" x14ac:dyDescent="0.25">
      <c r="B26" s="36" t="s">
        <v>47</v>
      </c>
      <c r="C26" s="37">
        <v>0</v>
      </c>
      <c r="D26" s="37">
        <v>106166864</v>
      </c>
      <c r="E26" s="38">
        <f t="shared" si="0"/>
        <v>106166864</v>
      </c>
      <c r="F26" s="38">
        <v>87053768.62000002</v>
      </c>
      <c r="G26" s="37">
        <v>57810114.250000022</v>
      </c>
      <c r="H26" s="37"/>
      <c r="I26" s="39"/>
      <c r="J26" s="39">
        <f t="shared" si="1"/>
        <v>0.5445212571221848</v>
      </c>
      <c r="K26" s="39">
        <f t="shared" si="2"/>
        <v>0</v>
      </c>
      <c r="L26" s="40">
        <f t="shared" si="3"/>
        <v>48356749.749999978</v>
      </c>
    </row>
    <row r="27" spans="2:12" ht="20.100000000000001" customHeight="1" x14ac:dyDescent="0.25">
      <c r="B27" s="36" t="s">
        <v>48</v>
      </c>
      <c r="C27" s="37">
        <v>0</v>
      </c>
      <c r="D27" s="37">
        <v>152593066</v>
      </c>
      <c r="E27" s="38">
        <f t="shared" si="0"/>
        <v>152593066</v>
      </c>
      <c r="F27" s="38">
        <v>135489777.07000002</v>
      </c>
      <c r="G27" s="37">
        <v>92765419.960000053</v>
      </c>
      <c r="H27" s="37"/>
      <c r="I27" s="39"/>
      <c r="J27" s="39">
        <f t="shared" si="1"/>
        <v>0.60792683699009009</v>
      </c>
      <c r="K27" s="39">
        <f t="shared" si="2"/>
        <v>0</v>
      </c>
      <c r="L27" s="40">
        <f t="shared" si="3"/>
        <v>59827646.039999947</v>
      </c>
    </row>
    <row r="28" spans="2:12" ht="20.100000000000001" customHeight="1" x14ac:dyDescent="0.25">
      <c r="B28" s="36" t="s">
        <v>49</v>
      </c>
      <c r="C28" s="37">
        <v>0</v>
      </c>
      <c r="D28" s="37">
        <v>141396928</v>
      </c>
      <c r="E28" s="38">
        <f t="shared" si="0"/>
        <v>141396928</v>
      </c>
      <c r="F28" s="38">
        <v>123100825.22999999</v>
      </c>
      <c r="G28" s="37">
        <v>80514664.779999971</v>
      </c>
      <c r="H28" s="37"/>
      <c r="I28" s="39"/>
      <c r="J28" s="39">
        <f t="shared" si="1"/>
        <v>0.56942301306574339</v>
      </c>
      <c r="K28" s="39">
        <f t="shared" si="2"/>
        <v>0</v>
      </c>
      <c r="L28" s="40">
        <f t="shared" si="3"/>
        <v>60882263.220000029</v>
      </c>
    </row>
    <row r="29" spans="2:12" ht="20.100000000000001" customHeight="1" x14ac:dyDescent="0.25">
      <c r="B29" s="36" t="s">
        <v>50</v>
      </c>
      <c r="C29" s="37">
        <v>0</v>
      </c>
      <c r="D29" s="37">
        <v>68888823</v>
      </c>
      <c r="E29" s="38">
        <f t="shared" si="0"/>
        <v>68888823</v>
      </c>
      <c r="F29" s="38">
        <v>43981677.029999994</v>
      </c>
      <c r="G29" s="37">
        <v>43326359.010000005</v>
      </c>
      <c r="H29" s="37"/>
      <c r="I29" s="39"/>
      <c r="J29" s="39">
        <f t="shared" si="1"/>
        <v>0.62893161942975861</v>
      </c>
      <c r="K29" s="39">
        <f t="shared" si="2"/>
        <v>0</v>
      </c>
      <c r="L29" s="40">
        <f t="shared" si="3"/>
        <v>25562463.989999995</v>
      </c>
    </row>
    <row r="30" spans="2:12" ht="20.100000000000001" customHeight="1" x14ac:dyDescent="0.25">
      <c r="B30" s="36" t="s">
        <v>51</v>
      </c>
      <c r="C30" s="37">
        <v>0</v>
      </c>
      <c r="D30" s="37">
        <v>52660038</v>
      </c>
      <c r="E30" s="38">
        <f t="shared" si="0"/>
        <v>52660038</v>
      </c>
      <c r="F30" s="38">
        <v>43047792.519999996</v>
      </c>
      <c r="G30" s="37">
        <v>27028575.629999995</v>
      </c>
      <c r="H30" s="37"/>
      <c r="I30" s="39"/>
      <c r="J30" s="39">
        <f t="shared" si="1"/>
        <v>0.51326540307471857</v>
      </c>
      <c r="K30" s="39">
        <f t="shared" si="2"/>
        <v>0</v>
      </c>
      <c r="L30" s="40">
        <f t="shared" si="3"/>
        <v>25631462.370000005</v>
      </c>
    </row>
    <row r="31" spans="2:12" ht="20.100000000000001" customHeight="1" x14ac:dyDescent="0.25">
      <c r="B31" s="36" t="s">
        <v>52</v>
      </c>
      <c r="C31" s="37">
        <v>0</v>
      </c>
      <c r="D31" s="37">
        <v>35814540</v>
      </c>
      <c r="E31" s="38">
        <f t="shared" si="0"/>
        <v>35814540</v>
      </c>
      <c r="F31" s="38">
        <v>30838334.720000006</v>
      </c>
      <c r="G31" s="37">
        <v>19559432.729999989</v>
      </c>
      <c r="H31" s="37"/>
      <c r="I31" s="39"/>
      <c r="J31" s="39">
        <f t="shared" si="1"/>
        <v>0.54613106101600051</v>
      </c>
      <c r="K31" s="39">
        <f t="shared" si="2"/>
        <v>0</v>
      </c>
      <c r="L31" s="40">
        <f t="shared" si="3"/>
        <v>16255107.270000011</v>
      </c>
    </row>
    <row r="32" spans="2:12" ht="20.100000000000001" customHeight="1" x14ac:dyDescent="0.25">
      <c r="B32" s="36" t="s">
        <v>53</v>
      </c>
      <c r="C32" s="37">
        <v>0</v>
      </c>
      <c r="D32" s="37">
        <v>44542961</v>
      </c>
      <c r="E32" s="38">
        <f t="shared" si="0"/>
        <v>44542961</v>
      </c>
      <c r="F32" s="38">
        <v>39583474.679999992</v>
      </c>
      <c r="G32" s="37">
        <v>26448141.84</v>
      </c>
      <c r="H32" s="37"/>
      <c r="I32" s="39"/>
      <c r="J32" s="39">
        <f t="shared" si="1"/>
        <v>0.59376703403260511</v>
      </c>
      <c r="K32" s="39">
        <f t="shared" si="2"/>
        <v>0</v>
      </c>
      <c r="L32" s="40">
        <f t="shared" si="3"/>
        <v>18094819.16</v>
      </c>
    </row>
    <row r="33" spans="2:12" ht="20.100000000000001" customHeight="1" x14ac:dyDescent="0.25">
      <c r="B33" s="36" t="s">
        <v>54</v>
      </c>
      <c r="C33" s="37">
        <v>0</v>
      </c>
      <c r="D33" s="37">
        <v>73406044</v>
      </c>
      <c r="E33" s="38">
        <f t="shared" si="0"/>
        <v>73406044</v>
      </c>
      <c r="F33" s="38">
        <v>67895873.189999983</v>
      </c>
      <c r="G33" s="37">
        <v>46874905.179999977</v>
      </c>
      <c r="H33" s="37"/>
      <c r="I33" s="39"/>
      <c r="J33" s="39">
        <f t="shared" ref="J33:J47" si="4">IF(ISERROR(+G33/E33)=TRUE,0,++G33/E33)</f>
        <v>0.63857010439085882</v>
      </c>
      <c r="K33" s="39">
        <f t="shared" ref="K33:K47" si="5">IF(ISERROR(+H33/E33)=TRUE,0,++H33/E33)</f>
        <v>0</v>
      </c>
      <c r="L33" s="40">
        <f t="shared" ref="L33:L47" si="6">+D33-G33</f>
        <v>26531138.820000023</v>
      </c>
    </row>
    <row r="34" spans="2:12" ht="20.100000000000001" customHeight="1" x14ac:dyDescent="0.25">
      <c r="B34" s="36" t="s">
        <v>55</v>
      </c>
      <c r="C34" s="37">
        <v>0</v>
      </c>
      <c r="D34" s="37">
        <v>37367638</v>
      </c>
      <c r="E34" s="38">
        <f t="shared" si="0"/>
        <v>37367638</v>
      </c>
      <c r="F34" s="38">
        <v>30845064.43</v>
      </c>
      <c r="G34" s="37">
        <v>22290649.329999998</v>
      </c>
      <c r="H34" s="37"/>
      <c r="I34" s="39"/>
      <c r="J34" s="39">
        <f t="shared" si="4"/>
        <v>0.59652283427708219</v>
      </c>
      <c r="K34" s="39">
        <f t="shared" si="5"/>
        <v>0</v>
      </c>
      <c r="L34" s="40">
        <f t="shared" si="6"/>
        <v>15076988.670000002</v>
      </c>
    </row>
    <row r="35" spans="2:12" ht="20.100000000000001" customHeight="1" x14ac:dyDescent="0.25">
      <c r="B35" s="36" t="s">
        <v>56</v>
      </c>
      <c r="C35" s="37">
        <v>0</v>
      </c>
      <c r="D35" s="37">
        <v>24333131</v>
      </c>
      <c r="E35" s="38">
        <f t="shared" si="0"/>
        <v>24333131</v>
      </c>
      <c r="F35" s="38">
        <v>20003616.579999998</v>
      </c>
      <c r="G35" s="37">
        <v>15329222.709999999</v>
      </c>
      <c r="H35" s="37"/>
      <c r="I35" s="39"/>
      <c r="J35" s="39">
        <f t="shared" si="4"/>
        <v>0.62997329484643794</v>
      </c>
      <c r="K35" s="39">
        <f t="shared" si="5"/>
        <v>0</v>
      </c>
      <c r="L35" s="40">
        <f t="shared" si="6"/>
        <v>9003908.290000001</v>
      </c>
    </row>
    <row r="36" spans="2:12" ht="20.100000000000001" customHeight="1" x14ac:dyDescent="0.25">
      <c r="B36" s="36" t="s">
        <v>57</v>
      </c>
      <c r="C36" s="37">
        <v>0</v>
      </c>
      <c r="D36" s="37">
        <v>61876691</v>
      </c>
      <c r="E36" s="38">
        <f t="shared" si="0"/>
        <v>61876691</v>
      </c>
      <c r="F36" s="38">
        <v>42004549.669999994</v>
      </c>
      <c r="G36" s="37">
        <v>42004549.669999994</v>
      </c>
      <c r="H36" s="37"/>
      <c r="I36" s="39"/>
      <c r="J36" s="39">
        <f t="shared" si="4"/>
        <v>0.67884285651280207</v>
      </c>
      <c r="K36" s="39">
        <f t="shared" si="5"/>
        <v>0</v>
      </c>
      <c r="L36" s="40">
        <f t="shared" si="6"/>
        <v>19872141.330000006</v>
      </c>
    </row>
    <row r="37" spans="2:12" ht="20.100000000000001" customHeight="1" x14ac:dyDescent="0.25">
      <c r="B37" s="36" t="s">
        <v>58</v>
      </c>
      <c r="C37" s="37">
        <v>0</v>
      </c>
      <c r="D37" s="37">
        <v>76446074</v>
      </c>
      <c r="E37" s="38">
        <f t="shared" si="0"/>
        <v>76446074</v>
      </c>
      <c r="F37" s="38">
        <v>40839303.299999967</v>
      </c>
      <c r="G37" s="37">
        <v>40654952.919999972</v>
      </c>
      <c r="H37" s="37"/>
      <c r="I37" s="39"/>
      <c r="J37" s="39">
        <f t="shared" si="4"/>
        <v>0.53181217546894521</v>
      </c>
      <c r="K37" s="39">
        <f t="shared" si="5"/>
        <v>0</v>
      </c>
      <c r="L37" s="40">
        <f t="shared" si="6"/>
        <v>35791121.080000028</v>
      </c>
    </row>
    <row r="38" spans="2:12" ht="20.100000000000001" customHeight="1" x14ac:dyDescent="0.25">
      <c r="B38" s="36" t="s">
        <v>59</v>
      </c>
      <c r="C38" s="37">
        <v>0</v>
      </c>
      <c r="D38" s="37">
        <v>80653345</v>
      </c>
      <c r="E38" s="38">
        <f t="shared" si="0"/>
        <v>80653345</v>
      </c>
      <c r="F38" s="38">
        <v>63736215.299999975</v>
      </c>
      <c r="G38" s="37">
        <v>63710730.019999973</v>
      </c>
      <c r="H38" s="37"/>
      <c r="I38" s="39"/>
      <c r="J38" s="39">
        <f t="shared" si="4"/>
        <v>0.78993289143804235</v>
      </c>
      <c r="K38" s="39">
        <f t="shared" si="5"/>
        <v>0</v>
      </c>
      <c r="L38" s="40">
        <f t="shared" si="6"/>
        <v>16942614.980000027</v>
      </c>
    </row>
    <row r="39" spans="2:12" ht="20.100000000000001" customHeight="1" x14ac:dyDescent="0.25">
      <c r="B39" s="36" t="s">
        <v>60</v>
      </c>
      <c r="C39" s="37">
        <v>0</v>
      </c>
      <c r="D39" s="37">
        <v>42513551</v>
      </c>
      <c r="E39" s="38">
        <f t="shared" si="0"/>
        <v>42513551</v>
      </c>
      <c r="F39" s="38">
        <v>29622940.819999963</v>
      </c>
      <c r="G39" s="37">
        <v>29142701.329999968</v>
      </c>
      <c r="H39" s="37"/>
      <c r="I39" s="39"/>
      <c r="J39" s="39">
        <f t="shared" si="4"/>
        <v>0.68549205240465494</v>
      </c>
      <c r="K39" s="39">
        <f t="shared" si="5"/>
        <v>0</v>
      </c>
      <c r="L39" s="40">
        <f t="shared" si="6"/>
        <v>13370849.670000032</v>
      </c>
    </row>
    <row r="40" spans="2:12" ht="20.100000000000001" customHeight="1" x14ac:dyDescent="0.25">
      <c r="B40" s="36" t="s">
        <v>61</v>
      </c>
      <c r="C40" s="37">
        <v>0</v>
      </c>
      <c r="D40" s="37">
        <v>66535368</v>
      </c>
      <c r="E40" s="38">
        <f t="shared" si="0"/>
        <v>66535368</v>
      </c>
      <c r="F40" s="38">
        <v>44539038.20000001</v>
      </c>
      <c r="G40" s="37">
        <v>44188170.740000024</v>
      </c>
      <c r="H40" s="37"/>
      <c r="I40" s="39"/>
      <c r="J40" s="39">
        <f t="shared" si="4"/>
        <v>0.66413055294140744</v>
      </c>
      <c r="K40" s="39">
        <f t="shared" si="5"/>
        <v>0</v>
      </c>
      <c r="L40" s="40">
        <f t="shared" si="6"/>
        <v>22347197.259999976</v>
      </c>
    </row>
    <row r="41" spans="2:12" ht="20.100000000000001" customHeight="1" x14ac:dyDescent="0.25">
      <c r="B41" s="36" t="s">
        <v>62</v>
      </c>
      <c r="C41" s="37">
        <v>0</v>
      </c>
      <c r="D41" s="37">
        <v>61234192</v>
      </c>
      <c r="E41" s="38">
        <f t="shared" si="0"/>
        <v>61234192</v>
      </c>
      <c r="F41" s="38">
        <v>37774551.369999982</v>
      </c>
      <c r="G41" s="37">
        <v>36638024.75999999</v>
      </c>
      <c r="H41" s="37"/>
      <c r="I41" s="39"/>
      <c r="J41" s="39">
        <f t="shared" si="4"/>
        <v>0.59832625471729894</v>
      </c>
      <c r="K41" s="39">
        <f t="shared" si="5"/>
        <v>0</v>
      </c>
      <c r="L41" s="40">
        <f t="shared" si="6"/>
        <v>24596167.24000001</v>
      </c>
    </row>
    <row r="42" spans="2:12" ht="20.100000000000001" customHeight="1" x14ac:dyDescent="0.25">
      <c r="B42" s="36" t="s">
        <v>63</v>
      </c>
      <c r="C42" s="37">
        <v>0</v>
      </c>
      <c r="D42" s="37">
        <v>46823566</v>
      </c>
      <c r="E42" s="38">
        <f t="shared" si="0"/>
        <v>46823566</v>
      </c>
      <c r="F42" s="38">
        <v>29303415.130000003</v>
      </c>
      <c r="G42" s="37">
        <v>28535705.730000008</v>
      </c>
      <c r="H42" s="37"/>
      <c r="I42" s="39"/>
      <c r="J42" s="39">
        <f t="shared" si="4"/>
        <v>0.60943042505562284</v>
      </c>
      <c r="K42" s="39">
        <f t="shared" si="5"/>
        <v>0</v>
      </c>
      <c r="L42" s="40">
        <f t="shared" si="6"/>
        <v>18287860.269999992</v>
      </c>
    </row>
    <row r="43" spans="2:12" ht="20.100000000000001" customHeight="1" x14ac:dyDescent="0.25">
      <c r="B43" s="36" t="s">
        <v>64</v>
      </c>
      <c r="C43" s="37">
        <v>0</v>
      </c>
      <c r="D43" s="37">
        <v>46032473</v>
      </c>
      <c r="E43" s="38">
        <f t="shared" si="0"/>
        <v>46032473</v>
      </c>
      <c r="F43" s="38">
        <v>29647079.189999983</v>
      </c>
      <c r="G43" s="37">
        <v>26992736.679999989</v>
      </c>
      <c r="H43" s="37"/>
      <c r="I43" s="39"/>
      <c r="J43" s="39">
        <f t="shared" si="4"/>
        <v>0.58638467414079598</v>
      </c>
      <c r="K43" s="39">
        <f t="shared" si="5"/>
        <v>0</v>
      </c>
      <c r="L43" s="40">
        <f t="shared" si="6"/>
        <v>19039736.320000011</v>
      </c>
    </row>
    <row r="44" spans="2:12" ht="20.100000000000001" customHeight="1" x14ac:dyDescent="0.25">
      <c r="B44" s="36" t="s">
        <v>65</v>
      </c>
      <c r="C44" s="37">
        <v>0</v>
      </c>
      <c r="D44" s="37">
        <v>77904677</v>
      </c>
      <c r="E44" s="38">
        <f t="shared" si="0"/>
        <v>77904677</v>
      </c>
      <c r="F44" s="38">
        <v>53393529.949999973</v>
      </c>
      <c r="G44" s="37">
        <v>53388123.829999976</v>
      </c>
      <c r="H44" s="37"/>
      <c r="I44" s="39"/>
      <c r="J44" s="39">
        <f t="shared" si="4"/>
        <v>0.68530062489059518</v>
      </c>
      <c r="K44" s="39">
        <f t="shared" si="5"/>
        <v>0</v>
      </c>
      <c r="L44" s="40">
        <f t="shared" si="6"/>
        <v>24516553.170000024</v>
      </c>
    </row>
    <row r="45" spans="2:12" ht="20.100000000000001" customHeight="1" x14ac:dyDescent="0.25">
      <c r="B45" s="36" t="s">
        <v>66</v>
      </c>
      <c r="C45" s="37">
        <v>726350000</v>
      </c>
      <c r="D45" s="37">
        <v>702580553</v>
      </c>
      <c r="E45" s="38">
        <f t="shared" si="0"/>
        <v>702580553</v>
      </c>
      <c r="F45" s="38">
        <v>448074480.85999995</v>
      </c>
      <c r="G45" s="37">
        <v>394130889.75000006</v>
      </c>
      <c r="H45" s="37"/>
      <c r="I45" s="39"/>
      <c r="J45" s="39">
        <f t="shared" si="4"/>
        <v>0.56097608746366778</v>
      </c>
      <c r="K45" s="39">
        <f t="shared" si="5"/>
        <v>0</v>
      </c>
      <c r="L45" s="40">
        <f t="shared" si="6"/>
        <v>308449663.24999994</v>
      </c>
    </row>
    <row r="46" spans="2:12" ht="20.100000000000001" customHeight="1" x14ac:dyDescent="0.25">
      <c r="B46" s="36" t="s">
        <v>67</v>
      </c>
      <c r="C46" s="37">
        <v>41837898</v>
      </c>
      <c r="D46" s="37">
        <v>109938935</v>
      </c>
      <c r="E46" s="38">
        <f t="shared" si="0"/>
        <v>109938935</v>
      </c>
      <c r="F46" s="38">
        <v>33283727.730000004</v>
      </c>
      <c r="G46" s="37">
        <v>25726602.669999998</v>
      </c>
      <c r="H46" s="37"/>
      <c r="I46" s="39"/>
      <c r="J46" s="39">
        <f t="shared" si="4"/>
        <v>0.2340081125035457</v>
      </c>
      <c r="K46" s="39">
        <f t="shared" si="5"/>
        <v>0</v>
      </c>
      <c r="L46" s="40">
        <f t="shared" si="6"/>
        <v>84212332.329999998</v>
      </c>
    </row>
    <row r="47" spans="2:12" ht="20.100000000000001" customHeight="1" x14ac:dyDescent="0.25">
      <c r="B47" s="36" t="s">
        <v>68</v>
      </c>
      <c r="C47" s="37">
        <v>0</v>
      </c>
      <c r="D47" s="37">
        <v>106812641</v>
      </c>
      <c r="E47" s="38">
        <f t="shared" si="0"/>
        <v>106812641</v>
      </c>
      <c r="F47" s="38">
        <v>98528904.399999961</v>
      </c>
      <c r="G47" s="37">
        <v>74359372.090000033</v>
      </c>
      <c r="H47" s="37"/>
      <c r="I47" s="39"/>
      <c r="J47" s="39">
        <f t="shared" si="4"/>
        <v>0.69616640309455535</v>
      </c>
      <c r="K47" s="39">
        <f t="shared" si="5"/>
        <v>0</v>
      </c>
      <c r="L47" s="40">
        <f t="shared" si="6"/>
        <v>32453268.909999967</v>
      </c>
    </row>
    <row r="48" spans="2:12" ht="20.100000000000001" customHeight="1" x14ac:dyDescent="0.25">
      <c r="B48" s="36" t="s">
        <v>69</v>
      </c>
      <c r="C48" s="37">
        <v>0</v>
      </c>
      <c r="D48" s="37">
        <v>21020166</v>
      </c>
      <c r="E48" s="38">
        <f t="shared" si="0"/>
        <v>21020166</v>
      </c>
      <c r="F48" s="38">
        <v>13023907.859999996</v>
      </c>
      <c r="G48" s="37">
        <v>12560393.429999994</v>
      </c>
      <c r="H48" s="37"/>
      <c r="I48" s="39"/>
      <c r="J48" s="39">
        <f t="shared" si="1"/>
        <v>0.59754016357435014</v>
      </c>
      <c r="K48" s="39">
        <f t="shared" si="2"/>
        <v>0</v>
      </c>
      <c r="L48" s="40">
        <f t="shared" si="3"/>
        <v>8459772.5700000059</v>
      </c>
    </row>
    <row r="49" spans="2:12" ht="20.100000000000001" customHeight="1" x14ac:dyDescent="0.25">
      <c r="B49" s="36" t="s">
        <v>70</v>
      </c>
      <c r="C49" s="37">
        <v>0</v>
      </c>
      <c r="D49" s="37">
        <v>28057115</v>
      </c>
      <c r="E49" s="38">
        <f t="shared" si="0"/>
        <v>28057115</v>
      </c>
      <c r="F49" s="38">
        <v>18890206.469999999</v>
      </c>
      <c r="G49" s="37">
        <v>18714464.260000002</v>
      </c>
      <c r="H49" s="37"/>
      <c r="I49" s="39"/>
      <c r="J49" s="39">
        <f t="shared" si="1"/>
        <v>0.66701313588371436</v>
      </c>
      <c r="K49" s="39">
        <f t="shared" si="2"/>
        <v>0</v>
      </c>
      <c r="L49" s="40">
        <f t="shared" si="3"/>
        <v>9342650.7399999984</v>
      </c>
    </row>
    <row r="50" spans="2:12" ht="20.100000000000001" customHeight="1" x14ac:dyDescent="0.25">
      <c r="B50" s="36" t="s">
        <v>72</v>
      </c>
      <c r="C50" s="37">
        <v>0</v>
      </c>
      <c r="D50" s="37">
        <v>57647254</v>
      </c>
      <c r="E50" s="38">
        <f t="shared" si="0"/>
        <v>57647254</v>
      </c>
      <c r="F50" s="38">
        <v>32603867.600000005</v>
      </c>
      <c r="G50" s="37">
        <v>24244419.860000003</v>
      </c>
      <c r="H50" s="37"/>
      <c r="I50" s="39"/>
      <c r="J50" s="39">
        <f t="shared" si="1"/>
        <v>0.42056504304610942</v>
      </c>
      <c r="K50" s="39">
        <f t="shared" si="2"/>
        <v>0</v>
      </c>
      <c r="L50" s="40">
        <f t="shared" si="3"/>
        <v>33402834.139999997</v>
      </c>
    </row>
    <row r="51" spans="2:12" ht="20.100000000000001" customHeight="1" x14ac:dyDescent="0.25">
      <c r="B51" s="36" t="s">
        <v>73</v>
      </c>
      <c r="C51" s="37">
        <v>0</v>
      </c>
      <c r="D51" s="37">
        <v>22905942</v>
      </c>
      <c r="E51" s="38">
        <f t="shared" si="0"/>
        <v>22905942</v>
      </c>
      <c r="F51" s="38">
        <v>1466947.27</v>
      </c>
      <c r="G51" s="37">
        <v>204002.88</v>
      </c>
      <c r="H51" s="37"/>
      <c r="I51" s="39"/>
      <c r="J51" s="39">
        <f t="shared" si="1"/>
        <v>8.9061117853175397E-3</v>
      </c>
      <c r="K51" s="39">
        <f t="shared" si="2"/>
        <v>0</v>
      </c>
      <c r="L51" s="40">
        <f t="shared" si="3"/>
        <v>22701939.120000001</v>
      </c>
    </row>
    <row r="52" spans="2:12" ht="20.100000000000001" customHeight="1" x14ac:dyDescent="0.25">
      <c r="B52" s="36" t="s">
        <v>74</v>
      </c>
      <c r="C52" s="37">
        <v>0</v>
      </c>
      <c r="D52" s="37">
        <v>14825937</v>
      </c>
      <c r="E52" s="38">
        <f t="shared" si="0"/>
        <v>14825937</v>
      </c>
      <c r="F52" s="38">
        <v>0</v>
      </c>
      <c r="G52" s="37">
        <v>0</v>
      </c>
      <c r="H52" s="37"/>
      <c r="I52" s="39"/>
      <c r="J52" s="39">
        <f t="shared" si="1"/>
        <v>0</v>
      </c>
      <c r="K52" s="39">
        <f t="shared" si="2"/>
        <v>0</v>
      </c>
      <c r="L52" s="40">
        <f t="shared" si="3"/>
        <v>14825937</v>
      </c>
    </row>
    <row r="53" spans="2:12" ht="20.100000000000001" customHeight="1" x14ac:dyDescent="0.25">
      <c r="B53" s="36" t="s">
        <v>75</v>
      </c>
      <c r="C53" s="37">
        <v>0</v>
      </c>
      <c r="D53" s="37">
        <v>17061845</v>
      </c>
      <c r="E53" s="38">
        <f t="shared" si="0"/>
        <v>17061845</v>
      </c>
      <c r="F53" s="38">
        <v>0</v>
      </c>
      <c r="G53" s="37">
        <v>0</v>
      </c>
      <c r="H53" s="37"/>
      <c r="I53" s="39"/>
      <c r="J53" s="39">
        <f t="shared" si="1"/>
        <v>0</v>
      </c>
      <c r="K53" s="39">
        <f t="shared" si="2"/>
        <v>0</v>
      </c>
      <c r="L53" s="40">
        <f t="shared" si="3"/>
        <v>17061845</v>
      </c>
    </row>
    <row r="54" spans="2:12" ht="20.100000000000001" customHeight="1" x14ac:dyDescent="0.25">
      <c r="B54" s="36" t="s">
        <v>76</v>
      </c>
      <c r="C54" s="37">
        <v>0</v>
      </c>
      <c r="D54" s="37">
        <v>18547775</v>
      </c>
      <c r="E54" s="38">
        <f t="shared" si="0"/>
        <v>18547775</v>
      </c>
      <c r="F54" s="38">
        <v>25004.1</v>
      </c>
      <c r="G54" s="37">
        <v>0</v>
      </c>
      <c r="H54" s="37"/>
      <c r="I54" s="39"/>
      <c r="J54" s="39">
        <f t="shared" si="1"/>
        <v>0</v>
      </c>
      <c r="K54" s="39">
        <f t="shared" si="2"/>
        <v>0</v>
      </c>
      <c r="L54" s="40">
        <f t="shared" si="3"/>
        <v>18547775</v>
      </c>
    </row>
    <row r="55" spans="2:12" ht="20.100000000000001" customHeight="1" x14ac:dyDescent="0.25">
      <c r="B55" s="36" t="s">
        <v>71</v>
      </c>
      <c r="C55" s="37">
        <v>0</v>
      </c>
      <c r="D55" s="37">
        <v>75962631</v>
      </c>
      <c r="E55" s="38">
        <f t="shared" si="0"/>
        <v>75962631</v>
      </c>
      <c r="F55" s="38">
        <v>50471642.70000001</v>
      </c>
      <c r="G55" s="37">
        <v>49801147.51000002</v>
      </c>
      <c r="H55" s="37"/>
      <c r="I55" s="39"/>
      <c r="J55" s="39">
        <f t="shared" si="1"/>
        <v>0.6556006138070708</v>
      </c>
      <c r="K55" s="39">
        <f t="shared" si="2"/>
        <v>0</v>
      </c>
      <c r="L55" s="40">
        <f t="shared" si="3"/>
        <v>26161483.48999998</v>
      </c>
    </row>
    <row r="56" spans="2:12" ht="23.25" customHeight="1" x14ac:dyDescent="0.25">
      <c r="B56" s="24" t="s">
        <v>4</v>
      </c>
      <c r="C56" s="11">
        <f t="shared" ref="C56:H56" si="7">SUM(C14:C55)</f>
        <v>3462390947</v>
      </c>
      <c r="D56" s="11">
        <f t="shared" si="7"/>
        <v>4724751265</v>
      </c>
      <c r="E56" s="11">
        <f t="shared" si="7"/>
        <v>4724751265</v>
      </c>
      <c r="F56" s="11">
        <f t="shared" si="7"/>
        <v>3387104739.1099997</v>
      </c>
      <c r="G56" s="11">
        <f t="shared" si="7"/>
        <v>2654859291.0200014</v>
      </c>
      <c r="H56" s="11">
        <f t="shared" si="7"/>
        <v>0</v>
      </c>
      <c r="I56" s="15">
        <f>IF(ISERROR(+#REF!/E56)=TRUE,0,++#REF!/E56)</f>
        <v>0</v>
      </c>
      <c r="J56" s="15">
        <f>IF(ISERROR(+G56/E56)=TRUE,0,++G56/E56)</f>
        <v>0.56190456219074669</v>
      </c>
      <c r="K56" s="15">
        <f>IF(ISERROR(+H56/E56)=TRUE,0,++H56/E56)</f>
        <v>0</v>
      </c>
      <c r="L56" s="18">
        <f>SUM(L14:L55)</f>
        <v>2069891973.9799991</v>
      </c>
    </row>
    <row r="57" spans="2:12" x14ac:dyDescent="0.2">
      <c r="B57" s="12" t="s">
        <v>79</v>
      </c>
    </row>
    <row r="58" spans="2:12" s="31" customFormat="1" x14ac:dyDescent="0.2">
      <c r="B58" s="12"/>
    </row>
    <row r="59" spans="2:12" s="31" customFormat="1" x14ac:dyDescent="0.25">
      <c r="K59" s="32"/>
    </row>
    <row r="60" spans="2:12" s="31" customFormat="1" x14ac:dyDescent="0.25">
      <c r="K60" s="32"/>
    </row>
    <row r="61" spans="2:12" s="31" customFormat="1" x14ac:dyDescent="0.25">
      <c r="K61" s="32"/>
    </row>
    <row r="62" spans="2:12" s="31" customFormat="1" ht="44.25" customHeight="1" x14ac:dyDescent="0.25">
      <c r="B62" s="41"/>
      <c r="C62" s="28" t="s">
        <v>3</v>
      </c>
      <c r="D62" s="28" t="s">
        <v>2</v>
      </c>
      <c r="E62" s="26" t="s">
        <v>17</v>
      </c>
      <c r="F62" s="26" t="s">
        <v>18</v>
      </c>
      <c r="G62" s="26" t="s">
        <v>21</v>
      </c>
      <c r="H62" s="27" t="s">
        <v>14</v>
      </c>
      <c r="I62" s="52"/>
      <c r="J62" s="52"/>
      <c r="K62" s="52"/>
      <c r="L62" s="26"/>
    </row>
    <row r="63" spans="2:12" s="31" customFormat="1" x14ac:dyDescent="0.25">
      <c r="B63" s="42"/>
      <c r="C63" s="29">
        <f>C56/$A$10</f>
        <v>3462.3909469999999</v>
      </c>
      <c r="D63" s="29">
        <f>D56/$A$10</f>
        <v>4724.7512649999999</v>
      </c>
      <c r="E63" s="29">
        <f>E56/$A$10</f>
        <v>4724.7512649999999</v>
      </c>
      <c r="F63" s="29">
        <f>F56/$A$10</f>
        <v>3387.1047391099996</v>
      </c>
      <c r="G63" s="29">
        <f>G56/$A$10</f>
        <v>2654.8592910200014</v>
      </c>
      <c r="H63" s="33"/>
      <c r="I63" s="34"/>
      <c r="J63" s="34"/>
      <c r="K63" s="34"/>
      <c r="L63" s="35"/>
    </row>
    <row r="64" spans="2:12" s="31" customFormat="1" x14ac:dyDescent="0.25">
      <c r="B64" s="42"/>
      <c r="C64" s="29"/>
      <c r="D64" s="29"/>
      <c r="E64" s="29"/>
      <c r="F64" s="29"/>
      <c r="G64" s="29"/>
      <c r="H64" s="48"/>
      <c r="I64" s="34"/>
      <c r="J64" s="34"/>
      <c r="K64" s="34"/>
      <c r="L64" s="35"/>
    </row>
    <row r="65" spans="2:12" s="31" customFormat="1" x14ac:dyDescent="0.25">
      <c r="B65" s="42"/>
      <c r="C65" s="29"/>
      <c r="D65" s="29"/>
      <c r="E65" s="29"/>
      <c r="F65" s="29"/>
      <c r="G65" s="29"/>
      <c r="H65" s="48"/>
      <c r="I65" s="34"/>
      <c r="J65" s="34"/>
      <c r="K65" s="34"/>
      <c r="L65" s="3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7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7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7"/>
      <c r="I96" s="44"/>
      <c r="J96" s="44"/>
      <c r="K96" s="44"/>
      <c r="L96" s="45"/>
    </row>
    <row r="97" spans="2:12" s="31" customFormat="1" x14ac:dyDescent="0.25">
      <c r="B97" s="42"/>
      <c r="C97" s="43"/>
      <c r="D97" s="43"/>
      <c r="E97" s="43"/>
      <c r="F97" s="43"/>
      <c r="G97" s="43"/>
      <c r="H97" s="47"/>
      <c r="I97" s="44"/>
      <c r="J97" s="44"/>
      <c r="K97" s="44"/>
      <c r="L97" s="45"/>
    </row>
    <row r="98" spans="2:12" s="31" customFormat="1" x14ac:dyDescent="0.25">
      <c r="B98" s="42"/>
      <c r="C98" s="43"/>
      <c r="D98" s="43"/>
      <c r="E98" s="43"/>
      <c r="F98" s="43"/>
      <c r="G98" s="43"/>
      <c r="H98" s="46"/>
      <c r="I98" s="44"/>
      <c r="J98" s="44"/>
      <c r="K98" s="44"/>
      <c r="L98" s="45"/>
    </row>
    <row r="99" spans="2:12" s="31" customFormat="1" x14ac:dyDescent="0.25">
      <c r="B99" s="42"/>
      <c r="C99" s="43"/>
      <c r="D99" s="43"/>
      <c r="E99" s="43"/>
      <c r="F99" s="43"/>
      <c r="G99" s="43"/>
      <c r="H99" s="46"/>
      <c r="I99" s="44"/>
      <c r="J99" s="44"/>
      <c r="K99" s="44"/>
      <c r="L99" s="45"/>
    </row>
    <row r="100" spans="2:12" s="31" customFormat="1" x14ac:dyDescent="0.25">
      <c r="B100" s="42"/>
      <c r="C100" s="43"/>
      <c r="D100" s="43"/>
      <c r="E100" s="43"/>
      <c r="F100" s="43"/>
      <c r="G100" s="43"/>
      <c r="H100" s="46"/>
      <c r="I100" s="44"/>
      <c r="J100" s="44"/>
      <c r="K100" s="44"/>
      <c r="L100" s="45"/>
    </row>
    <row r="101" spans="2:12" s="31" customFormat="1" x14ac:dyDescent="0.25">
      <c r="K101" s="32"/>
    </row>
    <row r="102" spans="2:12" s="31" customFormat="1" x14ac:dyDescent="0.25">
      <c r="K102" s="32"/>
    </row>
    <row r="103" spans="2:12" s="31" customFormat="1" x14ac:dyDescent="0.25">
      <c r="K103" s="32"/>
    </row>
    <row r="104" spans="2:12" s="31" customFormat="1" x14ac:dyDescent="0.25">
      <c r="K104" s="32"/>
    </row>
    <row r="105" spans="2:12" s="31" customFormat="1" x14ac:dyDescent="0.25">
      <c r="K105" s="32"/>
    </row>
    <row r="106" spans="2:12" s="31" customFormat="1" x14ac:dyDescent="0.25">
      <c r="K106" s="32"/>
    </row>
    <row r="107" spans="2:12" s="31" customFormat="1" x14ac:dyDescent="0.25">
      <c r="K107" s="32"/>
    </row>
    <row r="108" spans="2:12" s="31" customFormat="1" x14ac:dyDescent="0.25">
      <c r="K108" s="32"/>
    </row>
    <row r="109" spans="2:12" s="31" customFormat="1" x14ac:dyDescent="0.25">
      <c r="K109" s="32"/>
    </row>
    <row r="110" spans="2:12" s="31" customFormat="1" x14ac:dyDescent="0.25">
      <c r="K110" s="32"/>
    </row>
    <row r="111" spans="2:12" s="31" customFormat="1" x14ac:dyDescent="0.25">
      <c r="K111" s="32"/>
    </row>
    <row r="112" spans="2:12" s="31" customFormat="1" x14ac:dyDescent="0.25">
      <c r="K112" s="32"/>
    </row>
    <row r="113" spans="11:11" s="31" customFormat="1" x14ac:dyDescent="0.25">
      <c r="K113" s="32"/>
    </row>
    <row r="114" spans="11:11" s="31" customFormat="1" x14ac:dyDescent="0.25">
      <c r="K114" s="32"/>
    </row>
    <row r="115" spans="11:11" s="31" customFormat="1" x14ac:dyDescent="0.25">
      <c r="K115" s="32"/>
    </row>
    <row r="116" spans="11:11" s="31" customFormat="1" x14ac:dyDescent="0.25">
      <c r="K116" s="32"/>
    </row>
  </sheetData>
  <mergeCells count="11">
    <mergeCell ref="I62:K62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2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77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6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78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35</v>
      </c>
      <c r="C14" s="8">
        <v>62040827</v>
      </c>
      <c r="D14" s="8">
        <v>61165827</v>
      </c>
      <c r="E14" s="19">
        <f>+D14*100/100</f>
        <v>61165827</v>
      </c>
      <c r="F14" s="19">
        <v>42467495.110000014</v>
      </c>
      <c r="G14" s="8">
        <v>32840458.750000015</v>
      </c>
      <c r="H14" s="8"/>
      <c r="I14" s="13">
        <f>IF(ISERROR(+#REF!/E14)=TRUE,0,++#REF!/E14)</f>
        <v>0</v>
      </c>
      <c r="J14" s="13">
        <f>IF(ISERROR(+G14/E14)=TRUE,0,++G14/E14)</f>
        <v>0.53690860339385282</v>
      </c>
      <c r="K14" s="13">
        <f>IF(ISERROR(+H14/E14)=TRUE,0,++H14/E14)</f>
        <v>0</v>
      </c>
      <c r="L14" s="16">
        <f>+D14-G14</f>
        <v>28325368.249999985</v>
      </c>
    </row>
    <row r="15" spans="1:12" ht="20.100000000000001" customHeight="1" x14ac:dyDescent="0.25">
      <c r="B15" s="36" t="s">
        <v>36</v>
      </c>
      <c r="C15" s="37">
        <v>0</v>
      </c>
      <c r="D15" s="37">
        <v>4391036</v>
      </c>
      <c r="E15" s="38">
        <f t="shared" ref="E15:E51" si="0">+D15*100/100</f>
        <v>4391036</v>
      </c>
      <c r="F15" s="38">
        <v>1721351.8</v>
      </c>
      <c r="G15" s="37">
        <v>1610604.61</v>
      </c>
      <c r="H15" s="37"/>
      <c r="I15" s="39"/>
      <c r="J15" s="39">
        <f t="shared" ref="J15:J48" si="1">IF(ISERROR(+G15/E15)=TRUE,0,++G15/E15)</f>
        <v>0.36679376119895168</v>
      </c>
      <c r="K15" s="39">
        <f t="shared" ref="K15:K48" si="2">IF(ISERROR(+H15/E15)=TRUE,0,++H15/E15)</f>
        <v>0</v>
      </c>
      <c r="L15" s="40">
        <f t="shared" ref="L15:L48" si="3">+D15-G15</f>
        <v>2780431.3899999997</v>
      </c>
    </row>
    <row r="16" spans="1:12" ht="20.100000000000001" customHeight="1" x14ac:dyDescent="0.25">
      <c r="B16" s="36" t="s">
        <v>37</v>
      </c>
      <c r="C16" s="37">
        <v>0</v>
      </c>
      <c r="D16" s="37">
        <v>5889403</v>
      </c>
      <c r="E16" s="38">
        <f t="shared" si="0"/>
        <v>5889403</v>
      </c>
      <c r="F16" s="38">
        <v>3640060.4300000006</v>
      </c>
      <c r="G16" s="37">
        <v>2885745.0999999996</v>
      </c>
      <c r="H16" s="37"/>
      <c r="I16" s="39"/>
      <c r="J16" s="39">
        <f t="shared" si="1"/>
        <v>0.48998940979246958</v>
      </c>
      <c r="K16" s="39">
        <f t="shared" si="2"/>
        <v>0</v>
      </c>
      <c r="L16" s="40">
        <f t="shared" si="3"/>
        <v>3003657.9000000004</v>
      </c>
    </row>
    <row r="17" spans="2:12" ht="20.100000000000001" customHeight="1" x14ac:dyDescent="0.25">
      <c r="B17" s="36" t="s">
        <v>38</v>
      </c>
      <c r="C17" s="37">
        <v>0</v>
      </c>
      <c r="D17" s="37">
        <v>19001537</v>
      </c>
      <c r="E17" s="38">
        <f t="shared" si="0"/>
        <v>19001537</v>
      </c>
      <c r="F17" s="38">
        <v>13359886.480000002</v>
      </c>
      <c r="G17" s="37">
        <v>12208475.039999999</v>
      </c>
      <c r="H17" s="37"/>
      <c r="I17" s="39"/>
      <c r="J17" s="39">
        <f t="shared" si="1"/>
        <v>0.64249934307945711</v>
      </c>
      <c r="K17" s="39">
        <f t="shared" si="2"/>
        <v>0</v>
      </c>
      <c r="L17" s="40">
        <f t="shared" si="3"/>
        <v>6793061.9600000009</v>
      </c>
    </row>
    <row r="18" spans="2:12" ht="20.100000000000001" customHeight="1" x14ac:dyDescent="0.25">
      <c r="B18" s="36" t="s">
        <v>39</v>
      </c>
      <c r="C18" s="37">
        <v>0</v>
      </c>
      <c r="D18" s="37">
        <v>4648040</v>
      </c>
      <c r="E18" s="38">
        <f t="shared" si="0"/>
        <v>4648040</v>
      </c>
      <c r="F18" s="38">
        <v>2413933.0000000005</v>
      </c>
      <c r="G18" s="37">
        <v>2236229.9900000007</v>
      </c>
      <c r="H18" s="37"/>
      <c r="I18" s="39"/>
      <c r="J18" s="39">
        <f t="shared" si="1"/>
        <v>0.48111246676018293</v>
      </c>
      <c r="K18" s="39">
        <f t="shared" si="2"/>
        <v>0</v>
      </c>
      <c r="L18" s="40">
        <f t="shared" si="3"/>
        <v>2411810.0099999993</v>
      </c>
    </row>
    <row r="19" spans="2:12" ht="20.100000000000001" customHeight="1" x14ac:dyDescent="0.25">
      <c r="B19" s="36" t="s">
        <v>40</v>
      </c>
      <c r="C19" s="37">
        <v>0</v>
      </c>
      <c r="D19" s="37">
        <v>21797382</v>
      </c>
      <c r="E19" s="38">
        <f t="shared" si="0"/>
        <v>21797382</v>
      </c>
      <c r="F19" s="38">
        <v>10319420.880000001</v>
      </c>
      <c r="G19" s="37">
        <v>7699980.8699999992</v>
      </c>
      <c r="H19" s="37"/>
      <c r="I19" s="39"/>
      <c r="J19" s="39">
        <f t="shared" si="1"/>
        <v>0.3532525543663913</v>
      </c>
      <c r="K19" s="39">
        <f t="shared" si="2"/>
        <v>0</v>
      </c>
      <c r="L19" s="40">
        <f t="shared" si="3"/>
        <v>14097401.130000001</v>
      </c>
    </row>
    <row r="20" spans="2:12" ht="20.100000000000001" customHeight="1" x14ac:dyDescent="0.25">
      <c r="B20" s="36" t="s">
        <v>41</v>
      </c>
      <c r="C20" s="37">
        <v>0</v>
      </c>
      <c r="D20" s="37">
        <v>18756876</v>
      </c>
      <c r="E20" s="38">
        <f t="shared" si="0"/>
        <v>18756876</v>
      </c>
      <c r="F20" s="38">
        <v>7650145.2299999995</v>
      </c>
      <c r="G20" s="37">
        <v>4442858.0600000005</v>
      </c>
      <c r="H20" s="37"/>
      <c r="I20" s="39"/>
      <c r="J20" s="39">
        <f t="shared" si="1"/>
        <v>0.23686556652611024</v>
      </c>
      <c r="K20" s="39">
        <f t="shared" si="2"/>
        <v>0</v>
      </c>
      <c r="L20" s="40">
        <f t="shared" si="3"/>
        <v>14314017.939999999</v>
      </c>
    </row>
    <row r="21" spans="2:12" ht="20.100000000000001" customHeight="1" x14ac:dyDescent="0.25">
      <c r="B21" s="36" t="s">
        <v>42</v>
      </c>
      <c r="C21" s="37">
        <v>0</v>
      </c>
      <c r="D21" s="37">
        <v>10485659</v>
      </c>
      <c r="E21" s="38">
        <f t="shared" si="0"/>
        <v>10485659</v>
      </c>
      <c r="F21" s="38">
        <v>8117248.1600000001</v>
      </c>
      <c r="G21" s="37">
        <v>6694121.1199999992</v>
      </c>
      <c r="H21" s="37"/>
      <c r="I21" s="39"/>
      <c r="J21" s="39">
        <f t="shared" si="1"/>
        <v>0.63840728751526243</v>
      </c>
      <c r="K21" s="39">
        <f t="shared" si="2"/>
        <v>0</v>
      </c>
      <c r="L21" s="40">
        <f t="shared" si="3"/>
        <v>3791537.8800000008</v>
      </c>
    </row>
    <row r="22" spans="2:12" ht="20.100000000000001" customHeight="1" x14ac:dyDescent="0.25">
      <c r="B22" s="36" t="s">
        <v>43</v>
      </c>
      <c r="C22" s="37">
        <v>0</v>
      </c>
      <c r="D22" s="37">
        <v>6808900</v>
      </c>
      <c r="E22" s="38">
        <f t="shared" si="0"/>
        <v>6808900</v>
      </c>
      <c r="F22" s="38">
        <v>3886268.2400000007</v>
      </c>
      <c r="G22" s="37">
        <v>2832802.35</v>
      </c>
      <c r="H22" s="37"/>
      <c r="I22" s="39"/>
      <c r="J22" s="39">
        <f t="shared" si="1"/>
        <v>0.41604405263698985</v>
      </c>
      <c r="K22" s="39">
        <f t="shared" si="2"/>
        <v>0</v>
      </c>
      <c r="L22" s="40">
        <f t="shared" si="3"/>
        <v>3976097.65</v>
      </c>
    </row>
    <row r="23" spans="2:12" ht="20.100000000000001" customHeight="1" x14ac:dyDescent="0.25">
      <c r="B23" s="36" t="s">
        <v>44</v>
      </c>
      <c r="C23" s="37">
        <v>0</v>
      </c>
      <c r="D23" s="37">
        <v>4821218</v>
      </c>
      <c r="E23" s="38">
        <f t="shared" si="0"/>
        <v>4821218</v>
      </c>
      <c r="F23" s="38">
        <v>2068760.8300000003</v>
      </c>
      <c r="G23" s="37">
        <v>1843841.1600000004</v>
      </c>
      <c r="H23" s="37"/>
      <c r="I23" s="39"/>
      <c r="J23" s="39">
        <f t="shared" si="1"/>
        <v>0.38244301751134263</v>
      </c>
      <c r="K23" s="39">
        <f t="shared" si="2"/>
        <v>0</v>
      </c>
      <c r="L23" s="40">
        <f t="shared" si="3"/>
        <v>2977376.84</v>
      </c>
    </row>
    <row r="24" spans="2:12" ht="20.100000000000001" customHeight="1" x14ac:dyDescent="0.25">
      <c r="B24" s="36" t="s">
        <v>45</v>
      </c>
      <c r="C24" s="37">
        <v>0</v>
      </c>
      <c r="D24" s="37">
        <v>8631801</v>
      </c>
      <c r="E24" s="38">
        <f t="shared" si="0"/>
        <v>8631801</v>
      </c>
      <c r="F24" s="38">
        <v>5323645.5600000015</v>
      </c>
      <c r="G24" s="37">
        <v>4972640.9400000004</v>
      </c>
      <c r="H24" s="37"/>
      <c r="I24" s="39"/>
      <c r="J24" s="39">
        <f t="shared" si="1"/>
        <v>0.57608382538012637</v>
      </c>
      <c r="K24" s="39">
        <f t="shared" si="2"/>
        <v>0</v>
      </c>
      <c r="L24" s="40">
        <f t="shared" si="3"/>
        <v>3659160.0599999996</v>
      </c>
    </row>
    <row r="25" spans="2:12" ht="20.100000000000001" customHeight="1" x14ac:dyDescent="0.25">
      <c r="B25" s="36" t="s">
        <v>46</v>
      </c>
      <c r="C25" s="37">
        <v>5464014</v>
      </c>
      <c r="D25" s="37">
        <v>5464014</v>
      </c>
      <c r="E25" s="38">
        <f t="shared" si="0"/>
        <v>5464014</v>
      </c>
      <c r="F25" s="38">
        <v>4732405.91</v>
      </c>
      <c r="G25" s="37">
        <v>4215772.8</v>
      </c>
      <c r="H25" s="37"/>
      <c r="I25" s="39"/>
      <c r="J25" s="39">
        <f t="shared" si="1"/>
        <v>0.77155234228902048</v>
      </c>
      <c r="K25" s="39">
        <f t="shared" si="2"/>
        <v>0</v>
      </c>
      <c r="L25" s="40">
        <f t="shared" si="3"/>
        <v>1248241.2000000002</v>
      </c>
    </row>
    <row r="26" spans="2:12" ht="20.100000000000001" customHeight="1" x14ac:dyDescent="0.25">
      <c r="B26" s="36" t="s">
        <v>47</v>
      </c>
      <c r="C26" s="37">
        <v>0</v>
      </c>
      <c r="D26" s="37">
        <v>5309470</v>
      </c>
      <c r="E26" s="38">
        <f t="shared" si="0"/>
        <v>5309470</v>
      </c>
      <c r="F26" s="38">
        <v>3260068.6399999997</v>
      </c>
      <c r="G26" s="37">
        <v>1150570.8999999999</v>
      </c>
      <c r="H26" s="37"/>
      <c r="I26" s="39"/>
      <c r="J26" s="39">
        <f t="shared" si="1"/>
        <v>0.21670164818710716</v>
      </c>
      <c r="K26" s="39">
        <f t="shared" si="2"/>
        <v>0</v>
      </c>
      <c r="L26" s="40">
        <f t="shared" si="3"/>
        <v>4158899.1</v>
      </c>
    </row>
    <row r="27" spans="2:12" ht="20.100000000000001" customHeight="1" x14ac:dyDescent="0.25">
      <c r="B27" s="36" t="s">
        <v>48</v>
      </c>
      <c r="C27" s="37">
        <v>0</v>
      </c>
      <c r="D27" s="37">
        <v>13549464</v>
      </c>
      <c r="E27" s="38">
        <f t="shared" si="0"/>
        <v>13549464</v>
      </c>
      <c r="F27" s="38">
        <v>6339955.3600000022</v>
      </c>
      <c r="G27" s="37">
        <v>5508061.8600000003</v>
      </c>
      <c r="H27" s="37"/>
      <c r="I27" s="39"/>
      <c r="J27" s="39">
        <f t="shared" si="1"/>
        <v>0.40651511085604569</v>
      </c>
      <c r="K27" s="39">
        <f t="shared" si="2"/>
        <v>0</v>
      </c>
      <c r="L27" s="40">
        <f t="shared" si="3"/>
        <v>8041402.1399999997</v>
      </c>
    </row>
    <row r="28" spans="2:12" ht="20.100000000000001" customHeight="1" x14ac:dyDescent="0.25">
      <c r="B28" s="36" t="s">
        <v>49</v>
      </c>
      <c r="C28" s="37">
        <v>0</v>
      </c>
      <c r="D28" s="37">
        <v>12494103</v>
      </c>
      <c r="E28" s="38">
        <f t="shared" si="0"/>
        <v>12494103</v>
      </c>
      <c r="F28" s="38">
        <v>7378372.1199999992</v>
      </c>
      <c r="G28" s="37">
        <v>5836402.2199999997</v>
      </c>
      <c r="H28" s="37"/>
      <c r="I28" s="39"/>
      <c r="J28" s="39">
        <f t="shared" si="1"/>
        <v>0.46713255205275639</v>
      </c>
      <c r="K28" s="39">
        <f t="shared" si="2"/>
        <v>0</v>
      </c>
      <c r="L28" s="40">
        <f t="shared" si="3"/>
        <v>6657700.7800000003</v>
      </c>
    </row>
    <row r="29" spans="2:12" ht="20.100000000000001" customHeight="1" x14ac:dyDescent="0.25">
      <c r="B29" s="36" t="s">
        <v>50</v>
      </c>
      <c r="C29" s="37">
        <v>0</v>
      </c>
      <c r="D29" s="37">
        <v>7846509</v>
      </c>
      <c r="E29" s="38">
        <f t="shared" si="0"/>
        <v>7846509</v>
      </c>
      <c r="F29" s="38">
        <v>5521982.4700000007</v>
      </c>
      <c r="G29" s="37">
        <v>4695223.4200000009</v>
      </c>
      <c r="H29" s="37"/>
      <c r="I29" s="39"/>
      <c r="J29" s="39">
        <f t="shared" si="1"/>
        <v>0.59838374237511238</v>
      </c>
      <c r="K29" s="39">
        <f t="shared" si="2"/>
        <v>0</v>
      </c>
      <c r="L29" s="40">
        <f t="shared" si="3"/>
        <v>3151285.5799999991</v>
      </c>
    </row>
    <row r="30" spans="2:12" ht="20.100000000000001" customHeight="1" x14ac:dyDescent="0.25">
      <c r="B30" s="36" t="s">
        <v>51</v>
      </c>
      <c r="C30" s="37">
        <v>0</v>
      </c>
      <c r="D30" s="37">
        <v>7547095</v>
      </c>
      <c r="E30" s="38">
        <f t="shared" si="0"/>
        <v>7547095</v>
      </c>
      <c r="F30" s="38">
        <v>4005444.0300000003</v>
      </c>
      <c r="G30" s="37">
        <v>3554409.4699999997</v>
      </c>
      <c r="H30" s="37"/>
      <c r="I30" s="39"/>
      <c r="J30" s="39">
        <f t="shared" si="1"/>
        <v>0.47096392320488872</v>
      </c>
      <c r="K30" s="39">
        <f t="shared" si="2"/>
        <v>0</v>
      </c>
      <c r="L30" s="40">
        <f t="shared" si="3"/>
        <v>3992685.5300000003</v>
      </c>
    </row>
    <row r="31" spans="2:12" ht="20.100000000000001" customHeight="1" x14ac:dyDescent="0.25">
      <c r="B31" s="36" t="s">
        <v>52</v>
      </c>
      <c r="C31" s="37">
        <v>0</v>
      </c>
      <c r="D31" s="37">
        <v>1889565</v>
      </c>
      <c r="E31" s="38">
        <f t="shared" si="0"/>
        <v>1889565</v>
      </c>
      <c r="F31" s="38">
        <v>970358.88</v>
      </c>
      <c r="G31" s="37">
        <v>477131.74000000005</v>
      </c>
      <c r="H31" s="37"/>
      <c r="I31" s="39"/>
      <c r="J31" s="39">
        <f t="shared" si="1"/>
        <v>0.25250877318324588</v>
      </c>
      <c r="K31" s="39">
        <f t="shared" si="2"/>
        <v>0</v>
      </c>
      <c r="L31" s="40">
        <f t="shared" si="3"/>
        <v>1412433.26</v>
      </c>
    </row>
    <row r="32" spans="2:12" ht="20.100000000000001" customHeight="1" x14ac:dyDescent="0.25">
      <c r="B32" s="36" t="s">
        <v>53</v>
      </c>
      <c r="C32" s="37">
        <v>0</v>
      </c>
      <c r="D32" s="37">
        <v>3862706</v>
      </c>
      <c r="E32" s="38">
        <f t="shared" si="0"/>
        <v>3862706</v>
      </c>
      <c r="F32" s="38">
        <v>1603628.21</v>
      </c>
      <c r="G32" s="37">
        <v>1386084.2900000003</v>
      </c>
      <c r="H32" s="37"/>
      <c r="I32" s="39"/>
      <c r="J32" s="39">
        <f t="shared" si="1"/>
        <v>0.35883763610277364</v>
      </c>
      <c r="K32" s="39">
        <f t="shared" si="2"/>
        <v>0</v>
      </c>
      <c r="L32" s="40">
        <f t="shared" si="3"/>
        <v>2476621.71</v>
      </c>
    </row>
    <row r="33" spans="2:12" ht="20.100000000000001" customHeight="1" x14ac:dyDescent="0.25">
      <c r="B33" s="36" t="s">
        <v>54</v>
      </c>
      <c r="C33" s="37">
        <v>0</v>
      </c>
      <c r="D33" s="37">
        <v>6623537</v>
      </c>
      <c r="E33" s="38">
        <f t="shared" si="0"/>
        <v>6623537</v>
      </c>
      <c r="F33" s="38">
        <v>2356267.3799999994</v>
      </c>
      <c r="G33" s="37">
        <v>1853399.2900000005</v>
      </c>
      <c r="H33" s="37"/>
      <c r="I33" s="39"/>
      <c r="J33" s="39">
        <f t="shared" si="1"/>
        <v>0.27982017613851939</v>
      </c>
      <c r="K33" s="39">
        <f t="shared" si="2"/>
        <v>0</v>
      </c>
      <c r="L33" s="40">
        <f t="shared" si="3"/>
        <v>4770137.709999999</v>
      </c>
    </row>
    <row r="34" spans="2:12" ht="20.100000000000001" customHeight="1" x14ac:dyDescent="0.25">
      <c r="B34" s="36" t="s">
        <v>55</v>
      </c>
      <c r="C34" s="37">
        <v>0</v>
      </c>
      <c r="D34" s="37">
        <v>3682637</v>
      </c>
      <c r="E34" s="38">
        <f t="shared" si="0"/>
        <v>3682637</v>
      </c>
      <c r="F34" s="38">
        <v>1038199.91</v>
      </c>
      <c r="G34" s="37">
        <v>611567.74000000011</v>
      </c>
      <c r="H34" s="37"/>
      <c r="I34" s="39"/>
      <c r="J34" s="39">
        <f t="shared" si="1"/>
        <v>0.1660678855939372</v>
      </c>
      <c r="K34" s="39">
        <f t="shared" si="2"/>
        <v>0</v>
      </c>
      <c r="L34" s="40">
        <f t="shared" si="3"/>
        <v>3071069.26</v>
      </c>
    </row>
    <row r="35" spans="2:12" ht="20.100000000000001" customHeight="1" x14ac:dyDescent="0.25">
      <c r="B35" s="36" t="s">
        <v>56</v>
      </c>
      <c r="C35" s="37">
        <v>0</v>
      </c>
      <c r="D35" s="37">
        <v>2187244</v>
      </c>
      <c r="E35" s="38">
        <f t="shared" si="0"/>
        <v>2187244</v>
      </c>
      <c r="F35" s="38">
        <v>1519662.7700000003</v>
      </c>
      <c r="G35" s="37">
        <v>1486217.4299999997</v>
      </c>
      <c r="H35" s="37"/>
      <c r="I35" s="39"/>
      <c r="J35" s="39">
        <f t="shared" si="1"/>
        <v>0.67949320240448696</v>
      </c>
      <c r="K35" s="39">
        <f t="shared" si="2"/>
        <v>0</v>
      </c>
      <c r="L35" s="40">
        <f t="shared" si="3"/>
        <v>701026.5700000003</v>
      </c>
    </row>
    <row r="36" spans="2:12" ht="20.100000000000001" customHeight="1" x14ac:dyDescent="0.25">
      <c r="B36" s="36" t="s">
        <v>57</v>
      </c>
      <c r="C36" s="37">
        <v>0</v>
      </c>
      <c r="D36" s="37">
        <v>1203824</v>
      </c>
      <c r="E36" s="38">
        <f t="shared" si="0"/>
        <v>1203824</v>
      </c>
      <c r="F36" s="38">
        <v>1200196.9600000002</v>
      </c>
      <c r="G36" s="37">
        <v>1203746.9600000002</v>
      </c>
      <c r="H36" s="37"/>
      <c r="I36" s="39"/>
      <c r="J36" s="39">
        <f t="shared" si="1"/>
        <v>0.99993600393413007</v>
      </c>
      <c r="K36" s="39">
        <f t="shared" si="2"/>
        <v>0</v>
      </c>
      <c r="L36" s="40">
        <f t="shared" si="3"/>
        <v>77.039999999804422</v>
      </c>
    </row>
    <row r="37" spans="2:12" ht="20.100000000000001" customHeight="1" x14ac:dyDescent="0.25">
      <c r="B37" s="36" t="s">
        <v>58</v>
      </c>
      <c r="C37" s="37">
        <v>0</v>
      </c>
      <c r="D37" s="37">
        <v>3268059</v>
      </c>
      <c r="E37" s="38">
        <f t="shared" si="0"/>
        <v>3268059</v>
      </c>
      <c r="F37" s="38">
        <v>1727308.9399999995</v>
      </c>
      <c r="G37" s="37">
        <v>1827308.9399999995</v>
      </c>
      <c r="H37" s="37"/>
      <c r="I37" s="39"/>
      <c r="J37" s="39">
        <f t="shared" si="1"/>
        <v>0.559141967755172</v>
      </c>
      <c r="K37" s="39">
        <f t="shared" si="2"/>
        <v>0</v>
      </c>
      <c r="L37" s="40">
        <f t="shared" si="3"/>
        <v>1440750.0600000005</v>
      </c>
    </row>
    <row r="38" spans="2:12" ht="20.100000000000001" customHeight="1" x14ac:dyDescent="0.25">
      <c r="B38" s="36" t="s">
        <v>59</v>
      </c>
      <c r="C38" s="37">
        <v>0</v>
      </c>
      <c r="D38" s="37">
        <v>3379118</v>
      </c>
      <c r="E38" s="38">
        <f t="shared" si="0"/>
        <v>3379118</v>
      </c>
      <c r="F38" s="38">
        <v>1460744.95</v>
      </c>
      <c r="G38" s="37">
        <v>1227780.95</v>
      </c>
      <c r="H38" s="37"/>
      <c r="I38" s="39"/>
      <c r="J38" s="39">
        <f t="shared" si="1"/>
        <v>0.3633436151090314</v>
      </c>
      <c r="K38" s="39">
        <f t="shared" si="2"/>
        <v>0</v>
      </c>
      <c r="L38" s="40">
        <f t="shared" si="3"/>
        <v>2151337.0499999998</v>
      </c>
    </row>
    <row r="39" spans="2:12" ht="20.100000000000001" customHeight="1" x14ac:dyDescent="0.25">
      <c r="B39" s="36" t="s">
        <v>60</v>
      </c>
      <c r="C39" s="37">
        <v>0</v>
      </c>
      <c r="D39" s="37">
        <v>2437913</v>
      </c>
      <c r="E39" s="38">
        <f t="shared" si="0"/>
        <v>2437913</v>
      </c>
      <c r="F39" s="38">
        <v>1814659.4399999997</v>
      </c>
      <c r="G39" s="37">
        <v>1699852.16</v>
      </c>
      <c r="H39" s="37"/>
      <c r="I39" s="39"/>
      <c r="J39" s="39">
        <f t="shared" si="1"/>
        <v>0.69725710474491909</v>
      </c>
      <c r="K39" s="39">
        <f t="shared" si="2"/>
        <v>0</v>
      </c>
      <c r="L39" s="40">
        <f t="shared" si="3"/>
        <v>738060.84000000008</v>
      </c>
    </row>
    <row r="40" spans="2:12" ht="20.100000000000001" customHeight="1" x14ac:dyDescent="0.25">
      <c r="B40" s="36" t="s">
        <v>61</v>
      </c>
      <c r="C40" s="37">
        <v>0</v>
      </c>
      <c r="D40" s="37">
        <v>4562924</v>
      </c>
      <c r="E40" s="38">
        <f t="shared" si="0"/>
        <v>4562924</v>
      </c>
      <c r="F40" s="38">
        <v>1459071.19</v>
      </c>
      <c r="G40" s="37">
        <v>1242029.3500000001</v>
      </c>
      <c r="H40" s="37"/>
      <c r="I40" s="39"/>
      <c r="J40" s="39">
        <f t="shared" si="1"/>
        <v>0.2722003149734688</v>
      </c>
      <c r="K40" s="39">
        <f t="shared" si="2"/>
        <v>0</v>
      </c>
      <c r="L40" s="40">
        <f t="shared" si="3"/>
        <v>3320894.65</v>
      </c>
    </row>
    <row r="41" spans="2:12" ht="20.100000000000001" customHeight="1" x14ac:dyDescent="0.25">
      <c r="B41" s="36" t="s">
        <v>62</v>
      </c>
      <c r="C41" s="37">
        <v>0</v>
      </c>
      <c r="D41" s="37">
        <v>4361446</v>
      </c>
      <c r="E41" s="38">
        <f t="shared" si="0"/>
        <v>4361446</v>
      </c>
      <c r="F41" s="38">
        <v>1371207.45</v>
      </c>
      <c r="G41" s="37">
        <v>1361659.0999999999</v>
      </c>
      <c r="H41" s="37"/>
      <c r="I41" s="39"/>
      <c r="J41" s="39">
        <f t="shared" si="1"/>
        <v>0.31220359027716948</v>
      </c>
      <c r="K41" s="39">
        <f t="shared" si="2"/>
        <v>0</v>
      </c>
      <c r="L41" s="40">
        <f t="shared" si="3"/>
        <v>2999786.9000000004</v>
      </c>
    </row>
    <row r="42" spans="2:12" ht="20.100000000000001" customHeight="1" x14ac:dyDescent="0.25">
      <c r="B42" s="36" t="s">
        <v>63</v>
      </c>
      <c r="C42" s="37">
        <v>0</v>
      </c>
      <c r="D42" s="37">
        <v>3544924</v>
      </c>
      <c r="E42" s="38">
        <f t="shared" si="0"/>
        <v>3544924</v>
      </c>
      <c r="F42" s="38">
        <v>1259038.07</v>
      </c>
      <c r="G42" s="37">
        <v>1028456.13</v>
      </c>
      <c r="H42" s="37"/>
      <c r="I42" s="39"/>
      <c r="J42" s="39">
        <f t="shared" si="1"/>
        <v>0.29012078397167329</v>
      </c>
      <c r="K42" s="39">
        <f t="shared" si="2"/>
        <v>0</v>
      </c>
      <c r="L42" s="40">
        <f t="shared" si="3"/>
        <v>2516467.87</v>
      </c>
    </row>
    <row r="43" spans="2:12" ht="20.100000000000001" customHeight="1" x14ac:dyDescent="0.25">
      <c r="B43" s="36" t="s">
        <v>64</v>
      </c>
      <c r="C43" s="37">
        <v>0</v>
      </c>
      <c r="D43" s="37">
        <v>7426876</v>
      </c>
      <c r="E43" s="38">
        <f t="shared" si="0"/>
        <v>7426876</v>
      </c>
      <c r="F43" s="38">
        <v>1029380.26</v>
      </c>
      <c r="G43" s="37">
        <v>1432070.26</v>
      </c>
      <c r="H43" s="37"/>
      <c r="I43" s="39"/>
      <c r="J43" s="39">
        <f t="shared" si="1"/>
        <v>0.19282269691859674</v>
      </c>
      <c r="K43" s="39">
        <f t="shared" si="2"/>
        <v>0</v>
      </c>
      <c r="L43" s="40">
        <f t="shared" si="3"/>
        <v>5994805.7400000002</v>
      </c>
    </row>
    <row r="44" spans="2:12" ht="20.100000000000001" customHeight="1" x14ac:dyDescent="0.25">
      <c r="B44" s="36" t="s">
        <v>65</v>
      </c>
      <c r="C44" s="37">
        <v>0</v>
      </c>
      <c r="D44" s="37">
        <v>1576053</v>
      </c>
      <c r="E44" s="38">
        <f t="shared" si="0"/>
        <v>1576053</v>
      </c>
      <c r="F44" s="38">
        <v>1576042.3399999999</v>
      </c>
      <c r="G44" s="37">
        <v>1576042.3399999999</v>
      </c>
      <c r="H44" s="37"/>
      <c r="I44" s="39"/>
      <c r="J44" s="39">
        <f t="shared" si="1"/>
        <v>0.99999323626806957</v>
      </c>
      <c r="K44" s="39">
        <f t="shared" si="2"/>
        <v>0</v>
      </c>
      <c r="L44" s="40">
        <f t="shared" si="3"/>
        <v>10.660000000149012</v>
      </c>
    </row>
    <row r="45" spans="2:12" ht="20.100000000000001" customHeight="1" x14ac:dyDescent="0.25">
      <c r="B45" s="36" t="s">
        <v>66</v>
      </c>
      <c r="C45" s="37">
        <v>100000</v>
      </c>
      <c r="D45" s="37">
        <v>4678829</v>
      </c>
      <c r="E45" s="38">
        <f t="shared" si="0"/>
        <v>4678829</v>
      </c>
      <c r="F45" s="38">
        <v>2975829.87</v>
      </c>
      <c r="G45" s="37">
        <v>2270547.89</v>
      </c>
      <c r="H45" s="37"/>
      <c r="I45" s="39"/>
      <c r="J45" s="39">
        <f t="shared" si="1"/>
        <v>0.48528122955551489</v>
      </c>
      <c r="K45" s="39">
        <f t="shared" si="2"/>
        <v>0</v>
      </c>
      <c r="L45" s="40">
        <f t="shared" si="3"/>
        <v>2408281.11</v>
      </c>
    </row>
    <row r="46" spans="2:12" ht="20.100000000000001" customHeight="1" x14ac:dyDescent="0.25">
      <c r="B46" s="36" t="s">
        <v>67</v>
      </c>
      <c r="C46" s="37">
        <v>163328</v>
      </c>
      <c r="D46" s="37">
        <v>163328</v>
      </c>
      <c r="E46" s="38">
        <f t="shared" si="0"/>
        <v>163328</v>
      </c>
      <c r="F46" s="38">
        <v>147243.59</v>
      </c>
      <c r="G46" s="37">
        <v>97073.56</v>
      </c>
      <c r="H46" s="37"/>
      <c r="I46" s="39"/>
      <c r="J46" s="39">
        <f t="shared" si="1"/>
        <v>0.59434732562695924</v>
      </c>
      <c r="K46" s="39">
        <f t="shared" si="2"/>
        <v>0</v>
      </c>
      <c r="L46" s="40">
        <f t="shared" si="3"/>
        <v>66254.44</v>
      </c>
    </row>
    <row r="47" spans="2:12" ht="20.100000000000001" customHeight="1" x14ac:dyDescent="0.25">
      <c r="B47" s="36" t="s">
        <v>68</v>
      </c>
      <c r="C47" s="37">
        <v>0</v>
      </c>
      <c r="D47" s="37">
        <v>5902068</v>
      </c>
      <c r="E47" s="38">
        <f t="shared" si="0"/>
        <v>5902068</v>
      </c>
      <c r="F47" s="38">
        <v>4755179.669999999</v>
      </c>
      <c r="G47" s="37">
        <v>4378902.4900000012</v>
      </c>
      <c r="H47" s="37"/>
      <c r="I47" s="39"/>
      <c r="J47" s="39">
        <f t="shared" si="1"/>
        <v>0.74192681107706671</v>
      </c>
      <c r="K47" s="39">
        <f t="shared" si="2"/>
        <v>0</v>
      </c>
      <c r="L47" s="40">
        <f t="shared" si="3"/>
        <v>1523165.5099999988</v>
      </c>
    </row>
    <row r="48" spans="2:12" ht="20.100000000000001" customHeight="1" x14ac:dyDescent="0.25">
      <c r="B48" s="36" t="s">
        <v>69</v>
      </c>
      <c r="C48" s="37">
        <v>0</v>
      </c>
      <c r="D48" s="37">
        <v>1122051</v>
      </c>
      <c r="E48" s="38">
        <f t="shared" si="0"/>
        <v>1122051</v>
      </c>
      <c r="F48" s="38">
        <v>400318.5</v>
      </c>
      <c r="G48" s="37">
        <v>383648.5</v>
      </c>
      <c r="H48" s="37"/>
      <c r="I48" s="39"/>
      <c r="J48" s="39">
        <f t="shared" si="1"/>
        <v>0.34191716775797176</v>
      </c>
      <c r="K48" s="39">
        <f t="shared" si="2"/>
        <v>0</v>
      </c>
      <c r="L48" s="40">
        <f t="shared" si="3"/>
        <v>738402.5</v>
      </c>
    </row>
    <row r="49" spans="2:12" ht="20.100000000000001" customHeight="1" x14ac:dyDescent="0.25">
      <c r="B49" s="7" t="s">
        <v>70</v>
      </c>
      <c r="C49" s="9">
        <v>0</v>
      </c>
      <c r="D49" s="9">
        <v>898544</v>
      </c>
      <c r="E49" s="20">
        <f t="shared" ref="E49" si="4">+D49*100/100</f>
        <v>898544</v>
      </c>
      <c r="F49" s="20">
        <v>325040</v>
      </c>
      <c r="G49" s="9">
        <v>314040</v>
      </c>
      <c r="H49" s="9"/>
      <c r="I49" s="14">
        <f>IF(ISERROR(+#REF!/E49)=TRUE,0,++#REF!/E49)</f>
        <v>0</v>
      </c>
      <c r="J49" s="14">
        <f>IF(ISERROR(+G49/E49)=TRUE,0,++G49/E49)</f>
        <v>0.3494987446357663</v>
      </c>
      <c r="K49" s="14">
        <f>IF(ISERROR(+H49/E49)=TRUE,0,++H49/E49)</f>
        <v>0</v>
      </c>
      <c r="L49" s="17">
        <f>+D49-G49</f>
        <v>584504</v>
      </c>
    </row>
    <row r="50" spans="2:12" ht="20.100000000000001" customHeight="1" x14ac:dyDescent="0.25">
      <c r="B50" s="7" t="s">
        <v>73</v>
      </c>
      <c r="C50" s="9">
        <v>0</v>
      </c>
      <c r="D50" s="9">
        <v>4484469</v>
      </c>
      <c r="E50" s="20">
        <f t="shared" si="0"/>
        <v>4484469</v>
      </c>
      <c r="F50" s="20">
        <v>0</v>
      </c>
      <c r="G50" s="9">
        <v>0</v>
      </c>
      <c r="H50" s="9"/>
      <c r="I50" s="14">
        <f>IF(ISERROR(+#REF!/E50)=TRUE,0,++#REF!/E50)</f>
        <v>0</v>
      </c>
      <c r="J50" s="14">
        <f>IF(ISERROR(+G50/E50)=TRUE,0,++G50/E50)</f>
        <v>0</v>
      </c>
      <c r="K50" s="14">
        <f>IF(ISERROR(+H50/E50)=TRUE,0,++H50/E50)</f>
        <v>0</v>
      </c>
      <c r="L50" s="17">
        <f>+D50-G50</f>
        <v>4484469</v>
      </c>
    </row>
    <row r="51" spans="2:12" ht="20.100000000000001" customHeight="1" x14ac:dyDescent="0.25">
      <c r="B51" s="7" t="s">
        <v>71</v>
      </c>
      <c r="C51" s="9">
        <v>0</v>
      </c>
      <c r="D51" s="9">
        <v>3005103</v>
      </c>
      <c r="E51" s="20">
        <f t="shared" si="0"/>
        <v>3005103</v>
      </c>
      <c r="F51" s="23">
        <v>250741.88999999998</v>
      </c>
      <c r="G51" s="9">
        <v>250741.89</v>
      </c>
      <c r="H51" s="9"/>
      <c r="I51" s="14">
        <f>IF(ISERROR(+#REF!/E51)=TRUE,0,++#REF!/E51)</f>
        <v>0</v>
      </c>
      <c r="J51" s="14">
        <f>IF(ISERROR(+G51/E51)=TRUE,0,++G51/E51)</f>
        <v>8.3438700769990257E-2</v>
      </c>
      <c r="K51" s="14">
        <f>IF(ISERROR(+H51/E51)=TRUE,0,++H51/E51)</f>
        <v>0</v>
      </c>
      <c r="L51" s="17">
        <f>+D51-G51</f>
        <v>2754361.11</v>
      </c>
    </row>
    <row r="52" spans="2:12" ht="23.25" customHeight="1" x14ac:dyDescent="0.25">
      <c r="B52" s="24" t="s">
        <v>4</v>
      </c>
      <c r="C52" s="11">
        <f t="shared" ref="C52:H52" si="5">SUM(C14:C51)</f>
        <v>67768169</v>
      </c>
      <c r="D52" s="11">
        <f t="shared" si="5"/>
        <v>288869552</v>
      </c>
      <c r="E52" s="11">
        <f t="shared" si="5"/>
        <v>288869552</v>
      </c>
      <c r="F52" s="11">
        <f t="shared" si="5"/>
        <v>161446564.51999995</v>
      </c>
      <c r="G52" s="11">
        <f t="shared" si="5"/>
        <v>131336499.66999999</v>
      </c>
      <c r="H52" s="11">
        <f t="shared" si="5"/>
        <v>0</v>
      </c>
      <c r="I52" s="15">
        <f>IF(ISERROR(+#REF!/E52)=TRUE,0,++#REF!/E52)</f>
        <v>0</v>
      </c>
      <c r="J52" s="15">
        <f>IF(ISERROR(+G52/E52)=TRUE,0,++G52/E52)</f>
        <v>0.45465677763781759</v>
      </c>
      <c r="K52" s="15">
        <f>IF(ISERROR(+H52/E52)=TRUE,0,++H52/E52)</f>
        <v>0</v>
      </c>
      <c r="L52" s="18">
        <f>SUM(L14:L51)</f>
        <v>157533052.33000004</v>
      </c>
    </row>
    <row r="53" spans="2:12" x14ac:dyDescent="0.2">
      <c r="B53" s="12" t="s">
        <v>79</v>
      </c>
    </row>
    <row r="54" spans="2:12" s="31" customFormat="1" x14ac:dyDescent="0.2">
      <c r="B54" s="1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x14ac:dyDescent="0.25">
      <c r="K57" s="32"/>
    </row>
    <row r="58" spans="2:12" s="31" customFormat="1" ht="44.25" customHeight="1" x14ac:dyDescent="0.25">
      <c r="B58" s="41"/>
      <c r="C58" s="28" t="s">
        <v>3</v>
      </c>
      <c r="D58" s="28" t="s">
        <v>2</v>
      </c>
      <c r="E58" s="26" t="s">
        <v>17</v>
      </c>
      <c r="F58" s="26" t="s">
        <v>18</v>
      </c>
      <c r="G58" s="26" t="s">
        <v>21</v>
      </c>
      <c r="H58" s="27" t="s">
        <v>14</v>
      </c>
      <c r="I58" s="52"/>
      <c r="J58" s="52"/>
      <c r="K58" s="52"/>
      <c r="L58" s="26"/>
    </row>
    <row r="59" spans="2:12" s="31" customFormat="1" x14ac:dyDescent="0.25">
      <c r="B59" s="42"/>
      <c r="C59" s="29">
        <f>C52/$A$10</f>
        <v>67.768169</v>
      </c>
      <c r="D59" s="29">
        <f>D52/$A$10</f>
        <v>288.869552</v>
      </c>
      <c r="E59" s="29">
        <f>E52/$A$10</f>
        <v>288.869552</v>
      </c>
      <c r="F59" s="29">
        <f>F52/$A$10</f>
        <v>161.44656451999995</v>
      </c>
      <c r="G59" s="29">
        <f>G52/$A$10</f>
        <v>131.33649966999999</v>
      </c>
      <c r="H59" s="33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29"/>
      <c r="D61" s="29"/>
      <c r="E61" s="29"/>
      <c r="F61" s="29"/>
      <c r="G61" s="29"/>
      <c r="H61" s="48"/>
      <c r="I61" s="34"/>
      <c r="J61" s="34"/>
      <c r="K61" s="34"/>
      <c r="L61" s="3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6"/>
      <c r="I96" s="44"/>
      <c r="J96" s="44"/>
      <c r="K96" s="44"/>
      <c r="L96" s="45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  <row r="112" spans="11:11" s="31" customFormat="1" x14ac:dyDescent="0.25">
      <c r="K112" s="32"/>
    </row>
  </sheetData>
  <mergeCells count="11">
    <mergeCell ref="I58:K58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92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77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12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78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36" t="s">
        <v>37</v>
      </c>
      <c r="C14" s="37">
        <v>0</v>
      </c>
      <c r="D14" s="37">
        <v>279196</v>
      </c>
      <c r="E14" s="38">
        <f>+D14*100/100</f>
        <v>279196</v>
      </c>
      <c r="F14" s="38">
        <v>0</v>
      </c>
      <c r="G14" s="37">
        <v>0</v>
      </c>
      <c r="H14" s="37"/>
      <c r="I14" s="39"/>
      <c r="J14" s="39">
        <f t="shared" ref="J14:J29" si="0">IF(ISERROR(+G14/E14)=TRUE,0,++G14/E14)</f>
        <v>0</v>
      </c>
      <c r="K14" s="39">
        <f t="shared" ref="K14:K29" si="1">IF(ISERROR(+H14/E14)=TRUE,0,++H14/E14)</f>
        <v>0</v>
      </c>
      <c r="L14" s="40">
        <f t="shared" ref="L14:L29" si="2">+D14-G14</f>
        <v>279196</v>
      </c>
    </row>
    <row r="15" spans="1:12" ht="20.100000000000001" customHeight="1" x14ac:dyDescent="0.25">
      <c r="B15" s="36" t="s">
        <v>48</v>
      </c>
      <c r="C15" s="37">
        <v>0</v>
      </c>
      <c r="D15" s="37">
        <v>122861</v>
      </c>
      <c r="E15" s="38">
        <f t="shared" ref="E15:E31" si="3">+D15*80/100</f>
        <v>98288.8</v>
      </c>
      <c r="F15" s="38">
        <v>0</v>
      </c>
      <c r="G15" s="37">
        <v>0</v>
      </c>
      <c r="H15" s="37"/>
      <c r="I15" s="39"/>
      <c r="J15" s="39">
        <f t="shared" si="0"/>
        <v>0</v>
      </c>
      <c r="K15" s="39">
        <f t="shared" si="1"/>
        <v>0</v>
      </c>
      <c r="L15" s="40">
        <f t="shared" si="2"/>
        <v>122861</v>
      </c>
    </row>
    <row r="16" spans="1:12" ht="20.100000000000001" customHeight="1" x14ac:dyDescent="0.25">
      <c r="B16" s="36" t="s">
        <v>51</v>
      </c>
      <c r="C16" s="37">
        <v>0</v>
      </c>
      <c r="D16" s="37">
        <v>689817</v>
      </c>
      <c r="E16" s="38">
        <f t="shared" si="3"/>
        <v>551853.6</v>
      </c>
      <c r="F16" s="38">
        <v>322649.76</v>
      </c>
      <c r="G16" s="37">
        <v>322649.76</v>
      </c>
      <c r="H16" s="37"/>
      <c r="I16" s="39"/>
      <c r="J16" s="39">
        <f t="shared" si="0"/>
        <v>0.5846654982408378</v>
      </c>
      <c r="K16" s="39">
        <f t="shared" si="1"/>
        <v>0</v>
      </c>
      <c r="L16" s="40">
        <f t="shared" si="2"/>
        <v>367167.24</v>
      </c>
    </row>
    <row r="17" spans="2:12" ht="20.100000000000001" customHeight="1" x14ac:dyDescent="0.25">
      <c r="B17" s="36" t="s">
        <v>57</v>
      </c>
      <c r="C17" s="37">
        <v>0</v>
      </c>
      <c r="D17" s="37">
        <v>1977047</v>
      </c>
      <c r="E17" s="38">
        <f t="shared" si="3"/>
        <v>1581637.6</v>
      </c>
      <c r="F17" s="38">
        <v>1977044.43</v>
      </c>
      <c r="G17" s="37">
        <v>1977044.43</v>
      </c>
      <c r="H17" s="37"/>
      <c r="I17" s="39"/>
      <c r="J17" s="39">
        <f t="shared" si="0"/>
        <v>1.2499983751018564</v>
      </c>
      <c r="K17" s="39">
        <f t="shared" si="1"/>
        <v>0</v>
      </c>
      <c r="L17" s="40">
        <f t="shared" si="2"/>
        <v>2.5700000000651926</v>
      </c>
    </row>
    <row r="18" spans="2:12" ht="20.100000000000001" hidden="1" customHeight="1" x14ac:dyDescent="0.25">
      <c r="B18" s="36" t="s">
        <v>73</v>
      </c>
      <c r="C18" s="37">
        <v>0</v>
      </c>
      <c r="D18" s="37">
        <v>97304</v>
      </c>
      <c r="E18" s="38">
        <f t="shared" si="3"/>
        <v>77843.199999999997</v>
      </c>
      <c r="F18" s="38">
        <v>0</v>
      </c>
      <c r="G18" s="37">
        <v>0</v>
      </c>
      <c r="H18" s="37"/>
      <c r="I18" s="39"/>
      <c r="J18" s="39">
        <f t="shared" si="0"/>
        <v>0</v>
      </c>
      <c r="K18" s="39">
        <f t="shared" si="1"/>
        <v>0</v>
      </c>
      <c r="L18" s="40">
        <f t="shared" si="2"/>
        <v>97304</v>
      </c>
    </row>
    <row r="19" spans="2:12" ht="20.100000000000001" hidden="1" customHeight="1" x14ac:dyDescent="0.25">
      <c r="B19" s="36" t="s">
        <v>22</v>
      </c>
      <c r="C19" s="37"/>
      <c r="D19" s="37"/>
      <c r="E19" s="38">
        <f t="shared" si="3"/>
        <v>0</v>
      </c>
      <c r="F19" s="38"/>
      <c r="G19" s="37"/>
      <c r="H19" s="37"/>
      <c r="I19" s="39"/>
      <c r="J19" s="39">
        <f t="shared" si="0"/>
        <v>0</v>
      </c>
      <c r="K19" s="39">
        <f t="shared" si="1"/>
        <v>0</v>
      </c>
      <c r="L19" s="40">
        <f t="shared" si="2"/>
        <v>0</v>
      </c>
    </row>
    <row r="20" spans="2:12" ht="20.100000000000001" hidden="1" customHeight="1" x14ac:dyDescent="0.25">
      <c r="B20" s="36" t="s">
        <v>23</v>
      </c>
      <c r="C20" s="37"/>
      <c r="D20" s="37"/>
      <c r="E20" s="38">
        <f t="shared" si="3"/>
        <v>0</v>
      </c>
      <c r="F20" s="38"/>
      <c r="G20" s="37"/>
      <c r="H20" s="37"/>
      <c r="I20" s="39"/>
      <c r="J20" s="39">
        <f t="shared" si="0"/>
        <v>0</v>
      </c>
      <c r="K20" s="39">
        <f t="shared" si="1"/>
        <v>0</v>
      </c>
      <c r="L20" s="40">
        <f t="shared" si="2"/>
        <v>0</v>
      </c>
    </row>
    <row r="21" spans="2:12" ht="20.100000000000001" hidden="1" customHeight="1" x14ac:dyDescent="0.25">
      <c r="B21" s="36" t="s">
        <v>24</v>
      </c>
      <c r="C21" s="37"/>
      <c r="D21" s="37"/>
      <c r="E21" s="38">
        <f t="shared" si="3"/>
        <v>0</v>
      </c>
      <c r="F21" s="38"/>
      <c r="G21" s="37"/>
      <c r="H21" s="37"/>
      <c r="I21" s="39"/>
      <c r="J21" s="39">
        <f t="shared" si="0"/>
        <v>0</v>
      </c>
      <c r="K21" s="39">
        <f t="shared" si="1"/>
        <v>0</v>
      </c>
      <c r="L21" s="40">
        <f t="shared" si="2"/>
        <v>0</v>
      </c>
    </row>
    <row r="22" spans="2:12" ht="20.100000000000001" hidden="1" customHeight="1" x14ac:dyDescent="0.25">
      <c r="B22" s="36" t="s">
        <v>25</v>
      </c>
      <c r="C22" s="37"/>
      <c r="D22" s="37"/>
      <c r="E22" s="38">
        <f t="shared" si="3"/>
        <v>0</v>
      </c>
      <c r="F22" s="38"/>
      <c r="G22" s="37"/>
      <c r="H22" s="37"/>
      <c r="I22" s="39"/>
      <c r="J22" s="39">
        <f t="shared" si="0"/>
        <v>0</v>
      </c>
      <c r="K22" s="39">
        <f t="shared" si="1"/>
        <v>0</v>
      </c>
      <c r="L22" s="40">
        <f t="shared" si="2"/>
        <v>0</v>
      </c>
    </row>
    <row r="23" spans="2:12" ht="20.100000000000001" hidden="1" customHeight="1" x14ac:dyDescent="0.25">
      <c r="B23" s="36" t="s">
        <v>26</v>
      </c>
      <c r="C23" s="37"/>
      <c r="D23" s="37"/>
      <c r="E23" s="38">
        <f t="shared" si="3"/>
        <v>0</v>
      </c>
      <c r="F23" s="38"/>
      <c r="G23" s="37"/>
      <c r="H23" s="37"/>
      <c r="I23" s="39"/>
      <c r="J23" s="39">
        <f t="shared" si="0"/>
        <v>0</v>
      </c>
      <c r="K23" s="39">
        <f t="shared" si="1"/>
        <v>0</v>
      </c>
      <c r="L23" s="40">
        <f t="shared" si="2"/>
        <v>0</v>
      </c>
    </row>
    <row r="24" spans="2:12" ht="20.100000000000001" hidden="1" customHeight="1" x14ac:dyDescent="0.25">
      <c r="B24" s="36" t="s">
        <v>27</v>
      </c>
      <c r="C24" s="37"/>
      <c r="D24" s="37"/>
      <c r="E24" s="38">
        <f t="shared" si="3"/>
        <v>0</v>
      </c>
      <c r="F24" s="38"/>
      <c r="G24" s="37"/>
      <c r="H24" s="37"/>
      <c r="I24" s="39"/>
      <c r="J24" s="39">
        <f t="shared" si="0"/>
        <v>0</v>
      </c>
      <c r="K24" s="39">
        <f t="shared" si="1"/>
        <v>0</v>
      </c>
      <c r="L24" s="40">
        <f t="shared" si="2"/>
        <v>0</v>
      </c>
    </row>
    <row r="25" spans="2:12" ht="20.100000000000001" hidden="1" customHeight="1" x14ac:dyDescent="0.25">
      <c r="B25" s="36" t="s">
        <v>28</v>
      </c>
      <c r="C25" s="37"/>
      <c r="D25" s="37"/>
      <c r="E25" s="38">
        <f t="shared" si="3"/>
        <v>0</v>
      </c>
      <c r="F25" s="38"/>
      <c r="G25" s="37"/>
      <c r="H25" s="37"/>
      <c r="I25" s="39"/>
      <c r="J25" s="39">
        <f t="shared" si="0"/>
        <v>0</v>
      </c>
      <c r="K25" s="39">
        <f t="shared" si="1"/>
        <v>0</v>
      </c>
      <c r="L25" s="40">
        <f t="shared" si="2"/>
        <v>0</v>
      </c>
    </row>
    <row r="26" spans="2:12" ht="20.100000000000001" hidden="1" customHeight="1" x14ac:dyDescent="0.25">
      <c r="B26" s="36" t="s">
        <v>29</v>
      </c>
      <c r="C26" s="37"/>
      <c r="D26" s="37"/>
      <c r="E26" s="38">
        <f t="shared" si="3"/>
        <v>0</v>
      </c>
      <c r="F26" s="38"/>
      <c r="G26" s="37"/>
      <c r="H26" s="37"/>
      <c r="I26" s="39"/>
      <c r="J26" s="39">
        <f t="shared" si="0"/>
        <v>0</v>
      </c>
      <c r="K26" s="39">
        <f t="shared" si="1"/>
        <v>0</v>
      </c>
      <c r="L26" s="40">
        <f t="shared" si="2"/>
        <v>0</v>
      </c>
    </row>
    <row r="27" spans="2:12" ht="20.100000000000001" hidden="1" customHeight="1" x14ac:dyDescent="0.25">
      <c r="B27" s="36" t="s">
        <v>30</v>
      </c>
      <c r="C27" s="37"/>
      <c r="D27" s="37"/>
      <c r="E27" s="38">
        <f t="shared" si="3"/>
        <v>0</v>
      </c>
      <c r="F27" s="38"/>
      <c r="G27" s="37"/>
      <c r="H27" s="37"/>
      <c r="I27" s="39"/>
      <c r="J27" s="39">
        <f t="shared" si="0"/>
        <v>0</v>
      </c>
      <c r="K27" s="39">
        <f t="shared" si="1"/>
        <v>0</v>
      </c>
      <c r="L27" s="40">
        <f t="shared" si="2"/>
        <v>0</v>
      </c>
    </row>
    <row r="28" spans="2:12" ht="20.100000000000001" hidden="1" customHeight="1" x14ac:dyDescent="0.25">
      <c r="B28" s="36" t="s">
        <v>31</v>
      </c>
      <c r="C28" s="37"/>
      <c r="D28" s="37"/>
      <c r="E28" s="38">
        <f t="shared" si="3"/>
        <v>0</v>
      </c>
      <c r="F28" s="38"/>
      <c r="G28" s="37"/>
      <c r="H28" s="37"/>
      <c r="I28" s="39"/>
      <c r="J28" s="39">
        <f t="shared" si="0"/>
        <v>0</v>
      </c>
      <c r="K28" s="39">
        <f t="shared" si="1"/>
        <v>0</v>
      </c>
      <c r="L28" s="40">
        <f t="shared" si="2"/>
        <v>0</v>
      </c>
    </row>
    <row r="29" spans="2:12" ht="20.100000000000001" hidden="1" customHeight="1" x14ac:dyDescent="0.25">
      <c r="B29" s="36" t="s">
        <v>32</v>
      </c>
      <c r="C29" s="37"/>
      <c r="D29" s="37"/>
      <c r="E29" s="38">
        <f t="shared" si="3"/>
        <v>0</v>
      </c>
      <c r="F29" s="38"/>
      <c r="G29" s="37"/>
      <c r="H29" s="37"/>
      <c r="I29" s="39"/>
      <c r="J29" s="39">
        <f t="shared" si="0"/>
        <v>0</v>
      </c>
      <c r="K29" s="39">
        <f t="shared" si="1"/>
        <v>0</v>
      </c>
      <c r="L29" s="40">
        <f t="shared" si="2"/>
        <v>0</v>
      </c>
    </row>
    <row r="30" spans="2:12" ht="20.100000000000001" hidden="1" customHeight="1" x14ac:dyDescent="0.25">
      <c r="B30" s="7" t="s">
        <v>33</v>
      </c>
      <c r="C30" s="9"/>
      <c r="D30" s="9"/>
      <c r="E30" s="20">
        <f t="shared" si="3"/>
        <v>0</v>
      </c>
      <c r="F30" s="20"/>
      <c r="G30" s="9"/>
      <c r="H30" s="9"/>
      <c r="I30" s="14">
        <f>IF(ISERROR(+#REF!/E30)=TRUE,0,++#REF!/E30)</f>
        <v>0</v>
      </c>
      <c r="J30" s="14">
        <f>IF(ISERROR(+G30/E30)=TRUE,0,++G30/E30)</f>
        <v>0</v>
      </c>
      <c r="K30" s="14">
        <f>IF(ISERROR(+H30/E30)=TRUE,0,++H30/E30)</f>
        <v>0</v>
      </c>
      <c r="L30" s="17">
        <f>+D30-G30</f>
        <v>0</v>
      </c>
    </row>
    <row r="31" spans="2:12" ht="20.100000000000001" hidden="1" customHeight="1" x14ac:dyDescent="0.25">
      <c r="B31" s="7" t="s">
        <v>34</v>
      </c>
      <c r="C31" s="9"/>
      <c r="D31" s="9"/>
      <c r="E31" s="20">
        <f t="shared" si="3"/>
        <v>0</v>
      </c>
      <c r="F31" s="23"/>
      <c r="G31" s="9"/>
      <c r="H31" s="9"/>
      <c r="I31" s="14">
        <f>IF(ISERROR(+#REF!/E31)=TRUE,0,++#REF!/E31)</f>
        <v>0</v>
      </c>
      <c r="J31" s="14">
        <f>IF(ISERROR(+G31/E31)=TRUE,0,++G31/E31)</f>
        <v>0</v>
      </c>
      <c r="K31" s="14">
        <f>IF(ISERROR(+H31/E31)=TRUE,0,++H31/E31)</f>
        <v>0</v>
      </c>
      <c r="L31" s="17">
        <f>+D31-G31</f>
        <v>0</v>
      </c>
    </row>
    <row r="32" spans="2:12" ht="23.25" customHeight="1" x14ac:dyDescent="0.25">
      <c r="B32" s="24" t="s">
        <v>4</v>
      </c>
      <c r="C32" s="11">
        <f t="shared" ref="C32:H32" si="4">SUM(C14:C31)</f>
        <v>0</v>
      </c>
      <c r="D32" s="11">
        <f t="shared" si="4"/>
        <v>3166225</v>
      </c>
      <c r="E32" s="11">
        <f t="shared" si="4"/>
        <v>2588819.2000000002</v>
      </c>
      <c r="F32" s="11">
        <f t="shared" si="4"/>
        <v>2299694.19</v>
      </c>
      <c r="G32" s="11">
        <f t="shared" si="4"/>
        <v>2299694.19</v>
      </c>
      <c r="H32" s="11">
        <f t="shared" si="4"/>
        <v>0</v>
      </c>
      <c r="I32" s="15">
        <f>IF(ISERROR(+#REF!/E32)=TRUE,0,++#REF!/E32)</f>
        <v>0</v>
      </c>
      <c r="J32" s="15">
        <f>IF(ISERROR(+G32/E32)=TRUE,0,++G32/E32)</f>
        <v>0.88831780527585691</v>
      </c>
      <c r="K32" s="15">
        <f>IF(ISERROR(+H32/E32)=TRUE,0,++H32/E32)</f>
        <v>0</v>
      </c>
      <c r="L32" s="18">
        <f>SUM(L14:L31)</f>
        <v>866530.81</v>
      </c>
    </row>
    <row r="33" spans="2:12" x14ac:dyDescent="0.2">
      <c r="B33" s="12" t="s">
        <v>79</v>
      </c>
    </row>
    <row r="34" spans="2:12" s="31" customFormat="1" x14ac:dyDescent="0.2">
      <c r="B34" s="12"/>
    </row>
    <row r="35" spans="2:12" s="31" customFormat="1" x14ac:dyDescent="0.25">
      <c r="K35" s="32"/>
    </row>
    <row r="36" spans="2:12" s="31" customFormat="1" x14ac:dyDescent="0.25">
      <c r="K36" s="32"/>
    </row>
    <row r="37" spans="2:12" s="31" customFormat="1" x14ac:dyDescent="0.25">
      <c r="K37" s="32"/>
    </row>
    <row r="38" spans="2:12" s="31" customFormat="1" ht="44.25" customHeight="1" x14ac:dyDescent="0.25">
      <c r="B38" s="41"/>
      <c r="C38" s="41" t="s">
        <v>3</v>
      </c>
      <c r="D38" s="41" t="s">
        <v>2</v>
      </c>
      <c r="E38" s="49" t="s">
        <v>17</v>
      </c>
      <c r="F38" s="49" t="s">
        <v>18</v>
      </c>
      <c r="G38" s="49" t="s">
        <v>21</v>
      </c>
      <c r="H38" s="50" t="s">
        <v>14</v>
      </c>
      <c r="I38" s="63"/>
      <c r="J38" s="63"/>
      <c r="K38" s="63"/>
      <c r="L38" s="49"/>
    </row>
    <row r="39" spans="2:12" s="31" customFormat="1" x14ac:dyDescent="0.25">
      <c r="B39" s="42"/>
      <c r="C39" s="43">
        <f>C32/$A$10</f>
        <v>0</v>
      </c>
      <c r="D39" s="43">
        <f>D32/$A$10</f>
        <v>3.1662249999999998</v>
      </c>
      <c r="E39" s="43">
        <f>E32/$A$10</f>
        <v>2.5888192000000001</v>
      </c>
      <c r="F39" s="43">
        <f>F32/$A$10</f>
        <v>2.2996941899999999</v>
      </c>
      <c r="G39" s="43">
        <f>G32/$A$10</f>
        <v>2.2996941899999999</v>
      </c>
      <c r="H39" s="51"/>
      <c r="I39" s="44"/>
      <c r="J39" s="44"/>
      <c r="K39" s="44"/>
      <c r="L39" s="45"/>
    </row>
    <row r="40" spans="2:12" s="31" customFormat="1" x14ac:dyDescent="0.25">
      <c r="B40" s="42"/>
      <c r="C40" s="43"/>
      <c r="D40" s="43"/>
      <c r="E40" s="43"/>
      <c r="F40" s="43"/>
      <c r="G40" s="43"/>
      <c r="H40" s="47"/>
      <c r="I40" s="44"/>
      <c r="J40" s="44"/>
      <c r="K40" s="44"/>
      <c r="L40" s="45"/>
    </row>
    <row r="41" spans="2:12" s="31" customFormat="1" x14ac:dyDescent="0.25">
      <c r="B41" s="42"/>
      <c r="C41" s="43"/>
      <c r="D41" s="43"/>
      <c r="E41" s="43"/>
      <c r="F41" s="43"/>
      <c r="G41" s="43"/>
      <c r="H41" s="47"/>
      <c r="I41" s="44"/>
      <c r="J41" s="44"/>
      <c r="K41" s="44"/>
      <c r="L41" s="45"/>
    </row>
    <row r="42" spans="2:12" s="31" customFormat="1" x14ac:dyDescent="0.25">
      <c r="B42" s="42"/>
      <c r="C42" s="43"/>
      <c r="D42" s="43"/>
      <c r="E42" s="43"/>
      <c r="F42" s="43"/>
      <c r="G42" s="43"/>
      <c r="H42" s="47"/>
      <c r="I42" s="44"/>
      <c r="J42" s="44"/>
      <c r="K42" s="44"/>
      <c r="L42" s="45"/>
    </row>
    <row r="43" spans="2:12" s="31" customFormat="1" x14ac:dyDescent="0.25">
      <c r="B43" s="42"/>
      <c r="C43" s="43"/>
      <c r="D43" s="43"/>
      <c r="E43" s="43"/>
      <c r="F43" s="43"/>
      <c r="G43" s="43"/>
      <c r="H43" s="47"/>
      <c r="I43" s="44"/>
      <c r="J43" s="44"/>
      <c r="K43" s="44"/>
      <c r="L43" s="45"/>
    </row>
    <row r="44" spans="2:12" s="31" customFormat="1" x14ac:dyDescent="0.25">
      <c r="B44" s="42"/>
      <c r="C44" s="43"/>
      <c r="D44" s="43"/>
      <c r="E44" s="43"/>
      <c r="F44" s="43"/>
      <c r="G44" s="43"/>
      <c r="H44" s="47"/>
      <c r="I44" s="44"/>
      <c r="J44" s="44"/>
      <c r="K44" s="44"/>
      <c r="L44" s="45"/>
    </row>
    <row r="45" spans="2:12" s="31" customFormat="1" x14ac:dyDescent="0.25">
      <c r="B45" s="42"/>
      <c r="C45" s="43"/>
      <c r="D45" s="43"/>
      <c r="E45" s="43"/>
      <c r="F45" s="43"/>
      <c r="G45" s="43"/>
      <c r="H45" s="47"/>
      <c r="I45" s="44"/>
      <c r="J45" s="44"/>
      <c r="K45" s="44"/>
      <c r="L45" s="45"/>
    </row>
    <row r="46" spans="2:12" s="31" customFormat="1" x14ac:dyDescent="0.25">
      <c r="B46" s="42"/>
      <c r="C46" s="43"/>
      <c r="D46" s="43"/>
      <c r="E46" s="43"/>
      <c r="F46" s="43"/>
      <c r="G46" s="43"/>
      <c r="H46" s="47"/>
      <c r="I46" s="44"/>
      <c r="J46" s="44"/>
      <c r="K46" s="44"/>
      <c r="L46" s="45"/>
    </row>
    <row r="47" spans="2:12" s="31" customFormat="1" x14ac:dyDescent="0.25">
      <c r="B47" s="42"/>
      <c r="C47" s="43"/>
      <c r="D47" s="43"/>
      <c r="E47" s="43"/>
      <c r="F47" s="43"/>
      <c r="G47" s="43"/>
      <c r="H47" s="47"/>
      <c r="I47" s="44"/>
      <c r="J47" s="44"/>
      <c r="K47" s="44"/>
      <c r="L47" s="45"/>
    </row>
    <row r="48" spans="2:12" s="31" customFormat="1" x14ac:dyDescent="0.25">
      <c r="B48" s="42"/>
      <c r="C48" s="43"/>
      <c r="D48" s="43"/>
      <c r="E48" s="43"/>
      <c r="F48" s="43"/>
      <c r="G48" s="43"/>
      <c r="H48" s="47"/>
      <c r="I48" s="44"/>
      <c r="J48" s="44"/>
      <c r="K48" s="44"/>
      <c r="L48" s="45"/>
    </row>
    <row r="49" spans="2:12" s="31" customFormat="1" x14ac:dyDescent="0.25">
      <c r="B49" s="42"/>
      <c r="C49" s="43"/>
      <c r="D49" s="43"/>
      <c r="E49" s="43"/>
      <c r="F49" s="43"/>
      <c r="G49" s="43"/>
      <c r="H49" s="47"/>
      <c r="I49" s="44"/>
      <c r="J49" s="44"/>
      <c r="K49" s="44"/>
      <c r="L49" s="45"/>
    </row>
    <row r="50" spans="2:12" s="31" customFormat="1" x14ac:dyDescent="0.25">
      <c r="B50" s="42"/>
      <c r="C50" s="43"/>
      <c r="D50" s="43"/>
      <c r="E50" s="43"/>
      <c r="F50" s="43"/>
      <c r="G50" s="43"/>
      <c r="H50" s="47"/>
      <c r="I50" s="44"/>
      <c r="J50" s="44"/>
      <c r="K50" s="44"/>
      <c r="L50" s="45"/>
    </row>
    <row r="51" spans="2:12" s="31" customFormat="1" x14ac:dyDescent="0.25">
      <c r="B51" s="42"/>
      <c r="C51" s="43"/>
      <c r="D51" s="43"/>
      <c r="E51" s="43"/>
      <c r="F51" s="43"/>
      <c r="G51" s="43"/>
      <c r="H51" s="47"/>
      <c r="I51" s="44"/>
      <c r="J51" s="44"/>
      <c r="K51" s="44"/>
      <c r="L51" s="45"/>
    </row>
    <row r="52" spans="2:12" s="31" customFormat="1" x14ac:dyDescent="0.25">
      <c r="B52" s="42"/>
      <c r="C52" s="43"/>
      <c r="D52" s="43"/>
      <c r="E52" s="43"/>
      <c r="F52" s="43"/>
      <c r="G52" s="43"/>
      <c r="H52" s="47"/>
      <c r="I52" s="44"/>
      <c r="J52" s="44"/>
      <c r="K52" s="44"/>
      <c r="L52" s="45"/>
    </row>
    <row r="53" spans="2:12" s="31" customFormat="1" x14ac:dyDescent="0.25">
      <c r="B53" s="42"/>
      <c r="C53" s="43"/>
      <c r="D53" s="43"/>
      <c r="E53" s="43"/>
      <c r="F53" s="43"/>
      <c r="G53" s="43"/>
      <c r="H53" s="47"/>
      <c r="I53" s="44"/>
      <c r="J53" s="44"/>
      <c r="K53" s="44"/>
      <c r="L53" s="45"/>
    </row>
    <row r="54" spans="2:12" s="31" customFormat="1" x14ac:dyDescent="0.25">
      <c r="B54" s="42"/>
      <c r="C54" s="43"/>
      <c r="D54" s="43"/>
      <c r="E54" s="43"/>
      <c r="F54" s="43"/>
      <c r="G54" s="43"/>
      <c r="H54" s="47"/>
      <c r="I54" s="44"/>
      <c r="J54" s="44"/>
      <c r="K54" s="44"/>
      <c r="L54" s="45"/>
    </row>
    <row r="55" spans="2:12" s="31" customFormat="1" x14ac:dyDescent="0.25">
      <c r="B55" s="42"/>
      <c r="C55" s="43"/>
      <c r="D55" s="43"/>
      <c r="E55" s="43"/>
      <c r="F55" s="43"/>
      <c r="G55" s="43"/>
      <c r="H55" s="47"/>
      <c r="I55" s="44"/>
      <c r="J55" s="44"/>
      <c r="K55" s="44"/>
      <c r="L55" s="45"/>
    </row>
    <row r="56" spans="2:12" s="31" customFormat="1" x14ac:dyDescent="0.25">
      <c r="B56" s="42"/>
      <c r="C56" s="43"/>
      <c r="D56" s="43"/>
      <c r="E56" s="43"/>
      <c r="F56" s="43"/>
      <c r="G56" s="43"/>
      <c r="H56" s="47"/>
      <c r="I56" s="44"/>
      <c r="J56" s="44"/>
      <c r="K56" s="44"/>
      <c r="L56" s="45"/>
    </row>
    <row r="57" spans="2:12" s="31" customFormat="1" x14ac:dyDescent="0.25">
      <c r="B57" s="42"/>
      <c r="C57" s="43"/>
      <c r="D57" s="43"/>
      <c r="E57" s="43"/>
      <c r="F57" s="43"/>
      <c r="G57" s="43"/>
      <c r="H57" s="47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6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6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6"/>
      <c r="I76" s="44"/>
      <c r="J76" s="44"/>
      <c r="K76" s="44"/>
      <c r="L76" s="45"/>
    </row>
    <row r="77" spans="2:12" s="31" customFormat="1" x14ac:dyDescent="0.25">
      <c r="K77" s="32"/>
    </row>
    <row r="78" spans="2:12" s="31" customFormat="1" x14ac:dyDescent="0.25">
      <c r="K78" s="32"/>
    </row>
    <row r="79" spans="2:12" s="31" customFormat="1" x14ac:dyDescent="0.25">
      <c r="K79" s="32"/>
    </row>
    <row r="80" spans="2:12" s="31" customFormat="1" x14ac:dyDescent="0.25">
      <c r="K80" s="32"/>
    </row>
    <row r="81" spans="11:11" s="31" customFormat="1" x14ac:dyDescent="0.25">
      <c r="K81" s="32"/>
    </row>
    <row r="82" spans="11:11" s="31" customFormat="1" x14ac:dyDescent="0.25">
      <c r="K82" s="32"/>
    </row>
    <row r="83" spans="11:11" s="31" customFormat="1" x14ac:dyDescent="0.25">
      <c r="K83" s="32"/>
    </row>
    <row r="84" spans="11:11" s="31" customFormat="1" x14ac:dyDescent="0.25">
      <c r="K84" s="32"/>
    </row>
    <row r="85" spans="11:11" s="31" customFormat="1" x14ac:dyDescent="0.25">
      <c r="K85" s="32"/>
    </row>
    <row r="86" spans="11:11" s="31" customFormat="1" x14ac:dyDescent="0.25">
      <c r="K86" s="32"/>
    </row>
    <row r="87" spans="11:11" s="31" customFormat="1" x14ac:dyDescent="0.25">
      <c r="K87" s="32"/>
    </row>
    <row r="88" spans="11:11" s="31" customFormat="1" x14ac:dyDescent="0.25">
      <c r="K88" s="32"/>
    </row>
    <row r="89" spans="11:11" s="31" customFormat="1" x14ac:dyDescent="0.25">
      <c r="K89" s="32"/>
    </row>
    <row r="90" spans="11:11" s="31" customFormat="1" x14ac:dyDescent="0.25">
      <c r="K90" s="32"/>
    </row>
    <row r="91" spans="11:11" s="31" customFormat="1" x14ac:dyDescent="0.25">
      <c r="K91" s="32"/>
    </row>
    <row r="92" spans="11:11" s="31" customFormat="1" x14ac:dyDescent="0.25">
      <c r="K92" s="32"/>
    </row>
  </sheetData>
  <mergeCells count="11">
    <mergeCell ref="I38:K38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0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77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7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78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36</v>
      </c>
      <c r="C14" s="8">
        <v>0</v>
      </c>
      <c r="D14" s="8">
        <v>5837119</v>
      </c>
      <c r="E14" s="19">
        <f>+D14*100/100</f>
        <v>5837119</v>
      </c>
      <c r="F14" s="19">
        <v>2091092.02</v>
      </c>
      <c r="G14" s="8">
        <v>1393195.3399999999</v>
      </c>
      <c r="H14" s="8"/>
      <c r="I14" s="13">
        <f>IF(ISERROR(+#REF!/E14)=TRUE,0,++#REF!/E14)</f>
        <v>0</v>
      </c>
      <c r="J14" s="13">
        <f>IF(ISERROR(+G14/E14)=TRUE,0,++G14/E14)</f>
        <v>0.23867859127079641</v>
      </c>
      <c r="K14" s="13">
        <f>IF(ISERROR(+H14/E14)=TRUE,0,++H14/E14)</f>
        <v>0</v>
      </c>
      <c r="L14" s="16">
        <f>+D14-G14</f>
        <v>4443923.66</v>
      </c>
    </row>
    <row r="15" spans="1:12" ht="20.100000000000001" customHeight="1" x14ac:dyDescent="0.25">
      <c r="B15" s="36" t="s">
        <v>37</v>
      </c>
      <c r="C15" s="37">
        <v>0</v>
      </c>
      <c r="D15" s="37">
        <v>8432954</v>
      </c>
      <c r="E15" s="38">
        <f t="shared" ref="E15:E49" si="0">+D15*100/100</f>
        <v>8432954</v>
      </c>
      <c r="F15" s="38">
        <v>6619509.5399999991</v>
      </c>
      <c r="G15" s="37">
        <v>5368122.7599999988</v>
      </c>
      <c r="H15" s="37"/>
      <c r="I15" s="39"/>
      <c r="J15" s="39">
        <f t="shared" ref="J15:J49" si="1">IF(ISERROR(+G15/E15)=TRUE,0,++G15/E15)</f>
        <v>0.63656492849362145</v>
      </c>
      <c r="K15" s="39">
        <f t="shared" ref="K15:K49" si="2">IF(ISERROR(+H15/E15)=TRUE,0,++H15/E15)</f>
        <v>0</v>
      </c>
      <c r="L15" s="40">
        <f t="shared" ref="L15:L49" si="3">+D15-G15</f>
        <v>3064831.2400000012</v>
      </c>
    </row>
    <row r="16" spans="1:12" ht="20.100000000000001" customHeight="1" x14ac:dyDescent="0.25">
      <c r="B16" s="36" t="s">
        <v>38</v>
      </c>
      <c r="C16" s="37">
        <v>0</v>
      </c>
      <c r="D16" s="37">
        <v>11454767</v>
      </c>
      <c r="E16" s="38">
        <f t="shared" si="0"/>
        <v>11454767</v>
      </c>
      <c r="F16" s="38">
        <v>6683497.1899999995</v>
      </c>
      <c r="G16" s="37">
        <v>5283410.5100000007</v>
      </c>
      <c r="H16" s="37"/>
      <c r="I16" s="39"/>
      <c r="J16" s="39">
        <f t="shared" si="1"/>
        <v>0.46124120289832177</v>
      </c>
      <c r="K16" s="39">
        <f t="shared" si="2"/>
        <v>0</v>
      </c>
      <c r="L16" s="40">
        <f t="shared" si="3"/>
        <v>6171356.4899999993</v>
      </c>
    </row>
    <row r="17" spans="2:12" ht="20.100000000000001" customHeight="1" x14ac:dyDescent="0.25">
      <c r="B17" s="36" t="s">
        <v>39</v>
      </c>
      <c r="C17" s="37">
        <v>0</v>
      </c>
      <c r="D17" s="37">
        <v>2094523</v>
      </c>
      <c r="E17" s="38">
        <f t="shared" si="0"/>
        <v>2094523</v>
      </c>
      <c r="F17" s="38">
        <v>1145976.1499999999</v>
      </c>
      <c r="G17" s="37">
        <v>1047120.4099999999</v>
      </c>
      <c r="H17" s="37"/>
      <c r="I17" s="39"/>
      <c r="J17" s="39">
        <f t="shared" si="1"/>
        <v>0.4999326386007697</v>
      </c>
      <c r="K17" s="39">
        <f t="shared" si="2"/>
        <v>0</v>
      </c>
      <c r="L17" s="40">
        <f t="shared" si="3"/>
        <v>1047402.5900000001</v>
      </c>
    </row>
    <row r="18" spans="2:12" ht="20.100000000000001" customHeight="1" x14ac:dyDescent="0.25">
      <c r="B18" s="36" t="s">
        <v>40</v>
      </c>
      <c r="C18" s="37">
        <v>0</v>
      </c>
      <c r="D18" s="37">
        <v>26569518</v>
      </c>
      <c r="E18" s="38">
        <f t="shared" si="0"/>
        <v>26569518</v>
      </c>
      <c r="F18" s="38">
        <v>19815871.439999998</v>
      </c>
      <c r="G18" s="37">
        <v>17504483.120000001</v>
      </c>
      <c r="H18" s="37"/>
      <c r="I18" s="39"/>
      <c r="J18" s="39">
        <f t="shared" si="1"/>
        <v>0.658818241264294</v>
      </c>
      <c r="K18" s="39">
        <f t="shared" si="2"/>
        <v>0</v>
      </c>
      <c r="L18" s="40">
        <f t="shared" si="3"/>
        <v>9065034.879999999</v>
      </c>
    </row>
    <row r="19" spans="2:12" ht="20.100000000000001" customHeight="1" x14ac:dyDescent="0.25">
      <c r="B19" s="36" t="s">
        <v>41</v>
      </c>
      <c r="C19" s="37">
        <v>0</v>
      </c>
      <c r="D19" s="37">
        <v>27507024</v>
      </c>
      <c r="E19" s="38">
        <f t="shared" si="0"/>
        <v>27507024</v>
      </c>
      <c r="F19" s="38">
        <v>19118185.510000002</v>
      </c>
      <c r="G19" s="37">
        <v>16421435.779999999</v>
      </c>
      <c r="H19" s="37"/>
      <c r="I19" s="39"/>
      <c r="J19" s="39">
        <f t="shared" si="1"/>
        <v>0.59699063700965971</v>
      </c>
      <c r="K19" s="39">
        <f t="shared" si="2"/>
        <v>0</v>
      </c>
      <c r="L19" s="40">
        <f t="shared" si="3"/>
        <v>11085588.220000001</v>
      </c>
    </row>
    <row r="20" spans="2:12" ht="20.100000000000001" customHeight="1" x14ac:dyDescent="0.25">
      <c r="B20" s="36" t="s">
        <v>42</v>
      </c>
      <c r="C20" s="37">
        <v>0</v>
      </c>
      <c r="D20" s="37">
        <v>29695997</v>
      </c>
      <c r="E20" s="38">
        <f t="shared" si="0"/>
        <v>29695997</v>
      </c>
      <c r="F20" s="38">
        <v>15368437.969999995</v>
      </c>
      <c r="G20" s="37">
        <v>11555809.959999992</v>
      </c>
      <c r="H20" s="37"/>
      <c r="I20" s="39"/>
      <c r="J20" s="39">
        <f t="shared" si="1"/>
        <v>0.38913695876248883</v>
      </c>
      <c r="K20" s="39">
        <f t="shared" si="2"/>
        <v>0</v>
      </c>
      <c r="L20" s="40">
        <f t="shared" si="3"/>
        <v>18140187.040000007</v>
      </c>
    </row>
    <row r="21" spans="2:12" ht="20.100000000000001" customHeight="1" x14ac:dyDescent="0.25">
      <c r="B21" s="36" t="s">
        <v>43</v>
      </c>
      <c r="C21" s="37">
        <v>0</v>
      </c>
      <c r="D21" s="37">
        <v>5349418</v>
      </c>
      <c r="E21" s="38">
        <f t="shared" si="0"/>
        <v>5349418</v>
      </c>
      <c r="F21" s="38">
        <v>2859165.01</v>
      </c>
      <c r="G21" s="37">
        <v>1727391.24</v>
      </c>
      <c r="H21" s="37"/>
      <c r="I21" s="39"/>
      <c r="J21" s="39">
        <f t="shared" si="1"/>
        <v>0.32291199528621617</v>
      </c>
      <c r="K21" s="39">
        <f t="shared" si="2"/>
        <v>0</v>
      </c>
      <c r="L21" s="40">
        <f t="shared" si="3"/>
        <v>3622026.76</v>
      </c>
    </row>
    <row r="22" spans="2:12" ht="20.100000000000001" customHeight="1" x14ac:dyDescent="0.25">
      <c r="B22" s="36" t="s">
        <v>44</v>
      </c>
      <c r="C22" s="37">
        <v>0</v>
      </c>
      <c r="D22" s="37">
        <v>14670872</v>
      </c>
      <c r="E22" s="38">
        <f t="shared" si="0"/>
        <v>14670872</v>
      </c>
      <c r="F22" s="38">
        <v>9299849.5499999989</v>
      </c>
      <c r="G22" s="37">
        <v>6884014.7400000012</v>
      </c>
      <c r="H22" s="37"/>
      <c r="I22" s="39"/>
      <c r="J22" s="39">
        <f t="shared" si="1"/>
        <v>0.46923010029669682</v>
      </c>
      <c r="K22" s="39">
        <f t="shared" si="2"/>
        <v>0</v>
      </c>
      <c r="L22" s="40">
        <f t="shared" si="3"/>
        <v>7786857.2599999988</v>
      </c>
    </row>
    <row r="23" spans="2:12" ht="20.100000000000001" customHeight="1" x14ac:dyDescent="0.25">
      <c r="B23" s="36" t="s">
        <v>45</v>
      </c>
      <c r="C23" s="37">
        <v>0</v>
      </c>
      <c r="D23" s="37">
        <v>29959025</v>
      </c>
      <c r="E23" s="38">
        <f t="shared" si="0"/>
        <v>29959025</v>
      </c>
      <c r="F23" s="38">
        <v>24002087.630000003</v>
      </c>
      <c r="G23" s="37">
        <v>17423159.240000002</v>
      </c>
      <c r="H23" s="37"/>
      <c r="I23" s="39"/>
      <c r="J23" s="39">
        <f t="shared" si="1"/>
        <v>0.58156629730106379</v>
      </c>
      <c r="K23" s="39">
        <f t="shared" si="2"/>
        <v>0</v>
      </c>
      <c r="L23" s="40">
        <f t="shared" si="3"/>
        <v>12535865.759999998</v>
      </c>
    </row>
    <row r="24" spans="2:12" ht="20.100000000000001" customHeight="1" x14ac:dyDescent="0.25">
      <c r="B24" s="36" t="s">
        <v>46</v>
      </c>
      <c r="C24" s="37">
        <v>0</v>
      </c>
      <c r="D24" s="37">
        <v>5072</v>
      </c>
      <c r="E24" s="38">
        <f t="shared" si="0"/>
        <v>5072</v>
      </c>
      <c r="F24" s="38">
        <v>5070</v>
      </c>
      <c r="G24" s="37">
        <v>5070</v>
      </c>
      <c r="H24" s="37"/>
      <c r="I24" s="39"/>
      <c r="J24" s="39">
        <f t="shared" si="1"/>
        <v>0.99960567823343849</v>
      </c>
      <c r="K24" s="39">
        <f t="shared" si="2"/>
        <v>0</v>
      </c>
      <c r="L24" s="40">
        <f t="shared" si="3"/>
        <v>2</v>
      </c>
    </row>
    <row r="25" spans="2:12" ht="20.100000000000001" customHeight="1" x14ac:dyDescent="0.25">
      <c r="B25" s="36" t="s">
        <v>47</v>
      </c>
      <c r="C25" s="37">
        <v>0</v>
      </c>
      <c r="D25" s="37">
        <v>31702204</v>
      </c>
      <c r="E25" s="38">
        <f t="shared" si="0"/>
        <v>31702204</v>
      </c>
      <c r="F25" s="38">
        <v>26327587.970000006</v>
      </c>
      <c r="G25" s="37">
        <v>15148451.189999996</v>
      </c>
      <c r="H25" s="37"/>
      <c r="I25" s="39"/>
      <c r="J25" s="39">
        <f t="shared" si="1"/>
        <v>0.47783590030522788</v>
      </c>
      <c r="K25" s="39">
        <f t="shared" si="2"/>
        <v>0</v>
      </c>
      <c r="L25" s="40">
        <f t="shared" si="3"/>
        <v>16553752.810000004</v>
      </c>
    </row>
    <row r="26" spans="2:12" ht="20.100000000000001" customHeight="1" x14ac:dyDescent="0.25">
      <c r="B26" s="36" t="s">
        <v>48</v>
      </c>
      <c r="C26" s="37">
        <v>0</v>
      </c>
      <c r="D26" s="37">
        <v>63665194</v>
      </c>
      <c r="E26" s="38">
        <f t="shared" si="0"/>
        <v>63665194</v>
      </c>
      <c r="F26" s="38">
        <v>34883621.150000006</v>
      </c>
      <c r="G26" s="37">
        <v>24474254.960000001</v>
      </c>
      <c r="H26" s="37"/>
      <c r="I26" s="39"/>
      <c r="J26" s="39">
        <f t="shared" si="1"/>
        <v>0.38442127357689354</v>
      </c>
      <c r="K26" s="39">
        <f t="shared" si="2"/>
        <v>0</v>
      </c>
      <c r="L26" s="40">
        <f t="shared" si="3"/>
        <v>39190939.039999999</v>
      </c>
    </row>
    <row r="27" spans="2:12" ht="20.100000000000001" customHeight="1" x14ac:dyDescent="0.25">
      <c r="B27" s="36" t="s">
        <v>49</v>
      </c>
      <c r="C27" s="37">
        <v>0</v>
      </c>
      <c r="D27" s="37">
        <v>29034969</v>
      </c>
      <c r="E27" s="38">
        <f t="shared" si="0"/>
        <v>29034969</v>
      </c>
      <c r="F27" s="38">
        <v>24676264.000000004</v>
      </c>
      <c r="G27" s="37">
        <v>18107689.09</v>
      </c>
      <c r="H27" s="37"/>
      <c r="I27" s="39"/>
      <c r="J27" s="39">
        <f t="shared" si="1"/>
        <v>0.62365105642096608</v>
      </c>
      <c r="K27" s="39">
        <f t="shared" si="2"/>
        <v>0</v>
      </c>
      <c r="L27" s="40">
        <f t="shared" si="3"/>
        <v>10927279.91</v>
      </c>
    </row>
    <row r="28" spans="2:12" ht="20.100000000000001" customHeight="1" x14ac:dyDescent="0.25">
      <c r="B28" s="36" t="s">
        <v>50</v>
      </c>
      <c r="C28" s="37">
        <v>0</v>
      </c>
      <c r="D28" s="37">
        <v>6694221</v>
      </c>
      <c r="E28" s="38">
        <f t="shared" si="0"/>
        <v>6694221</v>
      </c>
      <c r="F28" s="38">
        <v>6027596.1600000001</v>
      </c>
      <c r="G28" s="37">
        <v>4165328.06</v>
      </c>
      <c r="H28" s="37"/>
      <c r="I28" s="39"/>
      <c r="J28" s="39">
        <f t="shared" si="1"/>
        <v>0.62222744961661713</v>
      </c>
      <c r="K28" s="39">
        <f t="shared" si="2"/>
        <v>0</v>
      </c>
      <c r="L28" s="40">
        <f t="shared" si="3"/>
        <v>2528892.94</v>
      </c>
    </row>
    <row r="29" spans="2:12" ht="20.100000000000001" customHeight="1" x14ac:dyDescent="0.25">
      <c r="B29" s="36" t="s">
        <v>51</v>
      </c>
      <c r="C29" s="37">
        <v>0</v>
      </c>
      <c r="D29" s="37">
        <v>3810446</v>
      </c>
      <c r="E29" s="38">
        <f t="shared" si="0"/>
        <v>3810446</v>
      </c>
      <c r="F29" s="38">
        <v>3391256.0799999991</v>
      </c>
      <c r="G29" s="37">
        <v>3312075.7399999993</v>
      </c>
      <c r="H29" s="37"/>
      <c r="I29" s="39"/>
      <c r="J29" s="39">
        <f t="shared" si="1"/>
        <v>0.86920946786806563</v>
      </c>
      <c r="K29" s="39">
        <f t="shared" si="2"/>
        <v>0</v>
      </c>
      <c r="L29" s="40">
        <f t="shared" si="3"/>
        <v>498370.26000000071</v>
      </c>
    </row>
    <row r="30" spans="2:12" ht="20.100000000000001" customHeight="1" x14ac:dyDescent="0.25">
      <c r="B30" s="36" t="s">
        <v>52</v>
      </c>
      <c r="C30" s="37">
        <v>0</v>
      </c>
      <c r="D30" s="37">
        <v>3009879</v>
      </c>
      <c r="E30" s="38">
        <f t="shared" si="0"/>
        <v>3009879</v>
      </c>
      <c r="F30" s="38">
        <v>2087340.0699999998</v>
      </c>
      <c r="G30" s="37">
        <v>1262994.71</v>
      </c>
      <c r="H30" s="37"/>
      <c r="I30" s="39"/>
      <c r="J30" s="39">
        <f t="shared" si="1"/>
        <v>0.41961643973063367</v>
      </c>
      <c r="K30" s="39">
        <f t="shared" si="2"/>
        <v>0</v>
      </c>
      <c r="L30" s="40">
        <f t="shared" si="3"/>
        <v>1746884.29</v>
      </c>
    </row>
    <row r="31" spans="2:12" ht="20.100000000000001" customHeight="1" x14ac:dyDescent="0.25">
      <c r="B31" s="36" t="s">
        <v>53</v>
      </c>
      <c r="C31" s="37">
        <v>0</v>
      </c>
      <c r="D31" s="37">
        <v>5667988</v>
      </c>
      <c r="E31" s="38">
        <f t="shared" si="0"/>
        <v>5667988</v>
      </c>
      <c r="F31" s="38">
        <v>2755136.65</v>
      </c>
      <c r="G31" s="37">
        <v>1606329.83</v>
      </c>
      <c r="H31" s="37"/>
      <c r="I31" s="39"/>
      <c r="J31" s="39">
        <f t="shared" si="1"/>
        <v>0.28340388688190588</v>
      </c>
      <c r="K31" s="39">
        <f t="shared" si="2"/>
        <v>0</v>
      </c>
      <c r="L31" s="40">
        <f t="shared" si="3"/>
        <v>4061658.17</v>
      </c>
    </row>
    <row r="32" spans="2:12" ht="20.100000000000001" customHeight="1" x14ac:dyDescent="0.25">
      <c r="B32" s="36" t="s">
        <v>54</v>
      </c>
      <c r="C32" s="37">
        <v>0</v>
      </c>
      <c r="D32" s="37">
        <v>14361184</v>
      </c>
      <c r="E32" s="38">
        <f t="shared" si="0"/>
        <v>14361184</v>
      </c>
      <c r="F32" s="38">
        <v>11114164.710000003</v>
      </c>
      <c r="G32" s="37">
        <v>7746620.0700000003</v>
      </c>
      <c r="H32" s="37"/>
      <c r="I32" s="39"/>
      <c r="J32" s="39">
        <f t="shared" si="1"/>
        <v>0.53941374680527732</v>
      </c>
      <c r="K32" s="39">
        <f t="shared" si="2"/>
        <v>0</v>
      </c>
      <c r="L32" s="40">
        <f t="shared" si="3"/>
        <v>6614563.9299999997</v>
      </c>
    </row>
    <row r="33" spans="2:12" ht="20.100000000000001" customHeight="1" x14ac:dyDescent="0.25">
      <c r="B33" s="36" t="s">
        <v>55</v>
      </c>
      <c r="C33" s="37">
        <v>0</v>
      </c>
      <c r="D33" s="37">
        <v>8994364</v>
      </c>
      <c r="E33" s="38">
        <f t="shared" si="0"/>
        <v>8994364</v>
      </c>
      <c r="F33" s="38">
        <v>6871883.7700000005</v>
      </c>
      <c r="G33" s="37">
        <v>6012388.5200000005</v>
      </c>
      <c r="H33" s="37"/>
      <c r="I33" s="39"/>
      <c r="J33" s="39">
        <f t="shared" si="1"/>
        <v>0.66846177450679123</v>
      </c>
      <c r="K33" s="39">
        <f t="shared" si="2"/>
        <v>0</v>
      </c>
      <c r="L33" s="40">
        <f t="shared" si="3"/>
        <v>2981975.4799999995</v>
      </c>
    </row>
    <row r="34" spans="2:12" ht="20.100000000000001" customHeight="1" x14ac:dyDescent="0.25">
      <c r="B34" s="36" t="s">
        <v>56</v>
      </c>
      <c r="C34" s="37">
        <v>0</v>
      </c>
      <c r="D34" s="37">
        <v>3014498</v>
      </c>
      <c r="E34" s="38">
        <f t="shared" si="0"/>
        <v>3014498</v>
      </c>
      <c r="F34" s="38">
        <v>2421075.7199999997</v>
      </c>
      <c r="G34" s="37">
        <v>2091899.04</v>
      </c>
      <c r="H34" s="37"/>
      <c r="I34" s="39"/>
      <c r="J34" s="39">
        <f t="shared" si="1"/>
        <v>0.69394606995924368</v>
      </c>
      <c r="K34" s="39">
        <f t="shared" si="2"/>
        <v>0</v>
      </c>
      <c r="L34" s="40">
        <f t="shared" si="3"/>
        <v>922598.96</v>
      </c>
    </row>
    <row r="35" spans="2:12" ht="20.100000000000001" customHeight="1" x14ac:dyDescent="0.25">
      <c r="B35" s="36" t="s">
        <v>57</v>
      </c>
      <c r="C35" s="37">
        <v>0</v>
      </c>
      <c r="D35" s="37">
        <v>1227023</v>
      </c>
      <c r="E35" s="38">
        <f t="shared" si="0"/>
        <v>1227023</v>
      </c>
      <c r="F35" s="38">
        <v>1160653.0999999999</v>
      </c>
      <c r="G35" s="37">
        <v>1160653.0999999999</v>
      </c>
      <c r="H35" s="37"/>
      <c r="I35" s="39"/>
      <c r="J35" s="39">
        <f t="shared" si="1"/>
        <v>0.94590981587142198</v>
      </c>
      <c r="K35" s="39">
        <f t="shared" si="2"/>
        <v>0</v>
      </c>
      <c r="L35" s="40">
        <f t="shared" si="3"/>
        <v>66369.90000000014</v>
      </c>
    </row>
    <row r="36" spans="2:12" ht="20.100000000000001" customHeight="1" x14ac:dyDescent="0.25">
      <c r="B36" s="36" t="s">
        <v>58</v>
      </c>
      <c r="C36" s="37">
        <v>0</v>
      </c>
      <c r="D36" s="37">
        <v>5061523</v>
      </c>
      <c r="E36" s="38">
        <f t="shared" si="0"/>
        <v>5061523</v>
      </c>
      <c r="F36" s="38">
        <v>509851.35</v>
      </c>
      <c r="G36" s="37">
        <v>509851.35</v>
      </c>
      <c r="H36" s="37"/>
      <c r="I36" s="39"/>
      <c r="J36" s="39">
        <f t="shared" si="1"/>
        <v>0.10073081758198076</v>
      </c>
      <c r="K36" s="39">
        <f t="shared" si="2"/>
        <v>0</v>
      </c>
      <c r="L36" s="40">
        <f t="shared" si="3"/>
        <v>4551671.6500000004</v>
      </c>
    </row>
    <row r="37" spans="2:12" ht="20.100000000000001" customHeight="1" x14ac:dyDescent="0.25">
      <c r="B37" s="36" t="s">
        <v>59</v>
      </c>
      <c r="C37" s="37">
        <v>0</v>
      </c>
      <c r="D37" s="37">
        <v>5175555</v>
      </c>
      <c r="E37" s="38">
        <f t="shared" si="0"/>
        <v>5175555</v>
      </c>
      <c r="F37" s="38">
        <v>1331689.5700000003</v>
      </c>
      <c r="G37" s="37">
        <v>1069979.5699999998</v>
      </c>
      <c r="H37" s="37"/>
      <c r="I37" s="39"/>
      <c r="J37" s="39">
        <f t="shared" si="1"/>
        <v>0.20673716538612763</v>
      </c>
      <c r="K37" s="39">
        <f t="shared" si="2"/>
        <v>0</v>
      </c>
      <c r="L37" s="40">
        <f t="shared" si="3"/>
        <v>4105575.43</v>
      </c>
    </row>
    <row r="38" spans="2:12" ht="20.100000000000001" customHeight="1" x14ac:dyDescent="0.25">
      <c r="B38" s="36" t="s">
        <v>60</v>
      </c>
      <c r="C38" s="37">
        <v>0</v>
      </c>
      <c r="D38" s="37">
        <v>2394043</v>
      </c>
      <c r="E38" s="38">
        <f t="shared" si="0"/>
        <v>2394043</v>
      </c>
      <c r="F38" s="38">
        <v>430418.93000000005</v>
      </c>
      <c r="G38" s="37">
        <v>312013.63</v>
      </c>
      <c r="H38" s="37"/>
      <c r="I38" s="39"/>
      <c r="J38" s="39">
        <f t="shared" si="1"/>
        <v>0.13032916701997416</v>
      </c>
      <c r="K38" s="39">
        <f t="shared" si="2"/>
        <v>0</v>
      </c>
      <c r="L38" s="40">
        <f t="shared" si="3"/>
        <v>2082029.37</v>
      </c>
    </row>
    <row r="39" spans="2:12" ht="20.100000000000001" customHeight="1" x14ac:dyDescent="0.25">
      <c r="B39" s="36" t="s">
        <v>61</v>
      </c>
      <c r="C39" s="37">
        <v>0</v>
      </c>
      <c r="D39" s="37">
        <v>3793749</v>
      </c>
      <c r="E39" s="38">
        <f t="shared" si="0"/>
        <v>3793749</v>
      </c>
      <c r="F39" s="38">
        <v>652737.30000000005</v>
      </c>
      <c r="G39" s="37">
        <v>588437.30000000005</v>
      </c>
      <c r="H39" s="37"/>
      <c r="I39" s="39"/>
      <c r="J39" s="39">
        <f t="shared" si="1"/>
        <v>0.15510707218637818</v>
      </c>
      <c r="K39" s="39">
        <f t="shared" si="2"/>
        <v>0</v>
      </c>
      <c r="L39" s="40">
        <f t="shared" si="3"/>
        <v>3205311.7</v>
      </c>
    </row>
    <row r="40" spans="2:12" ht="20.100000000000001" customHeight="1" x14ac:dyDescent="0.25">
      <c r="B40" s="36" t="s">
        <v>62</v>
      </c>
      <c r="C40" s="37">
        <v>0</v>
      </c>
      <c r="D40" s="37">
        <v>4094808</v>
      </c>
      <c r="E40" s="38">
        <f t="shared" si="0"/>
        <v>4094808</v>
      </c>
      <c r="F40" s="38">
        <v>1046548.0000000001</v>
      </c>
      <c r="G40" s="37">
        <v>881312.90000000014</v>
      </c>
      <c r="H40" s="37"/>
      <c r="I40" s="39"/>
      <c r="J40" s="39">
        <f t="shared" si="1"/>
        <v>0.21522691662222018</v>
      </c>
      <c r="K40" s="39">
        <f t="shared" si="2"/>
        <v>0</v>
      </c>
      <c r="L40" s="40">
        <f t="shared" si="3"/>
        <v>3213495.0999999996</v>
      </c>
    </row>
    <row r="41" spans="2:12" ht="20.100000000000001" customHeight="1" x14ac:dyDescent="0.25">
      <c r="B41" s="36" t="s">
        <v>63</v>
      </c>
      <c r="C41" s="37">
        <v>0</v>
      </c>
      <c r="D41" s="37">
        <v>19596648</v>
      </c>
      <c r="E41" s="38">
        <f t="shared" si="0"/>
        <v>19596648</v>
      </c>
      <c r="F41" s="38">
        <v>4738822.16</v>
      </c>
      <c r="G41" s="37">
        <v>3391325.53</v>
      </c>
      <c r="H41" s="37"/>
      <c r="I41" s="39"/>
      <c r="J41" s="39">
        <f t="shared" si="1"/>
        <v>0.17305640893279298</v>
      </c>
      <c r="K41" s="39">
        <f t="shared" si="2"/>
        <v>0</v>
      </c>
      <c r="L41" s="40">
        <f t="shared" si="3"/>
        <v>16205322.470000001</v>
      </c>
    </row>
    <row r="42" spans="2:12" ht="20.100000000000001" customHeight="1" x14ac:dyDescent="0.25">
      <c r="B42" s="36" t="s">
        <v>64</v>
      </c>
      <c r="C42" s="37">
        <v>0</v>
      </c>
      <c r="D42" s="37">
        <v>6852768</v>
      </c>
      <c r="E42" s="38">
        <f t="shared" si="0"/>
        <v>6852768</v>
      </c>
      <c r="F42" s="38">
        <v>3658808.7699999996</v>
      </c>
      <c r="G42" s="37">
        <v>3059564.54</v>
      </c>
      <c r="H42" s="37"/>
      <c r="I42" s="39"/>
      <c r="J42" s="39">
        <f t="shared" si="1"/>
        <v>0.44647134413422429</v>
      </c>
      <c r="K42" s="39">
        <f t="shared" si="2"/>
        <v>0</v>
      </c>
      <c r="L42" s="40">
        <f t="shared" si="3"/>
        <v>3793203.46</v>
      </c>
    </row>
    <row r="43" spans="2:12" ht="20.100000000000001" customHeight="1" x14ac:dyDescent="0.25">
      <c r="B43" s="36" t="s">
        <v>65</v>
      </c>
      <c r="C43" s="37">
        <v>0</v>
      </c>
      <c r="D43" s="37">
        <v>506486</v>
      </c>
      <c r="E43" s="38">
        <f t="shared" si="0"/>
        <v>506486</v>
      </c>
      <c r="F43" s="38">
        <v>506481.91</v>
      </c>
      <c r="G43" s="37">
        <v>506481.91</v>
      </c>
      <c r="H43" s="37"/>
      <c r="I43" s="39"/>
      <c r="J43" s="39">
        <f t="shared" ref="J43:J44" si="4">IF(ISERROR(+G43/E43)=TRUE,0,++G43/E43)</f>
        <v>0.99999192475211551</v>
      </c>
      <c r="K43" s="39">
        <f t="shared" ref="K43:K44" si="5">IF(ISERROR(+H43/E43)=TRUE,0,++H43/E43)</f>
        <v>0</v>
      </c>
      <c r="L43" s="40">
        <f t="shared" ref="L43:L44" si="6">+D43-G43</f>
        <v>4.0900000000256114</v>
      </c>
    </row>
    <row r="44" spans="2:12" ht="20.100000000000001" customHeight="1" x14ac:dyDescent="0.25">
      <c r="B44" s="36" t="s">
        <v>68</v>
      </c>
      <c r="C44" s="37">
        <v>0</v>
      </c>
      <c r="D44" s="37">
        <v>29098885</v>
      </c>
      <c r="E44" s="38">
        <f t="shared" si="0"/>
        <v>29098885</v>
      </c>
      <c r="F44" s="38">
        <v>13675091.18</v>
      </c>
      <c r="G44" s="37">
        <v>9037579.5800000001</v>
      </c>
      <c r="H44" s="37"/>
      <c r="I44" s="39"/>
      <c r="J44" s="39">
        <f t="shared" si="4"/>
        <v>0.31058164531046467</v>
      </c>
      <c r="K44" s="39">
        <f t="shared" si="5"/>
        <v>0</v>
      </c>
      <c r="L44" s="40">
        <f t="shared" si="6"/>
        <v>20061305.420000002</v>
      </c>
    </row>
    <row r="45" spans="2:12" ht="20.100000000000001" customHeight="1" x14ac:dyDescent="0.25">
      <c r="B45" s="36" t="s">
        <v>69</v>
      </c>
      <c r="C45" s="37">
        <v>0</v>
      </c>
      <c r="D45" s="37">
        <v>3544929</v>
      </c>
      <c r="E45" s="38">
        <f t="shared" si="0"/>
        <v>3544929</v>
      </c>
      <c r="F45" s="38">
        <v>1975528.7299999997</v>
      </c>
      <c r="G45" s="37">
        <v>1465523.3299999996</v>
      </c>
      <c r="H45" s="37"/>
      <c r="I45" s="39"/>
      <c r="J45" s="39">
        <f t="shared" si="1"/>
        <v>0.41341401477998563</v>
      </c>
      <c r="K45" s="39">
        <f t="shared" si="2"/>
        <v>0</v>
      </c>
      <c r="L45" s="40">
        <f t="shared" si="3"/>
        <v>2079405.6700000004</v>
      </c>
    </row>
    <row r="46" spans="2:12" ht="20.100000000000001" customHeight="1" x14ac:dyDescent="0.25">
      <c r="B46" s="36" t="s">
        <v>70</v>
      </c>
      <c r="C46" s="37">
        <v>0</v>
      </c>
      <c r="D46" s="37">
        <v>3363264</v>
      </c>
      <c r="E46" s="38">
        <f t="shared" si="0"/>
        <v>3363264</v>
      </c>
      <c r="F46" s="38">
        <v>1159229.1900000002</v>
      </c>
      <c r="G46" s="37">
        <v>1069152.24</v>
      </c>
      <c r="H46" s="37"/>
      <c r="I46" s="39"/>
      <c r="J46" s="39">
        <f t="shared" si="1"/>
        <v>0.31789126277330593</v>
      </c>
      <c r="K46" s="39">
        <f t="shared" si="2"/>
        <v>0</v>
      </c>
      <c r="L46" s="40">
        <f t="shared" si="3"/>
        <v>2294111.7599999998</v>
      </c>
    </row>
    <row r="47" spans="2:12" ht="20.100000000000001" customHeight="1" x14ac:dyDescent="0.25">
      <c r="B47" s="36" t="s">
        <v>72</v>
      </c>
      <c r="C47" s="37">
        <v>0</v>
      </c>
      <c r="D47" s="37">
        <v>2617993</v>
      </c>
      <c r="E47" s="38">
        <f t="shared" ref="E47" si="7">+D47*100/100</f>
        <v>2617993</v>
      </c>
      <c r="F47" s="38">
        <v>1700239.5299999998</v>
      </c>
      <c r="G47" s="37">
        <v>1122900.03</v>
      </c>
      <c r="H47" s="37"/>
      <c r="I47" s="39"/>
      <c r="J47" s="39">
        <f t="shared" ref="J47" si="8">IF(ISERROR(+G47/E47)=TRUE,0,++G47/E47)</f>
        <v>0.42891636073893247</v>
      </c>
      <c r="K47" s="39"/>
      <c r="L47" s="40"/>
    </row>
    <row r="48" spans="2:12" ht="20.100000000000001" customHeight="1" x14ac:dyDescent="0.25">
      <c r="B48" s="36" t="s">
        <v>73</v>
      </c>
      <c r="C48" s="37">
        <v>0</v>
      </c>
      <c r="D48" s="37">
        <v>7730635</v>
      </c>
      <c r="E48" s="38">
        <f t="shared" si="0"/>
        <v>7730635</v>
      </c>
      <c r="F48" s="38">
        <v>169000</v>
      </c>
      <c r="G48" s="37">
        <v>0</v>
      </c>
      <c r="H48" s="37"/>
      <c r="I48" s="39"/>
      <c r="J48" s="39">
        <f t="shared" si="1"/>
        <v>0</v>
      </c>
      <c r="K48" s="39"/>
      <c r="L48" s="40"/>
    </row>
    <row r="49" spans="2:12" ht="20.100000000000001" customHeight="1" x14ac:dyDescent="0.25">
      <c r="B49" s="36" t="s">
        <v>71</v>
      </c>
      <c r="C49" s="37">
        <v>0</v>
      </c>
      <c r="D49" s="37">
        <v>6782885</v>
      </c>
      <c r="E49" s="38">
        <f t="shared" si="0"/>
        <v>6782885</v>
      </c>
      <c r="F49" s="38">
        <v>812517.72</v>
      </c>
      <c r="G49" s="37">
        <v>275583.71999999997</v>
      </c>
      <c r="H49" s="37"/>
      <c r="I49" s="39"/>
      <c r="J49" s="39">
        <f t="shared" si="1"/>
        <v>4.0629277954734595E-2</v>
      </c>
      <c r="K49" s="39">
        <f t="shared" si="2"/>
        <v>0</v>
      </c>
      <c r="L49" s="40">
        <f t="shared" si="3"/>
        <v>6507301.2800000003</v>
      </c>
    </row>
    <row r="50" spans="2:12" ht="23.25" customHeight="1" x14ac:dyDescent="0.25">
      <c r="B50" s="24" t="s">
        <v>4</v>
      </c>
      <c r="C50" s="11">
        <f t="shared" ref="C50" si="9">SUM(C14:C49)</f>
        <v>0</v>
      </c>
      <c r="D50" s="11">
        <f t="shared" ref="D50" si="10">SUM(D14:D49)</f>
        <v>433372430</v>
      </c>
      <c r="E50" s="11">
        <f t="shared" ref="E50:H50" si="11">SUM(E14:E49)</f>
        <v>433372430</v>
      </c>
      <c r="F50" s="11">
        <f t="shared" ref="F50" si="12">SUM(F14:F49)</f>
        <v>261092285.73000002</v>
      </c>
      <c r="G50" s="11">
        <f t="shared" ref="G50" si="13">SUM(G14:G49)</f>
        <v>192991603.04000005</v>
      </c>
      <c r="H50" s="11">
        <f t="shared" si="11"/>
        <v>0</v>
      </c>
      <c r="I50" s="15">
        <f>IF(ISERROR(+#REF!/E50)=TRUE,0,++#REF!/E50)</f>
        <v>0</v>
      </c>
      <c r="J50" s="15">
        <f>IF(ISERROR(+G50/E50)=TRUE,0,++G50/E50)</f>
        <v>0.44532505918754467</v>
      </c>
      <c r="K50" s="15">
        <f>IF(ISERROR(+H50/E50)=TRUE,0,++H50/E50)</f>
        <v>0</v>
      </c>
      <c r="L50" s="18">
        <f>SUM(L14:L49)</f>
        <v>231155098.98999995</v>
      </c>
    </row>
    <row r="51" spans="2:12" s="31" customFormat="1" x14ac:dyDescent="0.2">
      <c r="B51" s="12" t="s">
        <v>79</v>
      </c>
      <c r="K51" s="32"/>
    </row>
    <row r="52" spans="2:12" s="31" customFormat="1" x14ac:dyDescent="0.2">
      <c r="B52" s="12"/>
    </row>
    <row r="53" spans="2:12" s="31" customFormat="1" x14ac:dyDescent="0.25">
      <c r="K53" s="3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ht="44.25" customHeight="1" x14ac:dyDescent="0.25">
      <c r="B56" s="41"/>
      <c r="C56" s="41" t="s">
        <v>3</v>
      </c>
      <c r="D56" s="41" t="s">
        <v>2</v>
      </c>
      <c r="E56" s="49" t="s">
        <v>17</v>
      </c>
      <c r="F56" s="49" t="s">
        <v>18</v>
      </c>
      <c r="G56" s="49" t="s">
        <v>21</v>
      </c>
      <c r="H56" s="50" t="s">
        <v>14</v>
      </c>
      <c r="I56" s="63"/>
      <c r="J56" s="63"/>
      <c r="K56" s="63"/>
      <c r="L56" s="49"/>
    </row>
    <row r="57" spans="2:12" s="31" customFormat="1" x14ac:dyDescent="0.25">
      <c r="B57" s="42"/>
      <c r="C57" s="43">
        <f>C50/$A$10</f>
        <v>0</v>
      </c>
      <c r="D57" s="43">
        <f>D50/$A$10</f>
        <v>433.37243000000001</v>
      </c>
      <c r="E57" s="43">
        <f>E50/$A$10</f>
        <v>433.37243000000001</v>
      </c>
      <c r="F57" s="43">
        <f>F50/$A$10</f>
        <v>261.09228573000001</v>
      </c>
      <c r="G57" s="43">
        <f>G50/$A$10</f>
        <v>192.99160304000006</v>
      </c>
      <c r="H57" s="51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6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K95" s="32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</sheetData>
  <mergeCells count="11">
    <mergeCell ref="I56:K56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2017-09-20T00:09:46Z</cp:lastPrinted>
  <dcterms:created xsi:type="dcterms:W3CDTF">2011-03-09T14:32:28Z</dcterms:created>
  <dcterms:modified xsi:type="dcterms:W3CDTF">2017-10-16T17:02:55Z</dcterms:modified>
</cp:coreProperties>
</file>