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icente\AppData\Local\Microsoft\Windows\INetCache\Content.Outlook\D2LDJN6T\"/>
    </mc:Choice>
  </mc:AlternateContent>
  <bookViews>
    <workbookView xWindow="120" yWindow="225" windowWidth="17595" windowHeight="9855"/>
  </bookViews>
  <sheets>
    <sheet name="RO" sheetId="1" r:id="rId1"/>
    <sheet name="RDR" sheetId="4" r:id="rId2"/>
    <sheet name="DYT" sheetId="6" r:id="rId3"/>
    <sheet name="ROOC" sheetId="5" state="hidden" r:id="rId4"/>
    <sheet name="RD" sheetId="7" state="hidden" r:id="rId5"/>
  </sheets>
  <definedNames>
    <definedName name="_xlnm._FilterDatabase" localSheetId="0" hidden="1">RO!$B$12:$L$45</definedName>
    <definedName name="_xlnm.Print_Area" localSheetId="2">DYT!$B$2:$L$43</definedName>
    <definedName name="_xlnm.Print_Area" localSheetId="4">RD!$B$2:$L$20</definedName>
    <definedName name="_xlnm.Print_Area" localSheetId="1">RDR!$B$2:$L$48</definedName>
    <definedName name="_xlnm.Print_Area" localSheetId="0">RO!$B$2:$L$48</definedName>
    <definedName name="_xlnm.Print_Area" localSheetId="3">ROOC!$B$2:$L$20</definedName>
  </definedNames>
  <calcPr calcId="152511"/>
</workbook>
</file>

<file path=xl/calcChain.xml><?xml version="1.0" encoding="utf-8"?>
<calcChain xmlns="http://schemas.openxmlformats.org/spreadsheetml/2006/main">
  <c r="G48" i="6" l="1"/>
  <c r="F48" i="6"/>
  <c r="E48" i="6"/>
  <c r="D48" i="6"/>
  <c r="C48" i="6"/>
  <c r="G53" i="4"/>
  <c r="F53" i="4"/>
  <c r="E53" i="4"/>
  <c r="D53" i="4"/>
  <c r="C53" i="4"/>
  <c r="G53" i="1"/>
  <c r="F53" i="1"/>
  <c r="E53" i="1"/>
  <c r="D53" i="1"/>
  <c r="C53" i="1"/>
  <c r="L45" i="4"/>
  <c r="K45" i="4"/>
  <c r="J45" i="4"/>
  <c r="L44" i="4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40" i="6"/>
  <c r="K40" i="6"/>
  <c r="J40" i="6"/>
  <c r="L39" i="6"/>
  <c r="K39" i="6"/>
  <c r="J39" i="6"/>
  <c r="L38" i="6"/>
  <c r="K38" i="6"/>
  <c r="J38" i="6"/>
  <c r="L37" i="6"/>
  <c r="K37" i="6"/>
  <c r="J37" i="6"/>
  <c r="L36" i="6"/>
  <c r="K36" i="6"/>
  <c r="J36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E40" i="6"/>
  <c r="E39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21" i="6"/>
  <c r="E20" i="6"/>
  <c r="E19" i="6"/>
  <c r="E18" i="6"/>
  <c r="E17" i="6"/>
  <c r="E16" i="6"/>
  <c r="E15" i="6"/>
  <c r="E14" i="6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45" i="1"/>
  <c r="K45" i="1" s="1"/>
  <c r="E44" i="1"/>
  <c r="E43" i="1"/>
  <c r="K43" i="1" s="1"/>
  <c r="E42" i="1"/>
  <c r="E41" i="1"/>
  <c r="K41" i="1" s="1"/>
  <c r="E40" i="1"/>
  <c r="J40" i="1" s="1"/>
  <c r="E39" i="1"/>
  <c r="K39" i="1" s="1"/>
  <c r="E38" i="1"/>
  <c r="J38" i="1" s="1"/>
  <c r="E37" i="1"/>
  <c r="K37" i="1" s="1"/>
  <c r="E36" i="1"/>
  <c r="E35" i="1"/>
  <c r="K35" i="1" s="1"/>
  <c r="E34" i="1"/>
  <c r="E33" i="1"/>
  <c r="J33" i="1" s="1"/>
  <c r="E32" i="1"/>
  <c r="J32" i="1" s="1"/>
  <c r="E31" i="1"/>
  <c r="K31" i="1" s="1"/>
  <c r="E30" i="1"/>
  <c r="K30" i="1" s="1"/>
  <c r="E29" i="1"/>
  <c r="K29" i="1" s="1"/>
  <c r="E28" i="1"/>
  <c r="E27" i="1"/>
  <c r="K27" i="1" s="1"/>
  <c r="E26" i="1"/>
  <c r="E25" i="1"/>
  <c r="K25" i="1" s="1"/>
  <c r="E24" i="1"/>
  <c r="J24" i="1" s="1"/>
  <c r="E23" i="1"/>
  <c r="J23" i="1" s="1"/>
  <c r="E22" i="1"/>
  <c r="K22" i="1" s="1"/>
  <c r="E21" i="1"/>
  <c r="K21" i="1" s="1"/>
  <c r="E20" i="1"/>
  <c r="E19" i="1"/>
  <c r="K19" i="1" s="1"/>
  <c r="E18" i="1"/>
  <c r="E17" i="1"/>
  <c r="J17" i="1" s="1"/>
  <c r="E16" i="1"/>
  <c r="J16" i="1" s="1"/>
  <c r="E15" i="1"/>
  <c r="J15" i="1" s="1"/>
  <c r="E14" i="1"/>
  <c r="L45" i="1"/>
  <c r="L44" i="1"/>
  <c r="K44" i="1"/>
  <c r="J44" i="1"/>
  <c r="L43" i="1"/>
  <c r="L42" i="1"/>
  <c r="K42" i="1"/>
  <c r="J42" i="1"/>
  <c r="L41" i="1"/>
  <c r="J41" i="1"/>
  <c r="L40" i="1"/>
  <c r="K40" i="1"/>
  <c r="L39" i="1"/>
  <c r="L38" i="1"/>
  <c r="L37" i="1"/>
  <c r="L36" i="1"/>
  <c r="K36" i="1"/>
  <c r="J36" i="1"/>
  <c r="L35" i="1"/>
  <c r="L34" i="1"/>
  <c r="K34" i="1"/>
  <c r="J34" i="1"/>
  <c r="L33" i="1"/>
  <c r="K33" i="1"/>
  <c r="L32" i="1"/>
  <c r="L31" i="1"/>
  <c r="L30" i="1"/>
  <c r="J30" i="1"/>
  <c r="L29" i="1"/>
  <c r="L28" i="1"/>
  <c r="K28" i="1"/>
  <c r="J28" i="1"/>
  <c r="L27" i="1"/>
  <c r="L26" i="1"/>
  <c r="K26" i="1"/>
  <c r="J26" i="1"/>
  <c r="L25" i="1"/>
  <c r="J25" i="1"/>
  <c r="L24" i="1"/>
  <c r="K24" i="1"/>
  <c r="L23" i="1"/>
  <c r="L22" i="1"/>
  <c r="J22" i="1"/>
  <c r="L21" i="1"/>
  <c r="L20" i="1"/>
  <c r="K20" i="1"/>
  <c r="J20" i="1"/>
  <c r="L19" i="1"/>
  <c r="L18" i="1"/>
  <c r="K18" i="1"/>
  <c r="J18" i="1"/>
  <c r="L17" i="1"/>
  <c r="K17" i="1"/>
  <c r="L16" i="1"/>
  <c r="L15" i="1"/>
  <c r="K15" i="1"/>
  <c r="J19" i="1" l="1"/>
  <c r="J27" i="1"/>
  <c r="J35" i="1"/>
  <c r="J43" i="1"/>
  <c r="K23" i="1"/>
  <c r="K32" i="1"/>
  <c r="J39" i="1"/>
  <c r="J31" i="1"/>
  <c r="K16" i="1"/>
  <c r="K38" i="1"/>
  <c r="J21" i="1"/>
  <c r="J29" i="1"/>
  <c r="J37" i="1"/>
  <c r="J45" i="1"/>
  <c r="C46" i="1"/>
  <c r="D46" i="1"/>
  <c r="E14" i="5" l="1"/>
  <c r="C46" i="4" l="1"/>
  <c r="G28" i="7" l="1"/>
  <c r="F28" i="7"/>
  <c r="D28" i="7"/>
  <c r="C28" i="7"/>
  <c r="G27" i="7"/>
  <c r="F27" i="7"/>
  <c r="D27" i="7"/>
  <c r="C27" i="7"/>
  <c r="G26" i="7"/>
  <c r="F26" i="7"/>
  <c r="D26" i="7"/>
  <c r="C26" i="7"/>
  <c r="G25" i="7"/>
  <c r="F25" i="7"/>
  <c r="D25" i="7"/>
  <c r="C25" i="7"/>
  <c r="G28" i="5"/>
  <c r="F28" i="5"/>
  <c r="D28" i="5"/>
  <c r="C28" i="5"/>
  <c r="G27" i="5"/>
  <c r="F27" i="5"/>
  <c r="D27" i="5"/>
  <c r="C27" i="5"/>
  <c r="G26" i="5"/>
  <c r="F26" i="5"/>
  <c r="D26" i="5"/>
  <c r="C26" i="5"/>
  <c r="G25" i="5"/>
  <c r="F25" i="5"/>
  <c r="D25" i="5"/>
  <c r="C25" i="5"/>
  <c r="E17" i="5" l="1"/>
  <c r="E28" i="5" s="1"/>
  <c r="E16" i="5"/>
  <c r="E27" i="5" s="1"/>
  <c r="E15" i="5"/>
  <c r="E26" i="5" s="1"/>
  <c r="E17" i="7"/>
  <c r="E28" i="7" s="1"/>
  <c r="E16" i="7"/>
  <c r="E27" i="7" s="1"/>
  <c r="E15" i="7"/>
  <c r="E26" i="7" s="1"/>
  <c r="E25" i="5"/>
  <c r="E14" i="7"/>
  <c r="E25" i="7" s="1"/>
  <c r="G46" i="4" l="1"/>
  <c r="F46" i="4"/>
  <c r="D46" i="4"/>
  <c r="G41" i="6"/>
  <c r="F41" i="6"/>
  <c r="D41" i="6"/>
  <c r="G18" i="5"/>
  <c r="F18" i="5"/>
  <c r="D18" i="5"/>
  <c r="G18" i="7"/>
  <c r="F18" i="7"/>
  <c r="E18" i="7"/>
  <c r="D18" i="7"/>
  <c r="G46" i="1"/>
  <c r="F46" i="1"/>
  <c r="C41" i="6"/>
  <c r="C18" i="5"/>
  <c r="C18" i="7"/>
  <c r="L17" i="5" l="1"/>
  <c r="L16" i="5"/>
  <c r="L15" i="5"/>
  <c r="L17" i="7"/>
  <c r="L16" i="7"/>
  <c r="L15" i="7"/>
  <c r="L14" i="4"/>
  <c r="L14" i="6"/>
  <c r="L14" i="5"/>
  <c r="L14" i="7"/>
  <c r="L14" i="1"/>
  <c r="E18" i="5"/>
  <c r="E46" i="4"/>
  <c r="E46" i="1" l="1"/>
  <c r="E41" i="6"/>
  <c r="H18" i="7" l="1"/>
  <c r="K17" i="7"/>
  <c r="J17" i="7"/>
  <c r="I17" i="7"/>
  <c r="K16" i="7"/>
  <c r="J16" i="7"/>
  <c r="I16" i="7"/>
  <c r="K15" i="7"/>
  <c r="J15" i="7"/>
  <c r="I15" i="7"/>
  <c r="L18" i="7"/>
  <c r="K14" i="7"/>
  <c r="J14" i="7"/>
  <c r="I14" i="7"/>
  <c r="H46" i="1"/>
  <c r="I14" i="1"/>
  <c r="H41" i="6"/>
  <c r="K14" i="6"/>
  <c r="J14" i="6"/>
  <c r="I14" i="6"/>
  <c r="H18" i="5"/>
  <c r="K17" i="5"/>
  <c r="J17" i="5"/>
  <c r="I17" i="5"/>
  <c r="K16" i="5"/>
  <c r="J16" i="5"/>
  <c r="I16" i="5"/>
  <c r="K15" i="5"/>
  <c r="J15" i="5"/>
  <c r="I15" i="5"/>
  <c r="K14" i="5"/>
  <c r="J14" i="5"/>
  <c r="I14" i="5"/>
  <c r="H46" i="4"/>
  <c r="I15" i="4"/>
  <c r="K14" i="4"/>
  <c r="J14" i="4"/>
  <c r="I14" i="4"/>
  <c r="K14" i="1"/>
  <c r="J14" i="1"/>
  <c r="L18" i="5" l="1"/>
  <c r="L41" i="6"/>
  <c r="L46" i="4"/>
  <c r="L46" i="1"/>
  <c r="I18" i="7"/>
  <c r="K18" i="7"/>
  <c r="J18" i="7"/>
  <c r="J41" i="6"/>
  <c r="I41" i="6"/>
  <c r="K41" i="6"/>
  <c r="I18" i="5"/>
  <c r="K18" i="5"/>
  <c r="J18" i="5"/>
  <c r="I46" i="4"/>
  <c r="K46" i="4"/>
  <c r="J46" i="4"/>
  <c r="K46" i="1"/>
  <c r="I46" i="1" l="1"/>
  <c r="J46" i="1"/>
</calcChain>
</file>

<file path=xl/sharedStrings.xml><?xml version="1.0" encoding="utf-8"?>
<sst xmlns="http://schemas.openxmlformats.org/spreadsheetml/2006/main" count="235" uniqueCount="97">
  <si>
    <t>PRESUPUESTO</t>
  </si>
  <si>
    <t>UNIDAD EJECUTORA</t>
  </si>
  <si>
    <t>PLIEGO 011 MINISTERIO DE SALUD</t>
  </si>
  <si>
    <t>001 Administración Central</t>
  </si>
  <si>
    <t>022 Dirección de Salud II Lima Sur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</si>
  <si>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</si>
  <si>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</si>
  <si>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</si>
  <si>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</si>
  <si>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</si>
  <si>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</si>
  <si>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</si>
  <si>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</si>
  <si>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</si>
  <si>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</si>
  <si>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</si>
  <si>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</si>
  <si>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</si>
  <si>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</si>
  <si>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</si>
  <si>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</si>
  <si>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</si>
  <si>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</si>
  <si>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</si>
  <si>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</si>
  <si>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DEVENGADO
AL MES DE JULIO
(4)</t>
  </si>
  <si>
    <t>DEVENG
AL MES DE JULIO</t>
  </si>
  <si>
    <t>UNIDADES EJECUTORAS</t>
  </si>
  <si>
    <t>(EN SOLES)</t>
  </si>
  <si>
    <t>DEVENG
AL MES DE DIC.</t>
  </si>
  <si>
    <t>DEVENGADO
MES DE ENERO
(4)</t>
  </si>
  <si>
    <t>EJECUCION PRESUPUESTAL MENSUALIZADA DE GASTOS 
MINISTERIO DE SALUD 2018
MES DE ENERO</t>
  </si>
  <si>
    <t>Fuente: Consulta Amigable y Base de Datos al 31 de Enero del 2018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</si>
  <si>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</si>
  <si>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</si>
  <si>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</si>
  <si>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</si>
  <si>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</si>
  <si>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</si>
  <si>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</si>
  <si>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</si>
  <si>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</si>
  <si>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</si>
  <si>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</si>
  <si>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</si>
  <si>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</si>
  <si>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</si>
  <si>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</si>
  <si>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</si>
  <si>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</si>
  <si>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</si>
  <si>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</si>
  <si>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</si>
  <si>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</si>
  <si>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</si>
  <si>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</si>
  <si>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</si>
  <si>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</si>
  <si>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</si>
  <si>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</si>
  <si>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</si>
  <si>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</si>
  <si>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</si>
  <si>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</si>
  <si>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</si>
  <si>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</si>
  <si>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005 INSTITUTO NACIONAL DE SALUD MENTAL</t>
  </si>
  <si>
    <t>007 INSTITUTO NACIONAL DE CIENCIAS NEUROLOGICAS</t>
  </si>
  <si>
    <t>008 INSTITUTO NACIONAL DE OFTALMOLOGIA</t>
  </si>
  <si>
    <t>009 INSTITUTO NACIONAL DE REHABILITACION</t>
  </si>
  <si>
    <t>010 INSTITUTO NACIONAL DE SALUD DEL NIÑO</t>
  </si>
  <si>
    <t>011 INSTITUTO NACIONAL MATERNO PERINATAL</t>
  </si>
  <si>
    <t>016 HOSPITAL NACIONAL HIPOLITO UNANUE</t>
  </si>
  <si>
    <t>017 HOSPITAL HERMILIO VALDIZAN</t>
  </si>
  <si>
    <t>020 HOSPITAL SERGIO BERNALES</t>
  </si>
  <si>
    <t>021 HOSPITAL CAYETANO HEREDIA</t>
  </si>
  <si>
    <t>025 HOSPITAL DE APOYO DEPARTAMENTAL MARIA AUXILIADORA</t>
  </si>
  <si>
    <t>028 HOSPITAL NACIONAL DOS DE MAYO</t>
  </si>
  <si>
    <t>029 HOSPITAL DE APOYO SANTA ROSA</t>
  </si>
  <si>
    <t>031 HOSPITAL DE EMERGENCIAS PEDIATRICAS</t>
  </si>
  <si>
    <t>032 HOSPITAL NACIONAL VICTOR LARCO HERRERA</t>
  </si>
  <si>
    <t>033 HOSPITAL NACIONAL DOCENTE MADRE NIÑO - SAN BARTOLOME</t>
  </si>
  <si>
    <t>036 HOSPITAL CARLOS LANFRANCO LA HOZ</t>
  </si>
  <si>
    <t>042 HOSPITAL "JOSE AGURTO TELLO DE CHOSICA"</t>
  </si>
  <si>
    <t>049 HOSPITAL SAN JUAN DE LURIGANCHO</t>
  </si>
  <si>
    <t>050 HOSPITAL VITARTE</t>
  </si>
  <si>
    <t>139 INSTITUTO NACIONAL DE SALUD DEL NIÑO - SAN BORJA</t>
  </si>
  <si>
    <t>140 HOSPITAL DE HUAYCAN</t>
  </si>
  <si>
    <t>142 HOSPITAL DE EMERGENCIAS VILLA EL SALVADOR</t>
  </si>
  <si>
    <t>143 DIRECCION DE REDES INTEGRADAS DE SALUD LIMA CENTRO</t>
  </si>
  <si>
    <t>144 DIRECCION DE REDES INTEGRADAS DE SALUD LIMA NORTE</t>
  </si>
  <si>
    <t>145 DIRECCION DE REDES INTEGRADAS DE SALUD LIMA SUR</t>
  </si>
  <si>
    <t>146 DIRECCION DE REDES INTEGRADAS DE SALUD LIMA ESTE</t>
  </si>
  <si>
    <t>PLIEGO</t>
  </si>
  <si>
    <t>011 MINISTERIO DE SALUD</t>
  </si>
  <si>
    <t>DEV. ENE</t>
  </si>
  <si>
    <t>DEV. ENERO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</si>
</sst>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 * #,##0_ ;_ * \-#,##0_ ;_ * &quot;-&quot;_ ;_ @_ "/>
    <numFmt numFmtId="43" formatCode="_ * #,##0.00_ ;_ * \-#,##0.00_ ;_ * &quot;-&quot;??_ ;_ @_ "/>
    <numFmt numFmtId="164" formatCode="0.0%"/>
    <numFmt numFmtId="165" formatCode="#,##0.0"/>
    <numFmt numFmtId="166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69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164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4" fontId="1" fillId="33" borderId="2" xfId="1" applyNumberFormat="1" applyFont="1" applyFill="1" applyBorder="1" applyAlignment="1">
      <alignment vertical="center"/>
    </xf>
    <xf numFmtId="164" fontId="1" fillId="33" borderId="3" xfId="1" applyNumberFormat="1" applyFont="1" applyFill="1" applyBorder="1" applyAlignment="1">
      <alignment vertical="center"/>
    </xf>
    <xf numFmtId="164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4" fontId="19" fillId="35" borderId="18" xfId="1" applyNumberFormat="1" applyFont="1" applyFill="1" applyBorder="1" applyAlignment="1">
      <alignment horizontal="center" vertical="center" wrapText="1"/>
    </xf>
    <xf numFmtId="41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3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/>
    </xf>
    <xf numFmtId="165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4" fontId="23" fillId="0" borderId="0" xfId="1" applyNumberFormat="1" applyFont="1" applyAlignment="1">
      <alignment vertical="center"/>
    </xf>
    <xf numFmtId="164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34" borderId="23" xfId="0" applyNumberFormat="1" applyFill="1" applyBorder="1" applyAlignment="1">
      <alignment vertical="center"/>
    </xf>
    <xf numFmtId="164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41" fontId="23" fillId="34" borderId="23" xfId="0" applyNumberFormat="1" applyFont="1" applyFill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5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43" fontId="23" fillId="0" borderId="0" xfId="0" applyNumberFormat="1" applyFont="1" applyFill="1" applyBorder="1" applyAlignment="1">
      <alignment vertical="center"/>
    </xf>
    <xf numFmtId="41" fontId="23" fillId="0" borderId="0" xfId="0" applyNumberFormat="1" applyFont="1" applyFill="1" applyBorder="1" applyAlignment="1">
      <alignment vertical="center"/>
    </xf>
    <xf numFmtId="41" fontId="23" fillId="0" borderId="21" xfId="0" applyNumberFormat="1" applyFont="1" applyBorder="1" applyAlignment="1">
      <alignment vertical="center"/>
    </xf>
    <xf numFmtId="164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41" fontId="23" fillId="0" borderId="22" xfId="0" applyNumberFormat="1" applyFont="1" applyBorder="1" applyAlignment="1">
      <alignment vertical="center"/>
    </xf>
    <xf numFmtId="165" fontId="23" fillId="0" borderId="0" xfId="0" applyNumberFormat="1" applyFont="1" applyAlignment="1">
      <alignment vertical="center"/>
    </xf>
    <xf numFmtId="166" fontId="23" fillId="0" borderId="0" xfId="0" applyNumberFormat="1" applyFont="1" applyAlignment="1">
      <alignment vertical="center"/>
    </xf>
    <xf numFmtId="164" fontId="24" fillId="0" borderId="0" xfId="1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4" fontId="19" fillId="35" borderId="15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ENE</c:v>
                </c:pt>
              </c:strCache>
            </c:strRef>
          </c:cat>
          <c:val>
            <c:numRef>
              <c:f>RO!$C$53:$G$53</c:f>
              <c:numCache>
                <c:formatCode>_(* #,##0_);_(* \(#,##0\);_(* "-"_);_(@_)</c:formatCode>
                <c:ptCount val="5"/>
                <c:pt idx="0" formatCode="_(* #,##0.00_);_(* \(#,##0.00\);_(* &quot;-&quot;??_);_(@_)">
                  <c:v>6882.7593470000002</c:v>
                </c:pt>
                <c:pt idx="1">
                  <c:v>6477.9564979999996</c:v>
                </c:pt>
                <c:pt idx="2">
                  <c:v>5182.3651983999998</c:v>
                </c:pt>
                <c:pt idx="3">
                  <c:v>607.33578771999987</c:v>
                </c:pt>
                <c:pt idx="4">
                  <c:v>260.7809470200001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520931232"/>
        <c:axId val="1520931776"/>
        <c:axId val="0"/>
      </c:bar3DChart>
      <c:catAx>
        <c:axId val="15209312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20931776"/>
        <c:crosses val="autoZero"/>
        <c:auto val="1"/>
        <c:lblAlgn val="ctr"/>
        <c:lblOffset val="100"/>
        <c:noMultiLvlLbl val="0"/>
      </c:catAx>
      <c:valAx>
        <c:axId val="1520931776"/>
        <c:scaling>
          <c:orientation val="minMax"/>
        </c:scaling>
        <c:delete val="0"/>
        <c:axPos val="l"/>
        <c:numFmt formatCode="_(* #,##0.00_);_(* \(#,##0.00\);_(* &quot;-&quot;??_);_(@_)" sourceLinked="1"/>
        <c:majorTickMark val="none"/>
        <c:minorTickMark val="none"/>
        <c:tickLblPos val="nextTo"/>
        <c:crossAx val="1520931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216771227397666"/>
          <c:y val="0.93717246800920673"/>
          <c:w val="0.40023540674855251"/>
          <c:h val="5.082188574481705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ENERO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265.37835000000001</c:v>
                </c:pt>
                <c:pt idx="1">
                  <c:v>265.37835000000001</c:v>
                </c:pt>
                <c:pt idx="2">
                  <c:v>212.30268000000001</c:v>
                </c:pt>
                <c:pt idx="3">
                  <c:v>11.4161161</c:v>
                </c:pt>
                <c:pt idx="4">
                  <c:v>2.47583821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520933952"/>
        <c:axId val="1520932320"/>
        <c:axId val="0"/>
      </c:bar3DChart>
      <c:catAx>
        <c:axId val="15209339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20932320"/>
        <c:crosses val="autoZero"/>
        <c:auto val="1"/>
        <c:lblAlgn val="ctr"/>
        <c:lblOffset val="100"/>
        <c:noMultiLvlLbl val="0"/>
      </c:catAx>
      <c:valAx>
        <c:axId val="152093232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52093395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DYT!$B$48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DYT!$C$47:$G$47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ENERO</c:v>
                </c:pt>
              </c:strCache>
            </c:strRef>
          </c:cat>
          <c:val>
            <c:numRef>
              <c:f>DYT!$C$48:$G$48</c:f>
              <c:numCache>
                <c:formatCode>0.0</c:formatCode>
                <c:ptCount val="5"/>
                <c:pt idx="0">
                  <c:v>0</c:v>
                </c:pt>
                <c:pt idx="1">
                  <c:v>60.269613999999997</c:v>
                </c:pt>
                <c:pt idx="2">
                  <c:v>48.215691200000002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520928512"/>
        <c:axId val="1520927424"/>
        <c:axId val="0"/>
      </c:bar3DChart>
      <c:catAx>
        <c:axId val="15209285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520927424"/>
        <c:crosses val="autoZero"/>
        <c:auto val="1"/>
        <c:lblAlgn val="ctr"/>
        <c:lblOffset val="100"/>
        <c:noMultiLvlLbl val="0"/>
      </c:catAx>
      <c:valAx>
        <c:axId val="152092742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15209285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ROOC!$B$25</c:f>
              <c:strCache>
                <c:ptCount val="1"/>
                <c:pt idx="0">
                  <c:v>001 Administración Central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ROOC!$C$25:$G$25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ROOC!$B$26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ROOC!$C$26:$G$26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ROOC!$B$27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dLbl>
              <c:idx val="0"/>
              <c:layout>
                <c:manualLayout>
                  <c:x val="5.6553560140124581E-3"/>
                  <c:y val="-1.751673744952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1.0179640825222425E-2"/>
                  <c:y val="-1.75167374495236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7.9174984196173585E-3"/>
                  <c:y val="-1.75167374495236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1.0179640825222342E-2"/>
                  <c:y val="-1.0009564256870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0179640825222425E-2"/>
                  <c:y val="-1.5014346385305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ROOC!$C$27:$G$27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ROOC!$B$28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DIC.</c:v>
                </c:pt>
              </c:strCache>
            </c:strRef>
          </c:cat>
          <c:val>
            <c:numRef>
              <c:f>ROOC!$C$28:$G$28</c:f>
              <c:numCache>
                <c:formatCode>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649526240"/>
        <c:axId val="1649530592"/>
        <c:axId val="0"/>
      </c:bar3DChart>
      <c:catAx>
        <c:axId val="164952624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9530592"/>
        <c:crosses val="autoZero"/>
        <c:auto val="1"/>
        <c:lblAlgn val="ctr"/>
        <c:lblOffset val="100"/>
        <c:noMultiLvlLbl val="0"/>
      </c:catAx>
      <c:valAx>
        <c:axId val="1649530592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1649526240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7127343477666815E-3"/>
                  <c:y val="-1.237533554699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8315234057277534E-3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187890579611053E-2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RD!$C$25:$G$25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RD!$B$26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RD!$C$26:$G$26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RD!$B$27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RD!$C$27:$G$27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RD!$B$28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RD!$C$28:$G$28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1649525152"/>
        <c:axId val="1649521344"/>
        <c:axId val="0"/>
      </c:bar3DChart>
      <c:catAx>
        <c:axId val="16495251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1649521344"/>
        <c:crosses val="autoZero"/>
        <c:auto val="1"/>
        <c:lblAlgn val="ctr"/>
        <c:lblOffset val="100"/>
        <c:noMultiLvlLbl val="0"/>
      </c:catAx>
      <c:valAx>
        <c:axId val="16495213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164952515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347381</xdr:colOff>
      <xdr:row>47</xdr:row>
      <xdr:rowOff>112060</xdr:rowOff>
    </xdr:from>
    <xdr:to>
      <xdr:col>11</xdr:col>
      <xdr:colOff>1008528</xdr:colOff>
      <xdr:row>73</xdr:row>
      <xdr:rowOff>78443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336175</xdr:colOff>
      <xdr:row>47</xdr:row>
      <xdr:rowOff>100852</xdr:rowOff>
    </xdr:from>
    <xdr:to>
      <xdr:col>11</xdr:col>
      <xdr:colOff>986116</xdr:colOff>
      <xdr:row>90</xdr:row>
      <xdr:rowOff>67235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392205</xdr:colOff>
      <xdr:row>42</xdr:row>
      <xdr:rowOff>156882</xdr:rowOff>
    </xdr:from>
    <xdr:to>
      <xdr:col>11</xdr:col>
      <xdr:colOff>1019734</xdr:colOff>
      <xdr:row>69</xdr:row>
      <xdr:rowOff>168089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336177</xdr:colOff>
      <xdr:row>19</xdr:row>
      <xdr:rowOff>146796</xdr:rowOff>
    </xdr:from>
    <xdr:to>
      <xdr:col>12</xdr:col>
      <xdr:colOff>11206</xdr:colOff>
      <xdr:row>45</xdr:row>
      <xdr:rowOff>78442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21</xdr:row>
      <xdr:rowOff>34738</xdr:rowOff>
    </xdr:from>
    <xdr:to>
      <xdr:col>12</xdr:col>
      <xdr:colOff>22411</xdr:colOff>
      <xdr:row>47</xdr:row>
      <xdr:rowOff>22412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72"/>
  <sheetViews>
    <sheetView showGridLines="0" tabSelected="1" zoomScale="85" zoomScaleNormal="85" workbookViewId="0">
      <selection activeCell="D46" sqref="D46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61" t="s">
        <v>31</v>
      </c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5.75" customHeight="1" x14ac:dyDescent="0.25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15" customHeight="1" x14ac:dyDescent="0.25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ht="15" customHeight="1" x14ac:dyDescent="0.25"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2" ht="15" customHeight="1" x14ac:dyDescent="0.2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8" spans="1:12" ht="15.75" x14ac:dyDescent="0.25">
      <c r="B8" s="2" t="s">
        <v>10</v>
      </c>
    </row>
    <row r="9" spans="1:12" x14ac:dyDescent="0.2">
      <c r="B9" s="3" t="s">
        <v>2</v>
      </c>
    </row>
    <row r="10" spans="1:12" x14ac:dyDescent="0.25">
      <c r="A10" s="30">
        <v>1000000</v>
      </c>
    </row>
    <row r="11" spans="1:12" x14ac:dyDescent="0.25">
      <c r="B11" s="4"/>
      <c r="I11" s="67"/>
      <c r="J11" s="67"/>
      <c r="K11" s="67"/>
      <c r="L11" s="34" t="s">
        <v>28</v>
      </c>
    </row>
    <row r="12" spans="1:12" s="5" customFormat="1" ht="15" customHeight="1" x14ac:dyDescent="0.25">
      <c r="B12" s="65" t="s">
        <v>27</v>
      </c>
      <c r="C12" s="64" t="s">
        <v>0</v>
      </c>
      <c r="D12" s="64"/>
      <c r="E12" s="62" t="s">
        <v>18</v>
      </c>
      <c r="F12" s="62" t="s">
        <v>33</v>
      </c>
      <c r="G12" s="62" t="s">
        <v>30</v>
      </c>
      <c r="H12" s="62" t="s">
        <v>20</v>
      </c>
      <c r="I12" s="68" t="s">
        <v>22</v>
      </c>
      <c r="J12" s="68"/>
      <c r="K12" s="68"/>
      <c r="L12" s="59" t="s">
        <v>21</v>
      </c>
    </row>
    <row r="13" spans="1:12" s="5" customFormat="1" ht="40.5" customHeight="1" x14ac:dyDescent="0.25">
      <c r="B13" s="66"/>
      <c r="C13" s="21" t="s">
        <v>8</v>
      </c>
      <c r="D13" s="21" t="s">
        <v>7</v>
      </c>
      <c r="E13" s="63"/>
      <c r="F13" s="63"/>
      <c r="G13" s="63"/>
      <c r="H13" s="63"/>
      <c r="I13" s="21" t="s">
        <v>14</v>
      </c>
      <c r="J13" s="21" t="s">
        <v>15</v>
      </c>
      <c r="K13" s="22" t="s">
        <v>16</v>
      </c>
      <c r="L13" s="60"/>
    </row>
    <row r="14" spans="1:12" ht="20.100000000000001" customHeight="1" x14ac:dyDescent="0.25">
      <c r="B14" s="6" t="s">
        <v>34</v>
      </c>
      <c r="C14" s="8">
        <v>3099047511</v>
      </c>
      <c r="D14" s="8">
        <v>2550802096</v>
      </c>
      <c r="E14" s="19">
        <f>+D14*80%</f>
        <v>2040641676.8000002</v>
      </c>
      <c r="F14" s="19">
        <v>145524036.19999993</v>
      </c>
      <c r="G14" s="8">
        <v>69983501.530000046</v>
      </c>
      <c r="H14" s="8"/>
      <c r="I14" s="13">
        <f>IF(ISERROR(+#REF!/E14)=TRUE,0,++#REF!/E14)</f>
        <v>0</v>
      </c>
      <c r="J14" s="13">
        <f>IF(ISERROR(+G14/E14)=TRUE,0,++G14/E14)</f>
        <v>3.4294850647049201E-2</v>
      </c>
      <c r="K14" s="13">
        <f>IF(ISERROR(+H14/E14)=TRUE,0,++H14/E14)</f>
        <v>0</v>
      </c>
      <c r="L14" s="16">
        <f>+D14-G14</f>
        <v>2480818594.4699998</v>
      </c>
    </row>
    <row r="15" spans="1:12" ht="20.100000000000001" customHeight="1" x14ac:dyDescent="0.25">
      <c r="B15" s="38" t="s">
        <v>35</v>
      </c>
      <c r="C15" s="39">
        <v>35861323</v>
      </c>
      <c r="D15" s="39">
        <v>37594577</v>
      </c>
      <c r="E15" s="40">
        <f t="shared" ref="E15:E45" si="0">+D15*80%</f>
        <v>30075661.600000001</v>
      </c>
      <c r="F15" s="40">
        <v>2272752.58</v>
      </c>
      <c r="G15" s="39">
        <v>2162385.2399999998</v>
      </c>
      <c r="H15" s="39"/>
      <c r="I15" s="41"/>
      <c r="J15" s="41">
        <f t="shared" ref="J15:J45" si="1">IF(ISERROR(+G15/E15)=TRUE,0,++G15/E15)</f>
        <v>7.1898176963129543E-2</v>
      </c>
      <c r="K15" s="41">
        <f t="shared" ref="K15:K45" si="2">IF(ISERROR(+H15/E15)=TRUE,0,++H15/E15)</f>
        <v>0</v>
      </c>
      <c r="L15" s="42">
        <f t="shared" ref="L15:L45" si="3">+D15-G15</f>
        <v>35432191.759999998</v>
      </c>
    </row>
    <row r="16" spans="1:12" ht="20.100000000000001" customHeight="1" x14ac:dyDescent="0.25">
      <c r="B16" s="38" t="s">
        <v>36</v>
      </c>
      <c r="C16" s="39">
        <v>43685591</v>
      </c>
      <c r="D16" s="39">
        <v>45864508</v>
      </c>
      <c r="E16" s="40">
        <f t="shared" si="0"/>
        <v>36691606.399999999</v>
      </c>
      <c r="F16" s="40">
        <v>4677832.2500000009</v>
      </c>
      <c r="G16" s="39">
        <v>2873012.8899999992</v>
      </c>
      <c r="H16" s="39"/>
      <c r="I16" s="41"/>
      <c r="J16" s="41">
        <f t="shared" si="1"/>
        <v>7.8301638218816152E-2</v>
      </c>
      <c r="K16" s="41">
        <f t="shared" si="2"/>
        <v>0</v>
      </c>
      <c r="L16" s="42">
        <f t="shared" si="3"/>
        <v>42991495.109999999</v>
      </c>
    </row>
    <row r="17" spans="2:12" ht="20.100000000000001" customHeight="1" x14ac:dyDescent="0.25">
      <c r="B17" s="38" t="s">
        <v>37</v>
      </c>
      <c r="C17" s="39">
        <v>30290272</v>
      </c>
      <c r="D17" s="39">
        <v>31370868</v>
      </c>
      <c r="E17" s="40">
        <f t="shared" si="0"/>
        <v>25096694.400000002</v>
      </c>
      <c r="F17" s="40">
        <v>7260849.9900000021</v>
      </c>
      <c r="G17" s="39">
        <v>1487305.8299999991</v>
      </c>
      <c r="H17" s="39"/>
      <c r="I17" s="41"/>
      <c r="J17" s="41">
        <f t="shared" si="1"/>
        <v>5.926301712467754E-2</v>
      </c>
      <c r="K17" s="41">
        <f t="shared" si="2"/>
        <v>0</v>
      </c>
      <c r="L17" s="42">
        <f t="shared" si="3"/>
        <v>29883562.170000002</v>
      </c>
    </row>
    <row r="18" spans="2:12" ht="20.100000000000001" customHeight="1" x14ac:dyDescent="0.25">
      <c r="B18" s="38" t="s">
        <v>38</v>
      </c>
      <c r="C18" s="39">
        <v>33114255</v>
      </c>
      <c r="D18" s="39">
        <v>34765370</v>
      </c>
      <c r="E18" s="40">
        <f t="shared" si="0"/>
        <v>27812296</v>
      </c>
      <c r="F18" s="40">
        <v>5180378.8100000005</v>
      </c>
      <c r="G18" s="39">
        <v>2231621.9200000009</v>
      </c>
      <c r="H18" s="39"/>
      <c r="I18" s="41"/>
      <c r="J18" s="41">
        <f t="shared" si="1"/>
        <v>8.0238680042812746E-2</v>
      </c>
      <c r="K18" s="41">
        <f t="shared" si="2"/>
        <v>0</v>
      </c>
      <c r="L18" s="42">
        <f t="shared" si="3"/>
        <v>32533748.079999998</v>
      </c>
    </row>
    <row r="19" spans="2:12" ht="20.100000000000001" customHeight="1" x14ac:dyDescent="0.25">
      <c r="B19" s="38" t="s">
        <v>39</v>
      </c>
      <c r="C19" s="39">
        <v>163324343</v>
      </c>
      <c r="D19" s="39">
        <v>172977223</v>
      </c>
      <c r="E19" s="40">
        <f t="shared" si="0"/>
        <v>138381778.40000001</v>
      </c>
      <c r="F19" s="40">
        <v>114004060.47999999</v>
      </c>
      <c r="G19" s="39">
        <v>12421027.330000004</v>
      </c>
      <c r="H19" s="39"/>
      <c r="I19" s="41"/>
      <c r="J19" s="41">
        <f t="shared" si="1"/>
        <v>8.9759124890679998E-2</v>
      </c>
      <c r="K19" s="41">
        <f t="shared" si="2"/>
        <v>0</v>
      </c>
      <c r="L19" s="42">
        <f t="shared" si="3"/>
        <v>160556195.66999999</v>
      </c>
    </row>
    <row r="20" spans="2:12" ht="20.100000000000001" customHeight="1" x14ac:dyDescent="0.25">
      <c r="B20" s="38" t="s">
        <v>40</v>
      </c>
      <c r="C20" s="39">
        <v>110261668</v>
      </c>
      <c r="D20" s="39">
        <v>116860938</v>
      </c>
      <c r="E20" s="40">
        <f t="shared" si="0"/>
        <v>93488750.400000006</v>
      </c>
      <c r="F20" s="40">
        <v>15723251.860000001</v>
      </c>
      <c r="G20" s="39">
        <v>8568700.7599999998</v>
      </c>
      <c r="H20" s="39"/>
      <c r="I20" s="41"/>
      <c r="J20" s="41">
        <f t="shared" si="1"/>
        <v>9.1654885997920016E-2</v>
      </c>
      <c r="K20" s="41">
        <f t="shared" si="2"/>
        <v>0</v>
      </c>
      <c r="L20" s="42">
        <f t="shared" si="3"/>
        <v>108292237.23999999</v>
      </c>
    </row>
    <row r="21" spans="2:12" ht="20.100000000000001" customHeight="1" x14ac:dyDescent="0.25">
      <c r="B21" s="38" t="s">
        <v>41</v>
      </c>
      <c r="C21" s="39">
        <v>130602019</v>
      </c>
      <c r="D21" s="39">
        <v>137180716</v>
      </c>
      <c r="E21" s="40">
        <f t="shared" si="0"/>
        <v>109744572.80000001</v>
      </c>
      <c r="F21" s="40">
        <v>9859086.5300000012</v>
      </c>
      <c r="G21" s="39">
        <v>8951738.6999999993</v>
      </c>
      <c r="H21" s="39"/>
      <c r="I21" s="41"/>
      <c r="J21" s="41">
        <f t="shared" si="1"/>
        <v>8.1568850938203277E-2</v>
      </c>
      <c r="K21" s="41">
        <f t="shared" si="2"/>
        <v>0</v>
      </c>
      <c r="L21" s="42">
        <f t="shared" si="3"/>
        <v>128228977.3</v>
      </c>
    </row>
    <row r="22" spans="2:12" ht="20.100000000000001" customHeight="1" x14ac:dyDescent="0.25">
      <c r="B22" s="38" t="s">
        <v>42</v>
      </c>
      <c r="C22" s="39">
        <v>34112983</v>
      </c>
      <c r="D22" s="39">
        <v>35939279</v>
      </c>
      <c r="E22" s="40">
        <f t="shared" si="0"/>
        <v>28751423.200000003</v>
      </c>
      <c r="F22" s="40">
        <v>2703747.97</v>
      </c>
      <c r="G22" s="39">
        <v>2374139.8100000005</v>
      </c>
      <c r="H22" s="39"/>
      <c r="I22" s="41"/>
      <c r="J22" s="41">
        <f t="shared" si="1"/>
        <v>8.2574688337515079E-2</v>
      </c>
      <c r="K22" s="41">
        <f t="shared" si="2"/>
        <v>0</v>
      </c>
      <c r="L22" s="42">
        <f t="shared" si="3"/>
        <v>33565139.189999998</v>
      </c>
    </row>
    <row r="23" spans="2:12" ht="20.100000000000001" customHeight="1" x14ac:dyDescent="0.25">
      <c r="B23" s="38" t="s">
        <v>43</v>
      </c>
      <c r="C23" s="39">
        <v>75542443</v>
      </c>
      <c r="D23" s="39">
        <v>79792779</v>
      </c>
      <c r="E23" s="40">
        <f t="shared" si="0"/>
        <v>63834223.200000003</v>
      </c>
      <c r="F23" s="40">
        <v>5759804.2800000021</v>
      </c>
      <c r="G23" s="39">
        <v>5755176.2600000026</v>
      </c>
      <c r="H23" s="39"/>
      <c r="I23" s="41"/>
      <c r="J23" s="41">
        <f t="shared" si="1"/>
        <v>9.0158162369554803E-2</v>
      </c>
      <c r="K23" s="41">
        <f t="shared" si="2"/>
        <v>0</v>
      </c>
      <c r="L23" s="42">
        <f t="shared" si="3"/>
        <v>74037602.739999995</v>
      </c>
    </row>
    <row r="24" spans="2:12" ht="20.100000000000001" customHeight="1" x14ac:dyDescent="0.25">
      <c r="B24" s="38" t="s">
        <v>44</v>
      </c>
      <c r="C24" s="39">
        <v>136143663</v>
      </c>
      <c r="D24" s="39">
        <v>142848737</v>
      </c>
      <c r="E24" s="40">
        <f t="shared" si="0"/>
        <v>114278989.60000001</v>
      </c>
      <c r="F24" s="40">
        <v>11911579.970000001</v>
      </c>
      <c r="G24" s="39">
        <v>9744177.4499999974</v>
      </c>
      <c r="H24" s="39"/>
      <c r="I24" s="41"/>
      <c r="J24" s="41">
        <f t="shared" si="1"/>
        <v>8.5266569857736965E-2</v>
      </c>
      <c r="K24" s="41">
        <f t="shared" si="2"/>
        <v>0</v>
      </c>
      <c r="L24" s="42">
        <f t="shared" si="3"/>
        <v>133104559.55</v>
      </c>
    </row>
    <row r="25" spans="2:12" ht="20.100000000000001" customHeight="1" x14ac:dyDescent="0.25">
      <c r="B25" s="38" t="s">
        <v>45</v>
      </c>
      <c r="C25" s="39">
        <v>116404536</v>
      </c>
      <c r="D25" s="39">
        <v>123073295</v>
      </c>
      <c r="E25" s="40">
        <f t="shared" si="0"/>
        <v>98458636</v>
      </c>
      <c r="F25" s="40">
        <v>15398980.710000001</v>
      </c>
      <c r="G25" s="39">
        <v>7631750.2099999972</v>
      </c>
      <c r="H25" s="39"/>
      <c r="I25" s="41"/>
      <c r="J25" s="41">
        <f t="shared" si="1"/>
        <v>7.7512247986047639E-2</v>
      </c>
      <c r="K25" s="41">
        <f t="shared" si="2"/>
        <v>0</v>
      </c>
      <c r="L25" s="42">
        <f t="shared" si="3"/>
        <v>115441544.79000001</v>
      </c>
    </row>
    <row r="26" spans="2:12" ht="20.100000000000001" customHeight="1" x14ac:dyDescent="0.25">
      <c r="B26" s="38" t="s">
        <v>46</v>
      </c>
      <c r="C26" s="39">
        <v>178411998</v>
      </c>
      <c r="D26" s="39">
        <v>188287323</v>
      </c>
      <c r="E26" s="40">
        <f t="shared" si="0"/>
        <v>150629858.40000001</v>
      </c>
      <c r="F26" s="40">
        <v>15253197.010000004</v>
      </c>
      <c r="G26" s="39">
        <v>13270699.760000004</v>
      </c>
      <c r="H26" s="39"/>
      <c r="I26" s="41"/>
      <c r="J26" s="41">
        <f t="shared" si="1"/>
        <v>8.8101389066963381E-2</v>
      </c>
      <c r="K26" s="41">
        <f t="shared" si="2"/>
        <v>0</v>
      </c>
      <c r="L26" s="42">
        <f t="shared" si="3"/>
        <v>175016623.24000001</v>
      </c>
    </row>
    <row r="27" spans="2:12" ht="20.100000000000001" customHeight="1" x14ac:dyDescent="0.25">
      <c r="B27" s="38" t="s">
        <v>47</v>
      </c>
      <c r="C27" s="39">
        <v>164010013</v>
      </c>
      <c r="D27" s="39">
        <v>171872201</v>
      </c>
      <c r="E27" s="40">
        <f t="shared" si="0"/>
        <v>137497760.80000001</v>
      </c>
      <c r="F27" s="40">
        <v>11374570.769999996</v>
      </c>
      <c r="G27" s="39">
        <v>10791620.559999991</v>
      </c>
      <c r="H27" s="39"/>
      <c r="I27" s="41"/>
      <c r="J27" s="41">
        <f t="shared" si="1"/>
        <v>7.848579131188288E-2</v>
      </c>
      <c r="K27" s="41">
        <f t="shared" si="2"/>
        <v>0</v>
      </c>
      <c r="L27" s="42">
        <f t="shared" si="3"/>
        <v>161080580.44</v>
      </c>
    </row>
    <row r="28" spans="2:12" ht="20.100000000000001" customHeight="1" x14ac:dyDescent="0.25">
      <c r="B28" s="38" t="s">
        <v>48</v>
      </c>
      <c r="C28" s="39">
        <v>75183718</v>
      </c>
      <c r="D28" s="39">
        <v>79426360</v>
      </c>
      <c r="E28" s="40">
        <f t="shared" si="0"/>
        <v>63541088</v>
      </c>
      <c r="F28" s="40">
        <v>6315765.3000000026</v>
      </c>
      <c r="G28" s="39">
        <v>6032498.1300000008</v>
      </c>
      <c r="H28" s="39"/>
      <c r="I28" s="41"/>
      <c r="J28" s="41">
        <f t="shared" si="1"/>
        <v>9.4938540082914552E-2</v>
      </c>
      <c r="K28" s="41">
        <f t="shared" si="2"/>
        <v>0</v>
      </c>
      <c r="L28" s="42">
        <f t="shared" si="3"/>
        <v>73393861.870000005</v>
      </c>
    </row>
    <row r="29" spans="2:12" ht="20.100000000000001" customHeight="1" x14ac:dyDescent="0.25">
      <c r="B29" s="38" t="s">
        <v>49</v>
      </c>
      <c r="C29" s="39">
        <v>57310738</v>
      </c>
      <c r="D29" s="39">
        <v>60146361</v>
      </c>
      <c r="E29" s="40">
        <f t="shared" si="0"/>
        <v>48117088.800000004</v>
      </c>
      <c r="F29" s="40">
        <v>5043780.8500000006</v>
      </c>
      <c r="G29" s="39">
        <v>4644767.3599999985</v>
      </c>
      <c r="H29" s="39"/>
      <c r="I29" s="41"/>
      <c r="J29" s="41">
        <f t="shared" si="1"/>
        <v>9.6530514955011124E-2</v>
      </c>
      <c r="K29" s="41">
        <f t="shared" si="2"/>
        <v>0</v>
      </c>
      <c r="L29" s="42">
        <f t="shared" si="3"/>
        <v>55501593.640000001</v>
      </c>
    </row>
    <row r="30" spans="2:12" ht="20.100000000000001" customHeight="1" x14ac:dyDescent="0.25">
      <c r="B30" s="38" t="s">
        <v>50</v>
      </c>
      <c r="C30" s="39">
        <v>41868976</v>
      </c>
      <c r="D30" s="39">
        <v>43765307</v>
      </c>
      <c r="E30" s="40">
        <f t="shared" si="0"/>
        <v>35012245.600000001</v>
      </c>
      <c r="F30" s="40">
        <v>29458904.93</v>
      </c>
      <c r="G30" s="39">
        <v>2610426.4700000002</v>
      </c>
      <c r="H30" s="39"/>
      <c r="I30" s="41"/>
      <c r="J30" s="41">
        <f t="shared" si="1"/>
        <v>7.4557527666834378E-2</v>
      </c>
      <c r="K30" s="41">
        <f t="shared" si="2"/>
        <v>0</v>
      </c>
      <c r="L30" s="42">
        <f t="shared" si="3"/>
        <v>41154880.530000001</v>
      </c>
    </row>
    <row r="31" spans="2:12" ht="20.100000000000001" customHeight="1" x14ac:dyDescent="0.25">
      <c r="B31" s="38" t="s">
        <v>51</v>
      </c>
      <c r="C31" s="39">
        <v>52915978</v>
      </c>
      <c r="D31" s="39">
        <v>55798372</v>
      </c>
      <c r="E31" s="40">
        <f t="shared" si="0"/>
        <v>44638697.600000001</v>
      </c>
      <c r="F31" s="40">
        <v>4139525.5600000005</v>
      </c>
      <c r="G31" s="39">
        <v>3877954.3700000006</v>
      </c>
      <c r="H31" s="39"/>
      <c r="I31" s="41"/>
      <c r="J31" s="41">
        <f t="shared" si="1"/>
        <v>8.6874272290596591E-2</v>
      </c>
      <c r="K31" s="41">
        <f t="shared" si="2"/>
        <v>0</v>
      </c>
      <c r="L31" s="42">
        <f t="shared" si="3"/>
        <v>51920417.630000003</v>
      </c>
    </row>
    <row r="32" spans="2:12" ht="20.100000000000001" customHeight="1" x14ac:dyDescent="0.25">
      <c r="B32" s="38" t="s">
        <v>52</v>
      </c>
      <c r="C32" s="39">
        <v>84541195</v>
      </c>
      <c r="D32" s="39">
        <v>89350082</v>
      </c>
      <c r="E32" s="40">
        <f t="shared" si="0"/>
        <v>71480065.600000009</v>
      </c>
      <c r="F32" s="40">
        <v>8581311.0599999987</v>
      </c>
      <c r="G32" s="39">
        <v>6414380.4299999941</v>
      </c>
      <c r="H32" s="39"/>
      <c r="I32" s="41"/>
      <c r="J32" s="41">
        <f t="shared" si="1"/>
        <v>8.9736633229950388E-2</v>
      </c>
      <c r="K32" s="41">
        <f t="shared" si="2"/>
        <v>0</v>
      </c>
      <c r="L32" s="42">
        <f t="shared" si="3"/>
        <v>82935701.570000008</v>
      </c>
    </row>
    <row r="33" spans="2:12" ht="20.100000000000001" customHeight="1" x14ac:dyDescent="0.25">
      <c r="B33" s="38" t="s">
        <v>53</v>
      </c>
      <c r="C33" s="39">
        <v>39157066</v>
      </c>
      <c r="D33" s="39">
        <v>41206765</v>
      </c>
      <c r="E33" s="40">
        <f t="shared" si="0"/>
        <v>32965412</v>
      </c>
      <c r="F33" s="40">
        <v>3030941.37</v>
      </c>
      <c r="G33" s="39">
        <v>3022993.37</v>
      </c>
      <c r="H33" s="39"/>
      <c r="I33" s="41"/>
      <c r="J33" s="41">
        <f t="shared" si="1"/>
        <v>9.1701974481617279E-2</v>
      </c>
      <c r="K33" s="41">
        <f t="shared" si="2"/>
        <v>0</v>
      </c>
      <c r="L33" s="42">
        <f t="shared" si="3"/>
        <v>38183771.630000003</v>
      </c>
    </row>
    <row r="34" spans="2:12" ht="20.100000000000001" customHeight="1" x14ac:dyDescent="0.25">
      <c r="B34" s="38" t="s">
        <v>54</v>
      </c>
      <c r="C34" s="39">
        <v>21683919</v>
      </c>
      <c r="D34" s="39">
        <v>22778853</v>
      </c>
      <c r="E34" s="40">
        <f t="shared" si="0"/>
        <v>18223082.400000002</v>
      </c>
      <c r="F34" s="40">
        <v>1957446.8800000018</v>
      </c>
      <c r="G34" s="39">
        <v>1443263.9400000013</v>
      </c>
      <c r="H34" s="39"/>
      <c r="I34" s="41"/>
      <c r="J34" s="41">
        <f t="shared" si="1"/>
        <v>7.9199770286941196E-2</v>
      </c>
      <c r="K34" s="41">
        <f t="shared" si="2"/>
        <v>0</v>
      </c>
      <c r="L34" s="42">
        <f t="shared" si="3"/>
        <v>21335589.059999999</v>
      </c>
    </row>
    <row r="35" spans="2:12" ht="20.100000000000001" customHeight="1" x14ac:dyDescent="0.25">
      <c r="B35" s="38" t="s">
        <v>55</v>
      </c>
      <c r="C35" s="39">
        <v>49771012</v>
      </c>
      <c r="D35" s="39">
        <v>51902116</v>
      </c>
      <c r="E35" s="40">
        <f t="shared" si="0"/>
        <v>41521692.800000004</v>
      </c>
      <c r="F35" s="40">
        <v>3283766.51</v>
      </c>
      <c r="G35" s="39">
        <v>3393937.9099999997</v>
      </c>
      <c r="H35" s="39"/>
      <c r="I35" s="41"/>
      <c r="J35" s="41">
        <f t="shared" si="1"/>
        <v>8.1738909980086344E-2</v>
      </c>
      <c r="K35" s="41">
        <f t="shared" si="2"/>
        <v>0</v>
      </c>
      <c r="L35" s="42">
        <f t="shared" si="3"/>
        <v>48508178.090000004</v>
      </c>
    </row>
    <row r="36" spans="2:12" ht="20.100000000000001" customHeight="1" x14ac:dyDescent="0.25">
      <c r="B36" s="38" t="s">
        <v>56</v>
      </c>
      <c r="C36" s="39">
        <v>49911887</v>
      </c>
      <c r="D36" s="39">
        <v>52152787</v>
      </c>
      <c r="E36" s="40">
        <f t="shared" si="0"/>
        <v>41722229.600000001</v>
      </c>
      <c r="F36" s="40">
        <v>1981151.449999999</v>
      </c>
      <c r="G36" s="39">
        <v>2648172.8300000005</v>
      </c>
      <c r="H36" s="39"/>
      <c r="I36" s="41"/>
      <c r="J36" s="41">
        <f t="shared" si="1"/>
        <v>6.3471508003973026E-2</v>
      </c>
      <c r="K36" s="41">
        <f t="shared" si="2"/>
        <v>0</v>
      </c>
      <c r="L36" s="42">
        <f t="shared" si="3"/>
        <v>49504614.170000002</v>
      </c>
    </row>
    <row r="37" spans="2:12" ht="20.100000000000001" customHeight="1" x14ac:dyDescent="0.25">
      <c r="B37" s="38" t="s">
        <v>57</v>
      </c>
      <c r="C37" s="39">
        <v>954000000</v>
      </c>
      <c r="D37" s="39">
        <v>954000000</v>
      </c>
      <c r="E37" s="40">
        <f t="shared" si="0"/>
        <v>763200000</v>
      </c>
      <c r="F37" s="40">
        <v>22694086.539999973</v>
      </c>
      <c r="G37" s="39">
        <v>2032460.8200000003</v>
      </c>
      <c r="H37" s="39"/>
      <c r="I37" s="41"/>
      <c r="J37" s="41">
        <f t="shared" si="1"/>
        <v>2.6630775943396229E-3</v>
      </c>
      <c r="K37" s="41">
        <f t="shared" si="2"/>
        <v>0</v>
      </c>
      <c r="L37" s="42">
        <f t="shared" si="3"/>
        <v>951967539.17999995</v>
      </c>
    </row>
    <row r="38" spans="2:12" ht="20.100000000000001" customHeight="1" x14ac:dyDescent="0.25">
      <c r="B38" s="38" t="s">
        <v>58</v>
      </c>
      <c r="C38" s="39">
        <v>149332500</v>
      </c>
      <c r="D38" s="39">
        <v>151832500</v>
      </c>
      <c r="E38" s="40">
        <f t="shared" si="0"/>
        <v>121466000</v>
      </c>
      <c r="F38" s="40">
        <v>15902514.18</v>
      </c>
      <c r="G38" s="39">
        <v>2207421.36</v>
      </c>
      <c r="H38" s="39"/>
      <c r="I38" s="41"/>
      <c r="J38" s="41">
        <f t="shared" si="1"/>
        <v>1.8173162531078656E-2</v>
      </c>
      <c r="K38" s="41">
        <f t="shared" si="2"/>
        <v>0</v>
      </c>
      <c r="L38" s="42">
        <f t="shared" si="3"/>
        <v>149625078.63999999</v>
      </c>
    </row>
    <row r="39" spans="2:12" ht="20.100000000000001" customHeight="1" x14ac:dyDescent="0.25">
      <c r="B39" s="38" t="s">
        <v>59</v>
      </c>
      <c r="C39" s="39">
        <v>127652181</v>
      </c>
      <c r="D39" s="39">
        <v>128228988</v>
      </c>
      <c r="E39" s="40">
        <f t="shared" si="0"/>
        <v>102583190.40000001</v>
      </c>
      <c r="F39" s="40">
        <v>71594148.920000046</v>
      </c>
      <c r="G39" s="39">
        <v>5937710.2900000028</v>
      </c>
      <c r="H39" s="39"/>
      <c r="I39" s="41"/>
      <c r="J39" s="41">
        <f t="shared" si="1"/>
        <v>5.7881903134882444E-2</v>
      </c>
      <c r="K39" s="41">
        <f t="shared" si="2"/>
        <v>0</v>
      </c>
      <c r="L39" s="42">
        <f t="shared" si="3"/>
        <v>122291277.70999999</v>
      </c>
    </row>
    <row r="40" spans="2:12" ht="20.100000000000001" customHeight="1" x14ac:dyDescent="0.25">
      <c r="B40" s="38" t="s">
        <v>60</v>
      </c>
      <c r="C40" s="39">
        <v>22180202</v>
      </c>
      <c r="D40" s="39">
        <v>23033474</v>
      </c>
      <c r="E40" s="40">
        <f t="shared" si="0"/>
        <v>18426779.199999999</v>
      </c>
      <c r="F40" s="40">
        <v>1233568.8100000003</v>
      </c>
      <c r="G40" s="39">
        <v>1214048.8100000003</v>
      </c>
      <c r="H40" s="39"/>
      <c r="I40" s="41"/>
      <c r="J40" s="41">
        <f t="shared" si="1"/>
        <v>6.5885025094347488E-2</v>
      </c>
      <c r="K40" s="41">
        <f t="shared" si="2"/>
        <v>0</v>
      </c>
      <c r="L40" s="42">
        <f t="shared" si="3"/>
        <v>21819425.190000001</v>
      </c>
    </row>
    <row r="41" spans="2:12" ht="20.100000000000001" customHeight="1" x14ac:dyDescent="0.25">
      <c r="B41" s="38" t="s">
        <v>61</v>
      </c>
      <c r="C41" s="39">
        <v>85087148</v>
      </c>
      <c r="D41" s="39">
        <v>85087148</v>
      </c>
      <c r="E41" s="40">
        <f t="shared" si="0"/>
        <v>68069718.400000006</v>
      </c>
      <c r="F41" s="40">
        <v>4832671.8600000022</v>
      </c>
      <c r="G41" s="39">
        <v>2003756.2100000004</v>
      </c>
      <c r="H41" s="39"/>
      <c r="I41" s="41"/>
      <c r="J41" s="41">
        <f t="shared" si="1"/>
        <v>2.943682238003794E-2</v>
      </c>
      <c r="K41" s="41">
        <f t="shared" si="2"/>
        <v>0</v>
      </c>
      <c r="L41" s="42">
        <f t="shared" si="3"/>
        <v>83083391.790000007</v>
      </c>
    </row>
    <row r="42" spans="2:12" ht="20.100000000000001" customHeight="1" x14ac:dyDescent="0.25">
      <c r="B42" s="38" t="s">
        <v>62</v>
      </c>
      <c r="C42" s="39">
        <v>166220204</v>
      </c>
      <c r="D42" s="39">
        <v>179244275</v>
      </c>
      <c r="E42" s="40">
        <f t="shared" si="0"/>
        <v>143395420</v>
      </c>
      <c r="F42" s="40">
        <v>16375752.720000004</v>
      </c>
      <c r="G42" s="39">
        <v>13462281.290000005</v>
      </c>
      <c r="H42" s="39"/>
      <c r="I42" s="41"/>
      <c r="J42" s="41">
        <f t="shared" si="1"/>
        <v>9.3882226433731314E-2</v>
      </c>
      <c r="K42" s="41">
        <f t="shared" si="2"/>
        <v>0</v>
      </c>
      <c r="L42" s="42">
        <f t="shared" si="3"/>
        <v>165781993.71000001</v>
      </c>
    </row>
    <row r="43" spans="2:12" ht="20.100000000000001" customHeight="1" x14ac:dyDescent="0.25">
      <c r="B43" s="38" t="s">
        <v>63</v>
      </c>
      <c r="C43" s="39">
        <v>197918429</v>
      </c>
      <c r="D43" s="39">
        <v>210189780</v>
      </c>
      <c r="E43" s="40">
        <f t="shared" si="0"/>
        <v>168151824</v>
      </c>
      <c r="F43" s="40">
        <v>16650887.93</v>
      </c>
      <c r="G43" s="39">
        <v>15701210.910000002</v>
      </c>
      <c r="H43" s="39"/>
      <c r="I43" s="41"/>
      <c r="J43" s="41">
        <f t="shared" si="1"/>
        <v>9.3375204243993232E-2</v>
      </c>
      <c r="K43" s="41">
        <f t="shared" si="2"/>
        <v>0</v>
      </c>
      <c r="L43" s="42">
        <f t="shared" si="3"/>
        <v>194488569.09</v>
      </c>
    </row>
    <row r="44" spans="2:12" ht="20.100000000000001" customHeight="1" x14ac:dyDescent="0.25">
      <c r="B44" s="38" t="s">
        <v>64</v>
      </c>
      <c r="C44" s="39">
        <v>246782330</v>
      </c>
      <c r="D44" s="39">
        <v>262205593</v>
      </c>
      <c r="E44" s="40">
        <f t="shared" si="0"/>
        <v>209764474.40000001</v>
      </c>
      <c r="F44" s="40">
        <v>18258451.050000001</v>
      </c>
      <c r="G44" s="39">
        <v>18048208.710000001</v>
      </c>
      <c r="H44" s="39"/>
      <c r="I44" s="41"/>
      <c r="J44" s="41">
        <f t="shared" si="1"/>
        <v>8.6040349595059934E-2</v>
      </c>
      <c r="K44" s="41">
        <f t="shared" si="2"/>
        <v>0</v>
      </c>
      <c r="L44" s="42">
        <f t="shared" si="3"/>
        <v>244157384.28999999</v>
      </c>
    </row>
    <row r="45" spans="2:12" ht="20.100000000000001" customHeight="1" x14ac:dyDescent="0.25">
      <c r="B45" s="38" t="s">
        <v>65</v>
      </c>
      <c r="C45" s="39">
        <v>110429246</v>
      </c>
      <c r="D45" s="39">
        <v>118377827</v>
      </c>
      <c r="E45" s="40">
        <f t="shared" si="0"/>
        <v>94702261.600000009</v>
      </c>
      <c r="F45" s="40">
        <v>9096982.3899999987</v>
      </c>
      <c r="G45" s="39">
        <v>7838595.5600000005</v>
      </c>
      <c r="H45" s="39"/>
      <c r="I45" s="41"/>
      <c r="J45" s="41">
        <f t="shared" si="1"/>
        <v>8.2770943666671634E-2</v>
      </c>
      <c r="K45" s="41">
        <f t="shared" si="2"/>
        <v>0</v>
      </c>
      <c r="L45" s="42">
        <f t="shared" si="3"/>
        <v>110539231.44</v>
      </c>
    </row>
    <row r="46" spans="2:12" ht="23.25" customHeight="1" x14ac:dyDescent="0.25">
      <c r="B46" s="29" t="s">
        <v>9</v>
      </c>
      <c r="C46" s="11">
        <f t="shared" ref="C46:H46" si="4">SUM(C14:C45)</f>
        <v>6882759347</v>
      </c>
      <c r="D46" s="11">
        <f t="shared" si="4"/>
        <v>6477956498</v>
      </c>
      <c r="E46" s="11">
        <f t="shared" si="4"/>
        <v>5182365198.3999996</v>
      </c>
      <c r="F46" s="11">
        <f t="shared" si="4"/>
        <v>607335787.71999991</v>
      </c>
      <c r="G46" s="11">
        <f t="shared" si="4"/>
        <v>260780947.02000007</v>
      </c>
      <c r="H46" s="11">
        <f t="shared" si="4"/>
        <v>0</v>
      </c>
      <c r="I46" s="15">
        <f>IF(ISERROR(+#REF!/E46)=TRUE,0,++#REF!/E46)</f>
        <v>0</v>
      </c>
      <c r="J46" s="15">
        <f>IF(ISERROR(+G46/E46)=TRUE,0,++G46/E46)</f>
        <v>5.0320835571471004E-2</v>
      </c>
      <c r="K46" s="15">
        <f>IF(ISERROR(+H46/E46)=TRUE,0,++H46/E46)</f>
        <v>0</v>
      </c>
      <c r="L46" s="18">
        <f>SUM(L14:L45)</f>
        <v>6217175550.9800005</v>
      </c>
    </row>
    <row r="47" spans="2:12" x14ac:dyDescent="0.2">
      <c r="B47" s="12" t="s">
        <v>32</v>
      </c>
    </row>
    <row r="48" spans="2:12" s="35" customFormat="1" x14ac:dyDescent="0.2">
      <c r="B48" s="12"/>
    </row>
    <row r="49" spans="2:12" s="35" customFormat="1" x14ac:dyDescent="0.25">
      <c r="K49" s="36"/>
    </row>
    <row r="50" spans="2:12" s="35" customFormat="1" x14ac:dyDescent="0.25">
      <c r="K50" s="36"/>
    </row>
    <row r="51" spans="2:12" s="35" customFormat="1" x14ac:dyDescent="0.25">
      <c r="K51" s="36"/>
    </row>
    <row r="52" spans="2:12" s="35" customFormat="1" ht="44.25" customHeight="1" x14ac:dyDescent="0.25">
      <c r="B52" s="46" t="s">
        <v>93</v>
      </c>
      <c r="C52" s="46" t="s">
        <v>8</v>
      </c>
      <c r="D52" s="46" t="s">
        <v>7</v>
      </c>
      <c r="E52" s="47" t="s">
        <v>23</v>
      </c>
      <c r="F52" s="47" t="s">
        <v>24</v>
      </c>
      <c r="G52" s="47" t="s">
        <v>95</v>
      </c>
      <c r="H52" s="48" t="s">
        <v>20</v>
      </c>
      <c r="I52" s="58"/>
      <c r="J52" s="58"/>
      <c r="K52" s="58"/>
      <c r="L52" s="47"/>
    </row>
    <row r="53" spans="2:12" s="35" customFormat="1" x14ac:dyDescent="0.25">
      <c r="B53" s="49" t="s">
        <v>94</v>
      </c>
      <c r="C53" s="50">
        <f>C46/$A$10</f>
        <v>6882.7593470000002</v>
      </c>
      <c r="D53" s="51">
        <f>D46/$A$10</f>
        <v>6477.9564979999996</v>
      </c>
      <c r="E53" s="51">
        <f>E46/$A$10</f>
        <v>5182.3651983999998</v>
      </c>
      <c r="F53" s="51">
        <f>F46/$A$10</f>
        <v>607.33578771999987</v>
      </c>
      <c r="G53" s="51">
        <f>G46/$A$10</f>
        <v>260.7809470200001</v>
      </c>
      <c r="H53" s="52"/>
      <c r="I53" s="53"/>
      <c r="J53" s="53"/>
      <c r="K53" s="53"/>
      <c r="L53" s="54"/>
    </row>
    <row r="54" spans="2:12" s="35" customFormat="1" x14ac:dyDescent="0.25">
      <c r="B54" s="49"/>
      <c r="C54" s="51"/>
      <c r="D54" s="51"/>
      <c r="E54" s="51"/>
      <c r="F54" s="51"/>
      <c r="G54" s="51"/>
      <c r="H54" s="55"/>
      <c r="I54" s="53"/>
      <c r="J54" s="53"/>
      <c r="K54" s="53"/>
      <c r="L54" s="54"/>
    </row>
    <row r="55" spans="2:12" s="35" customFormat="1" x14ac:dyDescent="0.25">
      <c r="B55" s="49"/>
      <c r="C55" s="51"/>
      <c r="D55" s="51"/>
      <c r="E55" s="51"/>
      <c r="F55" s="51"/>
      <c r="G55" s="51"/>
      <c r="H55" s="55"/>
      <c r="I55" s="53"/>
      <c r="J55" s="53"/>
      <c r="K55" s="53"/>
      <c r="L55" s="54"/>
    </row>
    <row r="56" spans="2:12" s="35" customFormat="1" x14ac:dyDescent="0.25">
      <c r="B56" s="49"/>
      <c r="C56" s="51"/>
      <c r="D56" s="51"/>
      <c r="E56" s="51"/>
      <c r="F56" s="51"/>
      <c r="G56" s="51"/>
      <c r="H56" s="55"/>
      <c r="I56" s="53"/>
      <c r="J56" s="53"/>
      <c r="K56" s="53"/>
      <c r="L56" s="54"/>
    </row>
    <row r="57" spans="2:12" s="35" customFormat="1" x14ac:dyDescent="0.25">
      <c r="K57" s="36"/>
    </row>
    <row r="58" spans="2:12" s="35" customFormat="1" x14ac:dyDescent="0.25">
      <c r="K58" s="36"/>
    </row>
    <row r="59" spans="2:12" s="35" customFormat="1" x14ac:dyDescent="0.25">
      <c r="K59" s="36"/>
    </row>
    <row r="60" spans="2:12" s="35" customFormat="1" x14ac:dyDescent="0.25">
      <c r="K60" s="36"/>
    </row>
    <row r="61" spans="2:12" s="35" customFormat="1" x14ac:dyDescent="0.25">
      <c r="K61" s="36"/>
    </row>
    <row r="62" spans="2:12" s="35" customFormat="1" x14ac:dyDescent="0.25">
      <c r="K62" s="36"/>
    </row>
    <row r="63" spans="2:12" s="35" customFormat="1" x14ac:dyDescent="0.25">
      <c r="K63" s="36"/>
    </row>
    <row r="64" spans="2:12" s="35" customFormat="1" x14ac:dyDescent="0.25">
      <c r="K64" s="36"/>
    </row>
    <row r="65" spans="11:11" s="35" customFormat="1" x14ac:dyDescent="0.25">
      <c r="K65" s="36"/>
    </row>
    <row r="66" spans="11:11" s="35" customFormat="1" x14ac:dyDescent="0.25">
      <c r="K66" s="36"/>
    </row>
    <row r="67" spans="11:11" s="35" customFormat="1" x14ac:dyDescent="0.25">
      <c r="K67" s="36"/>
    </row>
    <row r="68" spans="11:11" s="35" customFormat="1" x14ac:dyDescent="0.25">
      <c r="K68" s="36"/>
    </row>
    <row r="69" spans="11:11" s="35" customFormat="1" x14ac:dyDescent="0.25">
      <c r="K69" s="36"/>
    </row>
    <row r="70" spans="11:11" s="35" customFormat="1" x14ac:dyDescent="0.25">
      <c r="K70" s="36"/>
    </row>
    <row r="71" spans="11:11" s="35" customFormat="1" x14ac:dyDescent="0.25">
      <c r="K71" s="36"/>
    </row>
    <row r="72" spans="11:11" s="35" customFormat="1" x14ac:dyDescent="0.25">
      <c r="K72" s="36"/>
    </row>
  </sheetData>
  <mergeCells count="11">
    <mergeCell ref="I52:K52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61"/>
  <sheetViews>
    <sheetView showGridLines="0" zoomScale="85" zoomScaleNormal="85" workbookViewId="0">
      <selection activeCell="E21" sqref="E21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0">
        <v>1000000</v>
      </c>
    </row>
    <row r="2" spans="1:12" ht="15" customHeight="1" x14ac:dyDescent="0.25">
      <c r="B2" s="61" t="s">
        <v>31</v>
      </c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5.75" customHeight="1" x14ac:dyDescent="0.25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15" customHeight="1" x14ac:dyDescent="0.25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ht="15" customHeight="1" x14ac:dyDescent="0.25"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2" ht="15" customHeight="1" x14ac:dyDescent="0.2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8" spans="1:12" ht="15.75" x14ac:dyDescent="0.25">
      <c r="B8" s="2" t="s">
        <v>11</v>
      </c>
    </row>
    <row r="9" spans="1:12" x14ac:dyDescent="0.2">
      <c r="B9" s="3" t="s">
        <v>2</v>
      </c>
    </row>
    <row r="11" spans="1:12" x14ac:dyDescent="0.25">
      <c r="B11" s="4"/>
      <c r="I11" s="67"/>
      <c r="J11" s="67"/>
      <c r="K11" s="67"/>
      <c r="L11" s="34" t="s">
        <v>28</v>
      </c>
    </row>
    <row r="12" spans="1:12" s="5" customFormat="1" ht="15" customHeight="1" x14ac:dyDescent="0.25">
      <c r="B12" s="65" t="s">
        <v>27</v>
      </c>
      <c r="C12" s="64" t="s">
        <v>0</v>
      </c>
      <c r="D12" s="64"/>
      <c r="E12" s="62" t="s">
        <v>13</v>
      </c>
      <c r="F12" s="62" t="s">
        <v>33</v>
      </c>
      <c r="G12" s="62" t="s">
        <v>30</v>
      </c>
      <c r="H12" s="62" t="s">
        <v>20</v>
      </c>
      <c r="I12" s="68" t="s">
        <v>22</v>
      </c>
      <c r="J12" s="68"/>
      <c r="K12" s="68"/>
      <c r="L12" s="59" t="s">
        <v>21</v>
      </c>
    </row>
    <row r="13" spans="1:12" s="5" customFormat="1" ht="40.5" customHeight="1" x14ac:dyDescent="0.25">
      <c r="B13" s="66"/>
      <c r="C13" s="21" t="s">
        <v>8</v>
      </c>
      <c r="D13" s="21" t="s">
        <v>7</v>
      </c>
      <c r="E13" s="63"/>
      <c r="F13" s="63"/>
      <c r="G13" s="63"/>
      <c r="H13" s="63"/>
      <c r="I13" s="21" t="s">
        <v>14</v>
      </c>
      <c r="J13" s="21" t="s">
        <v>15</v>
      </c>
      <c r="K13" s="22" t="s">
        <v>16</v>
      </c>
      <c r="L13" s="60"/>
    </row>
    <row r="14" spans="1:12" ht="20.100000000000001" customHeight="1" x14ac:dyDescent="0.25">
      <c r="B14" s="6" t="s">
        <v>34</v>
      </c>
      <c r="C14" s="8">
        <v>71826330</v>
      </c>
      <c r="D14" s="8">
        <v>71826330</v>
      </c>
      <c r="E14" s="19">
        <f>+D14*80%</f>
        <v>57461064</v>
      </c>
      <c r="F14" s="19">
        <v>5311530.92</v>
      </c>
      <c r="G14" s="8">
        <v>1586446.63</v>
      </c>
      <c r="H14" s="8"/>
      <c r="I14" s="13">
        <f>IF(ISERROR(+#REF!/E14)=TRUE,0,++#REF!/E14)</f>
        <v>0</v>
      </c>
      <c r="J14" s="13">
        <f>IF(ISERROR(+G14/E14)=TRUE,0,++G14/E14)</f>
        <v>2.7609071596725043E-2</v>
      </c>
      <c r="K14" s="13">
        <f>IF(ISERROR(+H14/E14)=TRUE,0,++H14/E14)</f>
        <v>0</v>
      </c>
      <c r="L14" s="16">
        <f>+D14-G14</f>
        <v>70239883.370000005</v>
      </c>
    </row>
    <row r="15" spans="1:12" ht="20.100000000000001" customHeight="1" x14ac:dyDescent="0.25">
      <c r="B15" s="7" t="s">
        <v>35</v>
      </c>
      <c r="C15" s="9">
        <v>4240076</v>
      </c>
      <c r="D15" s="9">
        <v>4240076</v>
      </c>
      <c r="E15" s="20">
        <f t="shared" ref="E15:E45" si="0">+D15*80%</f>
        <v>3392060.8000000003</v>
      </c>
      <c r="F15" s="23">
        <v>0</v>
      </c>
      <c r="G15" s="9">
        <v>0</v>
      </c>
      <c r="H15" s="9"/>
      <c r="I15" s="14">
        <f>IF(ISERROR(+#REF!/E15)=TRUE,0,++#REF!/E15)</f>
        <v>0</v>
      </c>
      <c r="J15" s="14">
        <f t="shared" ref="J15:J45" si="1">IF(ISERROR(+G15/E15)=TRUE,0,++G15/E15)</f>
        <v>0</v>
      </c>
      <c r="K15" s="14">
        <f t="shared" ref="K15:K45" si="2">IF(ISERROR(+H15/E15)=TRUE,0,++H15/E15)</f>
        <v>0</v>
      </c>
      <c r="L15" s="17">
        <f t="shared" ref="L15:L45" si="3">+D15-G15</f>
        <v>4240076</v>
      </c>
    </row>
    <row r="16" spans="1:12" ht="20.100000000000001" customHeight="1" x14ac:dyDescent="0.25">
      <c r="B16" s="7" t="s">
        <v>36</v>
      </c>
      <c r="C16" s="9">
        <v>5734517</v>
      </c>
      <c r="D16" s="9">
        <v>5734517</v>
      </c>
      <c r="E16" s="20">
        <f t="shared" si="0"/>
        <v>4587613.6000000006</v>
      </c>
      <c r="F16" s="23">
        <v>70880.25</v>
      </c>
      <c r="G16" s="9">
        <v>29992.440000000002</v>
      </c>
      <c r="H16" s="9"/>
      <c r="I16" s="14"/>
      <c r="J16" s="14">
        <f t="shared" si="1"/>
        <v>6.5376996876981962E-3</v>
      </c>
      <c r="K16" s="14">
        <f t="shared" si="2"/>
        <v>0</v>
      </c>
      <c r="L16" s="17">
        <f t="shared" si="3"/>
        <v>5704524.5599999996</v>
      </c>
    </row>
    <row r="17" spans="2:12" ht="20.100000000000001" customHeight="1" x14ac:dyDescent="0.25">
      <c r="B17" s="7" t="s">
        <v>37</v>
      </c>
      <c r="C17" s="9">
        <v>20371200</v>
      </c>
      <c r="D17" s="9">
        <v>19756306</v>
      </c>
      <c r="E17" s="20">
        <f t="shared" si="0"/>
        <v>15805044.800000001</v>
      </c>
      <c r="F17" s="23">
        <v>1087835.27</v>
      </c>
      <c r="G17" s="9">
        <v>172151.87</v>
      </c>
      <c r="H17" s="9"/>
      <c r="I17" s="14"/>
      <c r="J17" s="14">
        <f t="shared" si="1"/>
        <v>1.0892210188483615E-2</v>
      </c>
      <c r="K17" s="14">
        <f t="shared" si="2"/>
        <v>0</v>
      </c>
      <c r="L17" s="17">
        <f t="shared" si="3"/>
        <v>19584154.129999999</v>
      </c>
    </row>
    <row r="18" spans="2:12" ht="20.100000000000001" customHeight="1" x14ac:dyDescent="0.25">
      <c r="B18" s="7" t="s">
        <v>38</v>
      </c>
      <c r="C18" s="9">
        <v>4272321</v>
      </c>
      <c r="D18" s="9">
        <v>2213380</v>
      </c>
      <c r="E18" s="20">
        <f t="shared" si="0"/>
        <v>1770704</v>
      </c>
      <c r="F18" s="23">
        <v>94324</v>
      </c>
      <c r="G18" s="9">
        <v>27375.8</v>
      </c>
      <c r="H18" s="9"/>
      <c r="I18" s="14"/>
      <c r="J18" s="14">
        <f t="shared" si="1"/>
        <v>1.5460404449303779E-2</v>
      </c>
      <c r="K18" s="14">
        <f t="shared" si="2"/>
        <v>0</v>
      </c>
      <c r="L18" s="17">
        <f t="shared" si="3"/>
        <v>2186004.2000000002</v>
      </c>
    </row>
    <row r="19" spans="2:12" ht="20.100000000000001" customHeight="1" x14ac:dyDescent="0.25">
      <c r="B19" s="7" t="s">
        <v>39</v>
      </c>
      <c r="C19" s="9">
        <v>15647775</v>
      </c>
      <c r="D19" s="9">
        <v>15647775</v>
      </c>
      <c r="E19" s="20">
        <f t="shared" si="0"/>
        <v>12518220</v>
      </c>
      <c r="F19" s="23">
        <v>443149.36</v>
      </c>
      <c r="G19" s="9">
        <v>84336</v>
      </c>
      <c r="H19" s="9"/>
      <c r="I19" s="14"/>
      <c r="J19" s="14">
        <f t="shared" si="1"/>
        <v>6.7370600612547153E-3</v>
      </c>
      <c r="K19" s="14">
        <f t="shared" si="2"/>
        <v>0</v>
      </c>
      <c r="L19" s="17">
        <f t="shared" si="3"/>
        <v>15563439</v>
      </c>
    </row>
    <row r="20" spans="2:12" ht="20.100000000000001" customHeight="1" x14ac:dyDescent="0.25">
      <c r="B20" s="7" t="s">
        <v>40</v>
      </c>
      <c r="C20" s="9">
        <v>16500000</v>
      </c>
      <c r="D20" s="9">
        <v>16500000</v>
      </c>
      <c r="E20" s="20">
        <f t="shared" si="0"/>
        <v>13200000</v>
      </c>
      <c r="F20" s="23">
        <v>39470</v>
      </c>
      <c r="G20" s="9">
        <v>0</v>
      </c>
      <c r="H20" s="9"/>
      <c r="I20" s="14"/>
      <c r="J20" s="14">
        <f t="shared" si="1"/>
        <v>0</v>
      </c>
      <c r="K20" s="14">
        <f t="shared" si="2"/>
        <v>0</v>
      </c>
      <c r="L20" s="17">
        <f t="shared" si="3"/>
        <v>16500000</v>
      </c>
    </row>
    <row r="21" spans="2:12" ht="20.100000000000001" customHeight="1" x14ac:dyDescent="0.25">
      <c r="B21" s="7" t="s">
        <v>41</v>
      </c>
      <c r="C21" s="9">
        <v>10500000</v>
      </c>
      <c r="D21" s="9">
        <v>10500000</v>
      </c>
      <c r="E21" s="20">
        <f t="shared" si="0"/>
        <v>8400000</v>
      </c>
      <c r="F21" s="23">
        <v>10000</v>
      </c>
      <c r="G21" s="9">
        <v>10000</v>
      </c>
      <c r="H21" s="9"/>
      <c r="I21" s="14"/>
      <c r="J21" s="14">
        <f t="shared" si="1"/>
        <v>1.1904761904761906E-3</v>
      </c>
      <c r="K21" s="14">
        <f t="shared" si="2"/>
        <v>0</v>
      </c>
      <c r="L21" s="17">
        <f t="shared" si="3"/>
        <v>10490000</v>
      </c>
    </row>
    <row r="22" spans="2:12" ht="20.100000000000001" customHeight="1" x14ac:dyDescent="0.25">
      <c r="B22" s="7" t="s">
        <v>42</v>
      </c>
      <c r="C22" s="9">
        <v>5218754</v>
      </c>
      <c r="D22" s="9">
        <v>5218754</v>
      </c>
      <c r="E22" s="20">
        <f t="shared" si="0"/>
        <v>4175003.2</v>
      </c>
      <c r="F22" s="23">
        <v>0</v>
      </c>
      <c r="G22" s="9">
        <v>0</v>
      </c>
      <c r="H22" s="9"/>
      <c r="I22" s="14"/>
      <c r="J22" s="14">
        <f t="shared" si="1"/>
        <v>0</v>
      </c>
      <c r="K22" s="14">
        <f t="shared" si="2"/>
        <v>0</v>
      </c>
      <c r="L22" s="17">
        <f t="shared" si="3"/>
        <v>5218754</v>
      </c>
    </row>
    <row r="23" spans="2:12" ht="20.100000000000001" customHeight="1" x14ac:dyDescent="0.25">
      <c r="B23" s="7" t="s">
        <v>43</v>
      </c>
      <c r="C23" s="9">
        <v>3341800</v>
      </c>
      <c r="D23" s="9">
        <v>3341800</v>
      </c>
      <c r="E23" s="20">
        <f t="shared" si="0"/>
        <v>2673440</v>
      </c>
      <c r="F23" s="23">
        <v>0</v>
      </c>
      <c r="G23" s="9">
        <v>0</v>
      </c>
      <c r="H23" s="9"/>
      <c r="I23" s="14"/>
      <c r="J23" s="14">
        <f t="shared" si="1"/>
        <v>0</v>
      </c>
      <c r="K23" s="14">
        <f t="shared" si="2"/>
        <v>0</v>
      </c>
      <c r="L23" s="17">
        <f t="shared" si="3"/>
        <v>3341800</v>
      </c>
    </row>
    <row r="24" spans="2:12" ht="20.100000000000001" customHeight="1" x14ac:dyDescent="0.25">
      <c r="B24" s="7" t="s">
        <v>44</v>
      </c>
      <c r="C24" s="9">
        <v>12640000</v>
      </c>
      <c r="D24" s="9">
        <v>12640000</v>
      </c>
      <c r="E24" s="20">
        <f t="shared" si="0"/>
        <v>10112000</v>
      </c>
      <c r="F24" s="23">
        <v>59023.44</v>
      </c>
      <c r="G24" s="9">
        <v>30000</v>
      </c>
      <c r="H24" s="9"/>
      <c r="I24" s="14"/>
      <c r="J24" s="14">
        <f t="shared" si="1"/>
        <v>2.9667721518987344E-3</v>
      </c>
      <c r="K24" s="14">
        <f t="shared" si="2"/>
        <v>0</v>
      </c>
      <c r="L24" s="17">
        <f t="shared" si="3"/>
        <v>12610000</v>
      </c>
    </row>
    <row r="25" spans="2:12" ht="20.100000000000001" customHeight="1" x14ac:dyDescent="0.25">
      <c r="B25" s="7" t="s">
        <v>45</v>
      </c>
      <c r="C25" s="9">
        <v>5399077</v>
      </c>
      <c r="D25" s="9">
        <v>5399077</v>
      </c>
      <c r="E25" s="20">
        <f t="shared" si="0"/>
        <v>4319261.6000000006</v>
      </c>
      <c r="F25" s="23">
        <v>124183</v>
      </c>
      <c r="G25" s="9">
        <v>0</v>
      </c>
      <c r="H25" s="9"/>
      <c r="I25" s="14"/>
      <c r="J25" s="14">
        <f t="shared" si="1"/>
        <v>0</v>
      </c>
      <c r="K25" s="14">
        <f t="shared" si="2"/>
        <v>0</v>
      </c>
      <c r="L25" s="17">
        <f t="shared" si="3"/>
        <v>5399077</v>
      </c>
    </row>
    <row r="26" spans="2:12" ht="20.100000000000001" customHeight="1" x14ac:dyDescent="0.25">
      <c r="B26" s="7" t="s">
        <v>46</v>
      </c>
      <c r="C26" s="9">
        <v>12970307</v>
      </c>
      <c r="D26" s="9">
        <v>12970307</v>
      </c>
      <c r="E26" s="20">
        <f t="shared" si="0"/>
        <v>10376245.600000001</v>
      </c>
      <c r="F26" s="23">
        <v>880129.6</v>
      </c>
      <c r="G26" s="9">
        <v>79184.03</v>
      </c>
      <c r="H26" s="9"/>
      <c r="I26" s="14"/>
      <c r="J26" s="14">
        <f t="shared" si="1"/>
        <v>7.631279467787461E-3</v>
      </c>
      <c r="K26" s="14">
        <f t="shared" si="2"/>
        <v>0</v>
      </c>
      <c r="L26" s="17">
        <f t="shared" si="3"/>
        <v>12891122.970000001</v>
      </c>
    </row>
    <row r="27" spans="2:12" ht="20.100000000000001" customHeight="1" x14ac:dyDescent="0.25">
      <c r="B27" s="7" t="s">
        <v>47</v>
      </c>
      <c r="C27" s="9">
        <v>9600000</v>
      </c>
      <c r="D27" s="9">
        <v>9600000</v>
      </c>
      <c r="E27" s="20">
        <f t="shared" si="0"/>
        <v>7680000</v>
      </c>
      <c r="F27" s="23">
        <v>320000</v>
      </c>
      <c r="G27" s="9">
        <v>0</v>
      </c>
      <c r="H27" s="9"/>
      <c r="I27" s="14"/>
      <c r="J27" s="14">
        <f t="shared" si="1"/>
        <v>0</v>
      </c>
      <c r="K27" s="14">
        <f t="shared" si="2"/>
        <v>0</v>
      </c>
      <c r="L27" s="17">
        <f t="shared" si="3"/>
        <v>9600000</v>
      </c>
    </row>
    <row r="28" spans="2:12" ht="20.100000000000001" customHeight="1" x14ac:dyDescent="0.25">
      <c r="B28" s="7" t="s">
        <v>48</v>
      </c>
      <c r="C28" s="9">
        <v>6100000</v>
      </c>
      <c r="D28" s="9">
        <v>6100000</v>
      </c>
      <c r="E28" s="20">
        <f t="shared" si="0"/>
        <v>4880000</v>
      </c>
      <c r="F28" s="23">
        <v>178706.3</v>
      </c>
      <c r="G28" s="9">
        <v>15000</v>
      </c>
      <c r="H28" s="9"/>
      <c r="I28" s="14"/>
      <c r="J28" s="14">
        <f t="shared" si="1"/>
        <v>3.0737704918032786E-3</v>
      </c>
      <c r="K28" s="14">
        <f t="shared" si="2"/>
        <v>0</v>
      </c>
      <c r="L28" s="17">
        <f t="shared" si="3"/>
        <v>6085000</v>
      </c>
    </row>
    <row r="29" spans="2:12" ht="20.100000000000001" customHeight="1" x14ac:dyDescent="0.25">
      <c r="B29" s="7" t="s">
        <v>49</v>
      </c>
      <c r="C29" s="9">
        <v>7665813</v>
      </c>
      <c r="D29" s="9">
        <v>8000000</v>
      </c>
      <c r="E29" s="20">
        <f t="shared" si="0"/>
        <v>6400000</v>
      </c>
      <c r="F29" s="23">
        <v>344758.21</v>
      </c>
      <c r="G29" s="9">
        <v>6000</v>
      </c>
      <c r="H29" s="9"/>
      <c r="I29" s="14"/>
      <c r="J29" s="14">
        <f t="shared" si="1"/>
        <v>9.3749999999999997E-4</v>
      </c>
      <c r="K29" s="14">
        <f t="shared" si="2"/>
        <v>0</v>
      </c>
      <c r="L29" s="17">
        <f t="shared" si="3"/>
        <v>7994000</v>
      </c>
    </row>
    <row r="30" spans="2:12" ht="20.100000000000001" customHeight="1" x14ac:dyDescent="0.25">
      <c r="B30" s="7" t="s">
        <v>50</v>
      </c>
      <c r="C30" s="9">
        <v>1838084</v>
      </c>
      <c r="D30" s="9">
        <v>1838084</v>
      </c>
      <c r="E30" s="20">
        <f t="shared" si="0"/>
        <v>1470467.2000000002</v>
      </c>
      <c r="F30" s="23">
        <v>230584</v>
      </c>
      <c r="G30" s="9">
        <v>31914.519999999997</v>
      </c>
      <c r="H30" s="9"/>
      <c r="I30" s="14"/>
      <c r="J30" s="14">
        <f t="shared" si="1"/>
        <v>2.1703659898024242E-2</v>
      </c>
      <c r="K30" s="14">
        <f t="shared" si="2"/>
        <v>0</v>
      </c>
      <c r="L30" s="17">
        <f t="shared" si="3"/>
        <v>1806169.48</v>
      </c>
    </row>
    <row r="31" spans="2:12" ht="20.100000000000001" customHeight="1" x14ac:dyDescent="0.25">
      <c r="B31" s="7" t="s">
        <v>51</v>
      </c>
      <c r="C31" s="9">
        <v>3770850</v>
      </c>
      <c r="D31" s="9">
        <v>3285413</v>
      </c>
      <c r="E31" s="20">
        <f t="shared" si="0"/>
        <v>2628330.4000000004</v>
      </c>
      <c r="F31" s="23">
        <v>161533.85</v>
      </c>
      <c r="G31" s="9">
        <v>22106.720000000001</v>
      </c>
      <c r="H31" s="9"/>
      <c r="I31" s="14"/>
      <c r="J31" s="14">
        <f t="shared" si="1"/>
        <v>8.4109364636957354E-3</v>
      </c>
      <c r="K31" s="14">
        <f t="shared" si="2"/>
        <v>0</v>
      </c>
      <c r="L31" s="17">
        <f t="shared" si="3"/>
        <v>3263306.28</v>
      </c>
    </row>
    <row r="32" spans="2:12" ht="20.100000000000001" customHeight="1" x14ac:dyDescent="0.25">
      <c r="B32" s="7" t="s">
        <v>52</v>
      </c>
      <c r="C32" s="9">
        <v>3713223</v>
      </c>
      <c r="D32" s="9">
        <v>4762893</v>
      </c>
      <c r="E32" s="20">
        <f t="shared" si="0"/>
        <v>3810314.4000000004</v>
      </c>
      <c r="F32" s="23">
        <v>183145.60000000001</v>
      </c>
      <c r="G32" s="9">
        <v>9008</v>
      </c>
      <c r="H32" s="9"/>
      <c r="I32" s="14"/>
      <c r="J32" s="14">
        <f t="shared" si="1"/>
        <v>2.3641093763811195E-3</v>
      </c>
      <c r="K32" s="14">
        <f t="shared" si="2"/>
        <v>0</v>
      </c>
      <c r="L32" s="17">
        <f t="shared" si="3"/>
        <v>4753885</v>
      </c>
    </row>
    <row r="33" spans="2:12" ht="20.100000000000001" customHeight="1" x14ac:dyDescent="0.25">
      <c r="B33" s="7" t="s">
        <v>53</v>
      </c>
      <c r="C33" s="9">
        <v>2582004</v>
      </c>
      <c r="D33" s="9">
        <v>2582004</v>
      </c>
      <c r="E33" s="20">
        <f t="shared" si="0"/>
        <v>2065603.2000000002</v>
      </c>
      <c r="F33" s="23">
        <v>37000</v>
      </c>
      <c r="G33" s="9">
        <v>37000</v>
      </c>
      <c r="H33" s="9"/>
      <c r="I33" s="14"/>
      <c r="J33" s="14">
        <f t="shared" si="1"/>
        <v>1.7912443203031442E-2</v>
      </c>
      <c r="K33" s="14">
        <f t="shared" si="2"/>
        <v>0</v>
      </c>
      <c r="L33" s="17">
        <f t="shared" si="3"/>
        <v>2545004</v>
      </c>
    </row>
    <row r="34" spans="2:12" ht="20.100000000000001" customHeight="1" x14ac:dyDescent="0.25">
      <c r="B34" s="7" t="s">
        <v>54</v>
      </c>
      <c r="C34" s="9">
        <v>2981000</v>
      </c>
      <c r="D34" s="9">
        <v>2109487</v>
      </c>
      <c r="E34" s="20">
        <f t="shared" si="0"/>
        <v>1687589.6</v>
      </c>
      <c r="F34" s="23">
        <v>0</v>
      </c>
      <c r="G34" s="9">
        <v>0</v>
      </c>
      <c r="H34" s="9"/>
      <c r="I34" s="14"/>
      <c r="J34" s="14">
        <f t="shared" si="1"/>
        <v>0</v>
      </c>
      <c r="K34" s="14">
        <f t="shared" si="2"/>
        <v>0</v>
      </c>
      <c r="L34" s="17">
        <f t="shared" si="3"/>
        <v>2109487</v>
      </c>
    </row>
    <row r="35" spans="2:12" ht="20.100000000000001" customHeight="1" x14ac:dyDescent="0.25">
      <c r="B35" s="7" t="s">
        <v>55</v>
      </c>
      <c r="C35" s="9">
        <v>3010862</v>
      </c>
      <c r="D35" s="9">
        <v>3954949</v>
      </c>
      <c r="E35" s="20">
        <f t="shared" si="0"/>
        <v>3163959.2</v>
      </c>
      <c r="F35" s="23">
        <v>20000</v>
      </c>
      <c r="G35" s="9">
        <v>0</v>
      </c>
      <c r="H35" s="9"/>
      <c r="I35" s="14"/>
      <c r="J35" s="14">
        <f t="shared" si="1"/>
        <v>0</v>
      </c>
      <c r="K35" s="14">
        <f t="shared" si="2"/>
        <v>0</v>
      </c>
      <c r="L35" s="17">
        <f t="shared" si="3"/>
        <v>3954949</v>
      </c>
    </row>
    <row r="36" spans="2:12" ht="20.100000000000001" customHeight="1" x14ac:dyDescent="0.25">
      <c r="B36" s="7" t="s">
        <v>56</v>
      </c>
      <c r="C36" s="9">
        <v>4500000</v>
      </c>
      <c r="D36" s="9">
        <v>3239343</v>
      </c>
      <c r="E36" s="20">
        <f t="shared" si="0"/>
        <v>2591474.4000000004</v>
      </c>
      <c r="F36" s="23">
        <v>77550</v>
      </c>
      <c r="G36" s="9">
        <v>0</v>
      </c>
      <c r="H36" s="9"/>
      <c r="I36" s="14"/>
      <c r="J36" s="14">
        <f t="shared" si="1"/>
        <v>0</v>
      </c>
      <c r="K36" s="14">
        <f t="shared" si="2"/>
        <v>0</v>
      </c>
      <c r="L36" s="17">
        <f t="shared" si="3"/>
        <v>3239343</v>
      </c>
    </row>
    <row r="37" spans="2:12" ht="20.100000000000001" customHeight="1" x14ac:dyDescent="0.25">
      <c r="B37" s="7" t="s">
        <v>57</v>
      </c>
      <c r="C37" s="9">
        <v>1639304</v>
      </c>
      <c r="D37" s="9">
        <v>1639304</v>
      </c>
      <c r="E37" s="20">
        <f t="shared" si="0"/>
        <v>1311443.2000000002</v>
      </c>
      <c r="F37" s="23">
        <v>1286262.2</v>
      </c>
      <c r="G37" s="9">
        <v>45362.2</v>
      </c>
      <c r="H37" s="9"/>
      <c r="I37" s="14"/>
      <c r="J37" s="14">
        <f t="shared" si="1"/>
        <v>3.4589527018783574E-2</v>
      </c>
      <c r="K37" s="14">
        <f t="shared" si="2"/>
        <v>0</v>
      </c>
      <c r="L37" s="17">
        <f t="shared" si="3"/>
        <v>1593941.8</v>
      </c>
    </row>
    <row r="38" spans="2:12" ht="20.100000000000001" customHeight="1" x14ac:dyDescent="0.25">
      <c r="B38" s="7" t="s">
        <v>58</v>
      </c>
      <c r="C38" s="9">
        <v>163328</v>
      </c>
      <c r="D38" s="9">
        <v>163328</v>
      </c>
      <c r="E38" s="20">
        <f t="shared" si="0"/>
        <v>130662.40000000001</v>
      </c>
      <c r="F38" s="23">
        <v>56000</v>
      </c>
      <c r="G38" s="9">
        <v>9000</v>
      </c>
      <c r="H38" s="9"/>
      <c r="I38" s="14"/>
      <c r="J38" s="14">
        <f t="shared" si="1"/>
        <v>6.8879800156739807E-2</v>
      </c>
      <c r="K38" s="14">
        <f t="shared" si="2"/>
        <v>0</v>
      </c>
      <c r="L38" s="17">
        <f t="shared" si="3"/>
        <v>154328</v>
      </c>
    </row>
    <row r="39" spans="2:12" ht="20.100000000000001" customHeight="1" x14ac:dyDescent="0.25">
      <c r="B39" s="7" t="s">
        <v>59</v>
      </c>
      <c r="C39" s="9">
        <v>2389000</v>
      </c>
      <c r="D39" s="9">
        <v>2389000</v>
      </c>
      <c r="E39" s="20">
        <f t="shared" si="0"/>
        <v>1911200</v>
      </c>
      <c r="F39" s="23">
        <v>0</v>
      </c>
      <c r="G39" s="9">
        <v>0</v>
      </c>
      <c r="H39" s="9"/>
      <c r="I39" s="14"/>
      <c r="J39" s="14">
        <f t="shared" si="1"/>
        <v>0</v>
      </c>
      <c r="K39" s="14">
        <f t="shared" si="2"/>
        <v>0</v>
      </c>
      <c r="L39" s="17">
        <f t="shared" si="3"/>
        <v>2389000</v>
      </c>
    </row>
    <row r="40" spans="2:12" ht="20.100000000000001" customHeight="1" x14ac:dyDescent="0.25">
      <c r="B40" s="7" t="s">
        <v>60</v>
      </c>
      <c r="C40" s="9">
        <v>1261191</v>
      </c>
      <c r="D40" s="9">
        <v>1261191</v>
      </c>
      <c r="E40" s="20">
        <f t="shared" si="0"/>
        <v>1008952.8</v>
      </c>
      <c r="F40" s="23">
        <v>0</v>
      </c>
      <c r="G40" s="9">
        <v>0</v>
      </c>
      <c r="H40" s="9"/>
      <c r="I40" s="14"/>
      <c r="J40" s="14">
        <f t="shared" si="1"/>
        <v>0</v>
      </c>
      <c r="K40" s="14">
        <f t="shared" si="2"/>
        <v>0</v>
      </c>
      <c r="L40" s="17">
        <f t="shared" si="3"/>
        <v>1261191</v>
      </c>
    </row>
    <row r="41" spans="2:12" ht="20.100000000000001" customHeight="1" x14ac:dyDescent="0.25">
      <c r="B41" s="7" t="s">
        <v>61</v>
      </c>
      <c r="C41" s="9">
        <v>1300000</v>
      </c>
      <c r="D41" s="9">
        <v>1300000</v>
      </c>
      <c r="E41" s="20">
        <f t="shared" si="0"/>
        <v>1040000</v>
      </c>
      <c r="F41" s="23">
        <v>0</v>
      </c>
      <c r="G41" s="9">
        <v>0</v>
      </c>
      <c r="H41" s="9"/>
      <c r="I41" s="14"/>
      <c r="J41" s="14">
        <f t="shared" si="1"/>
        <v>0</v>
      </c>
      <c r="K41" s="14">
        <f t="shared" si="2"/>
        <v>0</v>
      </c>
      <c r="L41" s="17">
        <f t="shared" si="3"/>
        <v>1300000</v>
      </c>
    </row>
    <row r="42" spans="2:12" ht="20.100000000000001" customHeight="1" x14ac:dyDescent="0.25">
      <c r="B42" s="7" t="s">
        <v>62</v>
      </c>
      <c r="C42" s="9">
        <v>6135903</v>
      </c>
      <c r="D42" s="9">
        <v>6135903</v>
      </c>
      <c r="E42" s="20">
        <f t="shared" si="0"/>
        <v>4908722.4000000004</v>
      </c>
      <c r="F42" s="23">
        <v>92000</v>
      </c>
      <c r="G42" s="9">
        <v>12000</v>
      </c>
      <c r="H42" s="9"/>
      <c r="I42" s="14"/>
      <c r="J42" s="14">
        <f t="shared" si="1"/>
        <v>2.4446279545162299E-3</v>
      </c>
      <c r="K42" s="14">
        <f t="shared" si="2"/>
        <v>0</v>
      </c>
      <c r="L42" s="17">
        <f t="shared" si="3"/>
        <v>6123903</v>
      </c>
    </row>
    <row r="43" spans="2:12" ht="20.100000000000001" customHeight="1" x14ac:dyDescent="0.25">
      <c r="B43" s="7" t="s">
        <v>63</v>
      </c>
      <c r="C43" s="9">
        <v>7432268</v>
      </c>
      <c r="D43" s="9">
        <v>7432268</v>
      </c>
      <c r="E43" s="20">
        <f t="shared" si="0"/>
        <v>5945814.4000000004</v>
      </c>
      <c r="F43" s="23">
        <v>268960</v>
      </c>
      <c r="G43" s="9">
        <v>268960</v>
      </c>
      <c r="H43" s="9"/>
      <c r="I43" s="14"/>
      <c r="J43" s="14">
        <f t="shared" si="1"/>
        <v>4.5235182584912166E-2</v>
      </c>
      <c r="K43" s="14">
        <f t="shared" si="2"/>
        <v>0</v>
      </c>
      <c r="L43" s="17">
        <f t="shared" si="3"/>
        <v>7163308</v>
      </c>
    </row>
    <row r="44" spans="2:12" ht="20.100000000000001" customHeight="1" x14ac:dyDescent="0.25">
      <c r="B44" s="7" t="s">
        <v>64</v>
      </c>
      <c r="C44" s="9">
        <v>10002456</v>
      </c>
      <c r="D44" s="9">
        <v>10002456</v>
      </c>
      <c r="E44" s="20">
        <f t="shared" si="0"/>
        <v>8001964.8000000007</v>
      </c>
      <c r="F44" s="23">
        <v>0</v>
      </c>
      <c r="G44" s="9">
        <v>0</v>
      </c>
      <c r="H44" s="9"/>
      <c r="I44" s="14"/>
      <c r="J44" s="14">
        <f t="shared" si="1"/>
        <v>0</v>
      </c>
      <c r="K44" s="14">
        <f t="shared" si="2"/>
        <v>0</v>
      </c>
      <c r="L44" s="17">
        <f t="shared" si="3"/>
        <v>10002456</v>
      </c>
    </row>
    <row r="45" spans="2:12" ht="20.100000000000001" customHeight="1" x14ac:dyDescent="0.25">
      <c r="B45" s="7" t="s">
        <v>65</v>
      </c>
      <c r="C45" s="9">
        <v>630907</v>
      </c>
      <c r="D45" s="9">
        <v>3594405</v>
      </c>
      <c r="E45" s="20">
        <f t="shared" si="0"/>
        <v>2875524</v>
      </c>
      <c r="F45" s="23">
        <v>39090.1</v>
      </c>
      <c r="G45" s="9">
        <v>0</v>
      </c>
      <c r="H45" s="9"/>
      <c r="I45" s="14"/>
      <c r="J45" s="14">
        <f t="shared" si="1"/>
        <v>0</v>
      </c>
      <c r="K45" s="14">
        <f t="shared" si="2"/>
        <v>0</v>
      </c>
      <c r="L45" s="17">
        <f t="shared" si="3"/>
        <v>3594405</v>
      </c>
    </row>
    <row r="46" spans="2:12" ht="23.25" customHeight="1" x14ac:dyDescent="0.25">
      <c r="B46" s="29" t="s">
        <v>9</v>
      </c>
      <c r="C46" s="11">
        <f t="shared" ref="C46:H46" si="4">SUM(C14:C45)</f>
        <v>265378350</v>
      </c>
      <c r="D46" s="11">
        <f t="shared" si="4"/>
        <v>265378350</v>
      </c>
      <c r="E46" s="11">
        <f t="shared" si="4"/>
        <v>212302680</v>
      </c>
      <c r="F46" s="11">
        <f t="shared" si="4"/>
        <v>11416116.1</v>
      </c>
      <c r="G46" s="11">
        <f t="shared" si="4"/>
        <v>2475838.21</v>
      </c>
      <c r="H46" s="11">
        <f t="shared" si="4"/>
        <v>0</v>
      </c>
      <c r="I46" s="15">
        <f>IF(ISERROR(+#REF!/E46)=TRUE,0,++#REF!/E46)</f>
        <v>0</v>
      </c>
      <c r="J46" s="15">
        <f>IF(ISERROR(+G46/E46)=TRUE,0,++G46/E46)</f>
        <v>1.1661832106876841E-2</v>
      </c>
      <c r="K46" s="15">
        <f>IF(ISERROR(+H46/E46)=TRUE,0,++H46/E46)</f>
        <v>0</v>
      </c>
      <c r="L46" s="18">
        <f>SUM(L14:L45)</f>
        <v>262902511.78999999</v>
      </c>
    </row>
    <row r="47" spans="2:12" x14ac:dyDescent="0.2">
      <c r="B47" s="12" t="s">
        <v>32</v>
      </c>
    </row>
    <row r="49" spans="2:11" s="30" customFormat="1" x14ac:dyDescent="0.25">
      <c r="K49" s="37"/>
    </row>
    <row r="50" spans="2:11" s="35" customFormat="1" x14ac:dyDescent="0.25">
      <c r="K50" s="36"/>
    </row>
    <row r="51" spans="2:11" s="35" customFormat="1" x14ac:dyDescent="0.25">
      <c r="K51" s="36"/>
    </row>
    <row r="52" spans="2:11" s="35" customFormat="1" x14ac:dyDescent="0.25">
      <c r="B52" s="46" t="s">
        <v>93</v>
      </c>
      <c r="C52" s="46" t="s">
        <v>8</v>
      </c>
      <c r="D52" s="46" t="s">
        <v>7</v>
      </c>
      <c r="E52" s="47" t="s">
        <v>23</v>
      </c>
      <c r="F52" s="47" t="s">
        <v>24</v>
      </c>
      <c r="G52" s="47" t="s">
        <v>96</v>
      </c>
      <c r="K52" s="36"/>
    </row>
    <row r="53" spans="2:11" s="35" customFormat="1" x14ac:dyDescent="0.25">
      <c r="B53" s="35" t="s">
        <v>94</v>
      </c>
      <c r="C53" s="56">
        <f>C46/$A$1</f>
        <v>265.37835000000001</v>
      </c>
      <c r="D53" s="56">
        <f>D46/$A$1</f>
        <v>265.37835000000001</v>
      </c>
      <c r="E53" s="56">
        <f>E46/$A$1</f>
        <v>212.30268000000001</v>
      </c>
      <c r="F53" s="56">
        <f>F46/$A$1</f>
        <v>11.4161161</v>
      </c>
      <c r="G53" s="56">
        <f>G46/$A$1</f>
        <v>2.47583821</v>
      </c>
      <c r="K53" s="36"/>
    </row>
    <row r="54" spans="2:11" s="35" customFormat="1" x14ac:dyDescent="0.25">
      <c r="C54" s="56"/>
      <c r="D54" s="56"/>
      <c r="E54" s="56"/>
      <c r="F54" s="56"/>
      <c r="G54" s="56"/>
      <c r="K54" s="36"/>
    </row>
    <row r="55" spans="2:11" s="35" customFormat="1" x14ac:dyDescent="0.25">
      <c r="C55" s="56"/>
      <c r="D55" s="56"/>
      <c r="E55" s="56"/>
      <c r="F55" s="56"/>
      <c r="G55" s="56"/>
      <c r="K55" s="36"/>
    </row>
    <row r="56" spans="2:11" s="35" customFormat="1" x14ac:dyDescent="0.25">
      <c r="C56" s="56"/>
      <c r="D56" s="56"/>
      <c r="E56" s="56"/>
      <c r="F56" s="56"/>
      <c r="G56" s="56"/>
      <c r="K56" s="36"/>
    </row>
    <row r="57" spans="2:11" s="35" customFormat="1" x14ac:dyDescent="0.25">
      <c r="K57" s="36"/>
    </row>
    <row r="58" spans="2:11" s="35" customFormat="1" x14ac:dyDescent="0.25">
      <c r="K58" s="36"/>
    </row>
    <row r="59" spans="2:11" s="35" customFormat="1" x14ac:dyDescent="0.25">
      <c r="K59" s="36"/>
    </row>
    <row r="60" spans="2:11" s="35" customFormat="1" x14ac:dyDescent="0.25">
      <c r="K60" s="36"/>
    </row>
    <row r="61" spans="2:11" s="35" customFormat="1" x14ac:dyDescent="0.25">
      <c r="K61" s="36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55"/>
  <sheetViews>
    <sheetView showGridLines="0" zoomScale="85" zoomScaleNormal="85" workbookViewId="0">
      <selection activeCell="F14" sqref="F14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0">
        <v>1000000</v>
      </c>
    </row>
    <row r="2" spans="1:12" ht="15" customHeight="1" x14ac:dyDescent="0.25">
      <c r="B2" s="61" t="s">
        <v>31</v>
      </c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5.75" customHeight="1" x14ac:dyDescent="0.25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15" customHeight="1" x14ac:dyDescent="0.25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ht="15" customHeight="1" x14ac:dyDescent="0.25"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2" ht="15" customHeight="1" x14ac:dyDescent="0.2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8" spans="1:12" ht="15.75" x14ac:dyDescent="0.25">
      <c r="B8" s="2" t="s">
        <v>12</v>
      </c>
    </row>
    <row r="9" spans="1:12" x14ac:dyDescent="0.2">
      <c r="B9" s="3" t="s">
        <v>2</v>
      </c>
    </row>
    <row r="11" spans="1:12" x14ac:dyDescent="0.25">
      <c r="B11" s="4"/>
      <c r="I11" s="67"/>
      <c r="J11" s="67"/>
      <c r="K11" s="67"/>
      <c r="L11" s="34" t="s">
        <v>28</v>
      </c>
    </row>
    <row r="12" spans="1:12" s="5" customFormat="1" ht="15" customHeight="1" x14ac:dyDescent="0.25">
      <c r="B12" s="65" t="s">
        <v>27</v>
      </c>
      <c r="C12" s="64" t="s">
        <v>0</v>
      </c>
      <c r="D12" s="64"/>
      <c r="E12" s="62" t="s">
        <v>13</v>
      </c>
      <c r="F12" s="62" t="s">
        <v>33</v>
      </c>
      <c r="G12" s="62" t="s">
        <v>30</v>
      </c>
      <c r="H12" s="62" t="s">
        <v>20</v>
      </c>
      <c r="I12" s="68" t="s">
        <v>22</v>
      </c>
      <c r="J12" s="68"/>
      <c r="K12" s="68"/>
      <c r="L12" s="59" t="s">
        <v>21</v>
      </c>
    </row>
    <row r="13" spans="1:12" s="5" customFormat="1" ht="40.5" customHeight="1" x14ac:dyDescent="0.25">
      <c r="B13" s="66"/>
      <c r="C13" s="21" t="s">
        <v>8</v>
      </c>
      <c r="D13" s="21" t="s">
        <v>7</v>
      </c>
      <c r="E13" s="63"/>
      <c r="F13" s="63"/>
      <c r="G13" s="63"/>
      <c r="H13" s="63"/>
      <c r="I13" s="21" t="s">
        <v>14</v>
      </c>
      <c r="J13" s="21" t="s">
        <v>15</v>
      </c>
      <c r="K13" s="22" t="s">
        <v>16</v>
      </c>
      <c r="L13" s="60"/>
    </row>
    <row r="14" spans="1:12" ht="20.100000000000001" customHeight="1" x14ac:dyDescent="0.25">
      <c r="B14" s="25" t="s">
        <v>66</v>
      </c>
      <c r="C14" s="26">
        <v>0</v>
      </c>
      <c r="D14" s="26">
        <v>3194342</v>
      </c>
      <c r="E14" s="27">
        <f>+D14*80%</f>
        <v>2555473.6</v>
      </c>
      <c r="F14" s="27">
        <v>0</v>
      </c>
      <c r="G14" s="8">
        <v>0</v>
      </c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3194342</v>
      </c>
    </row>
    <row r="15" spans="1:12" ht="20.100000000000001" customHeight="1" x14ac:dyDescent="0.25">
      <c r="B15" s="43" t="s">
        <v>67</v>
      </c>
      <c r="C15" s="44">
        <v>0</v>
      </c>
      <c r="D15" s="44">
        <v>285451</v>
      </c>
      <c r="E15" s="45">
        <f t="shared" ref="E15:E40" si="0">+D15*80%</f>
        <v>228360.80000000002</v>
      </c>
      <c r="F15" s="45">
        <v>0</v>
      </c>
      <c r="G15" s="39">
        <v>0</v>
      </c>
      <c r="H15" s="39"/>
      <c r="I15" s="41"/>
      <c r="J15" s="41">
        <f t="shared" ref="J15:J40" si="1">IF(ISERROR(+G15/E15)=TRUE,0,++G15/E15)</f>
        <v>0</v>
      </c>
      <c r="K15" s="41">
        <f t="shared" ref="K15:K40" si="2">IF(ISERROR(+H15/E15)=TRUE,0,++H15/E15)</f>
        <v>0</v>
      </c>
      <c r="L15" s="42">
        <f t="shared" ref="L15:L40" si="3">+D15-G15</f>
        <v>285451</v>
      </c>
    </row>
    <row r="16" spans="1:12" ht="20.100000000000001" customHeight="1" x14ac:dyDescent="0.25">
      <c r="B16" s="43" t="s">
        <v>68</v>
      </c>
      <c r="C16" s="44">
        <v>0</v>
      </c>
      <c r="D16" s="44">
        <v>15312</v>
      </c>
      <c r="E16" s="45">
        <f t="shared" si="0"/>
        <v>12249.6</v>
      </c>
      <c r="F16" s="45">
        <v>0</v>
      </c>
      <c r="G16" s="39">
        <v>0</v>
      </c>
      <c r="H16" s="39"/>
      <c r="I16" s="41"/>
      <c r="J16" s="41">
        <f t="shared" si="1"/>
        <v>0</v>
      </c>
      <c r="K16" s="41">
        <f t="shared" si="2"/>
        <v>0</v>
      </c>
      <c r="L16" s="42">
        <f t="shared" si="3"/>
        <v>15312</v>
      </c>
    </row>
    <row r="17" spans="2:12" ht="20.100000000000001" customHeight="1" x14ac:dyDescent="0.25">
      <c r="B17" s="43" t="s">
        <v>69</v>
      </c>
      <c r="C17" s="44">
        <v>0</v>
      </c>
      <c r="D17" s="44">
        <v>3860</v>
      </c>
      <c r="E17" s="45">
        <f t="shared" si="0"/>
        <v>3088</v>
      </c>
      <c r="F17" s="45">
        <v>0</v>
      </c>
      <c r="G17" s="39">
        <v>0</v>
      </c>
      <c r="H17" s="39"/>
      <c r="I17" s="41"/>
      <c r="J17" s="41">
        <f t="shared" si="1"/>
        <v>0</v>
      </c>
      <c r="K17" s="41">
        <f t="shared" si="2"/>
        <v>0</v>
      </c>
      <c r="L17" s="42">
        <f t="shared" si="3"/>
        <v>3860</v>
      </c>
    </row>
    <row r="18" spans="2:12" ht="20.100000000000001" customHeight="1" x14ac:dyDescent="0.25">
      <c r="B18" s="43" t="s">
        <v>70</v>
      </c>
      <c r="C18" s="44">
        <v>0</v>
      </c>
      <c r="D18" s="44">
        <v>3866922</v>
      </c>
      <c r="E18" s="45">
        <f t="shared" si="0"/>
        <v>3093537.6</v>
      </c>
      <c r="F18" s="45">
        <v>0</v>
      </c>
      <c r="G18" s="39">
        <v>0</v>
      </c>
      <c r="H18" s="39"/>
      <c r="I18" s="41"/>
      <c r="J18" s="41">
        <f t="shared" si="1"/>
        <v>0</v>
      </c>
      <c r="K18" s="41">
        <f t="shared" si="2"/>
        <v>0</v>
      </c>
      <c r="L18" s="42">
        <f t="shared" si="3"/>
        <v>3866922</v>
      </c>
    </row>
    <row r="19" spans="2:12" ht="20.100000000000001" customHeight="1" x14ac:dyDescent="0.25">
      <c r="B19" s="43" t="s">
        <v>71</v>
      </c>
      <c r="C19" s="44">
        <v>0</v>
      </c>
      <c r="D19" s="44">
        <v>2245586</v>
      </c>
      <c r="E19" s="45">
        <f t="shared" si="0"/>
        <v>1796468.8</v>
      </c>
      <c r="F19" s="45">
        <v>0</v>
      </c>
      <c r="G19" s="39">
        <v>0</v>
      </c>
      <c r="H19" s="39"/>
      <c r="I19" s="41"/>
      <c r="J19" s="41">
        <f t="shared" si="1"/>
        <v>0</v>
      </c>
      <c r="K19" s="41">
        <f t="shared" si="2"/>
        <v>0</v>
      </c>
      <c r="L19" s="42">
        <f t="shared" si="3"/>
        <v>2245586</v>
      </c>
    </row>
    <row r="20" spans="2:12" ht="20.100000000000001" customHeight="1" x14ac:dyDescent="0.25">
      <c r="B20" s="43" t="s">
        <v>72</v>
      </c>
      <c r="C20" s="44">
        <v>0</v>
      </c>
      <c r="D20" s="44">
        <v>4034993</v>
      </c>
      <c r="E20" s="45">
        <f t="shared" si="0"/>
        <v>3227994.4000000004</v>
      </c>
      <c r="F20" s="45">
        <v>0</v>
      </c>
      <c r="G20" s="39">
        <v>0</v>
      </c>
      <c r="H20" s="39"/>
      <c r="I20" s="41"/>
      <c r="J20" s="41">
        <f t="shared" si="1"/>
        <v>0</v>
      </c>
      <c r="K20" s="41">
        <f t="shared" si="2"/>
        <v>0</v>
      </c>
      <c r="L20" s="42">
        <f t="shared" si="3"/>
        <v>4034993</v>
      </c>
    </row>
    <row r="21" spans="2:12" ht="20.100000000000001" customHeight="1" x14ac:dyDescent="0.25">
      <c r="B21" s="43" t="s">
        <v>73</v>
      </c>
      <c r="C21" s="44">
        <v>0</v>
      </c>
      <c r="D21" s="44">
        <v>1432942</v>
      </c>
      <c r="E21" s="45">
        <f t="shared" si="0"/>
        <v>1146353.6000000001</v>
      </c>
      <c r="F21" s="45">
        <v>0</v>
      </c>
      <c r="G21" s="39">
        <v>0</v>
      </c>
      <c r="H21" s="39"/>
      <c r="I21" s="41"/>
      <c r="J21" s="41">
        <f t="shared" si="1"/>
        <v>0</v>
      </c>
      <c r="K21" s="41">
        <f t="shared" si="2"/>
        <v>0</v>
      </c>
      <c r="L21" s="42">
        <f t="shared" si="3"/>
        <v>1432942</v>
      </c>
    </row>
    <row r="22" spans="2:12" ht="20.100000000000001" customHeight="1" x14ac:dyDescent="0.25">
      <c r="B22" s="43" t="s">
        <v>74</v>
      </c>
      <c r="C22" s="44">
        <v>0</v>
      </c>
      <c r="D22" s="44">
        <v>1786897</v>
      </c>
      <c r="E22" s="45">
        <f t="shared" si="0"/>
        <v>1429517.6</v>
      </c>
      <c r="F22" s="45">
        <v>0</v>
      </c>
      <c r="G22" s="39">
        <v>0</v>
      </c>
      <c r="H22" s="39"/>
      <c r="I22" s="41"/>
      <c r="J22" s="41">
        <f t="shared" si="1"/>
        <v>0</v>
      </c>
      <c r="K22" s="41">
        <f t="shared" si="2"/>
        <v>0</v>
      </c>
      <c r="L22" s="42">
        <f t="shared" si="3"/>
        <v>1786897</v>
      </c>
    </row>
    <row r="23" spans="2:12" ht="20.100000000000001" customHeight="1" x14ac:dyDescent="0.25">
      <c r="B23" s="43" t="s">
        <v>75</v>
      </c>
      <c r="C23" s="44">
        <v>0</v>
      </c>
      <c r="D23" s="44">
        <v>937376</v>
      </c>
      <c r="E23" s="45">
        <f t="shared" si="0"/>
        <v>749900.80000000005</v>
      </c>
      <c r="F23" s="45">
        <v>0</v>
      </c>
      <c r="G23" s="39">
        <v>0</v>
      </c>
      <c r="H23" s="39"/>
      <c r="I23" s="41"/>
      <c r="J23" s="41">
        <f t="shared" si="1"/>
        <v>0</v>
      </c>
      <c r="K23" s="41">
        <f t="shared" si="2"/>
        <v>0</v>
      </c>
      <c r="L23" s="42">
        <f t="shared" si="3"/>
        <v>937376</v>
      </c>
    </row>
    <row r="24" spans="2:12" ht="20.100000000000001" customHeight="1" x14ac:dyDescent="0.25">
      <c r="B24" s="43" t="s">
        <v>76</v>
      </c>
      <c r="C24" s="44">
        <v>0</v>
      </c>
      <c r="D24" s="44">
        <v>3543980</v>
      </c>
      <c r="E24" s="45">
        <f t="shared" si="0"/>
        <v>2835184</v>
      </c>
      <c r="F24" s="45">
        <v>0</v>
      </c>
      <c r="G24" s="39">
        <v>0</v>
      </c>
      <c r="H24" s="39"/>
      <c r="I24" s="41"/>
      <c r="J24" s="41">
        <f t="shared" si="1"/>
        <v>0</v>
      </c>
      <c r="K24" s="41">
        <f t="shared" si="2"/>
        <v>0</v>
      </c>
      <c r="L24" s="42">
        <f t="shared" si="3"/>
        <v>3543980</v>
      </c>
    </row>
    <row r="25" spans="2:12" ht="20.100000000000001" customHeight="1" x14ac:dyDescent="0.25">
      <c r="B25" s="43" t="s">
        <v>77</v>
      </c>
      <c r="C25" s="44">
        <v>0</v>
      </c>
      <c r="D25" s="44">
        <v>785227</v>
      </c>
      <c r="E25" s="45">
        <f t="shared" si="0"/>
        <v>628181.6</v>
      </c>
      <c r="F25" s="45">
        <v>0</v>
      </c>
      <c r="G25" s="39">
        <v>0</v>
      </c>
      <c r="H25" s="39"/>
      <c r="I25" s="41"/>
      <c r="J25" s="41">
        <f t="shared" si="1"/>
        <v>0</v>
      </c>
      <c r="K25" s="41">
        <f t="shared" si="2"/>
        <v>0</v>
      </c>
      <c r="L25" s="42">
        <f t="shared" si="3"/>
        <v>785227</v>
      </c>
    </row>
    <row r="26" spans="2:12" ht="20.100000000000001" customHeight="1" x14ac:dyDescent="0.25">
      <c r="B26" s="43" t="s">
        <v>78</v>
      </c>
      <c r="C26" s="44">
        <v>0</v>
      </c>
      <c r="D26" s="44">
        <v>1675473</v>
      </c>
      <c r="E26" s="45">
        <f t="shared" si="0"/>
        <v>1340378.4000000001</v>
      </c>
      <c r="F26" s="45">
        <v>0</v>
      </c>
      <c r="G26" s="39">
        <v>0</v>
      </c>
      <c r="H26" s="39"/>
      <c r="I26" s="41"/>
      <c r="J26" s="41">
        <f t="shared" si="1"/>
        <v>0</v>
      </c>
      <c r="K26" s="41">
        <f t="shared" si="2"/>
        <v>0</v>
      </c>
      <c r="L26" s="42">
        <f t="shared" si="3"/>
        <v>1675473</v>
      </c>
    </row>
    <row r="27" spans="2:12" ht="20.100000000000001" customHeight="1" x14ac:dyDescent="0.25">
      <c r="B27" s="43" t="s">
        <v>79</v>
      </c>
      <c r="C27" s="44">
        <v>0</v>
      </c>
      <c r="D27" s="44">
        <v>761790</v>
      </c>
      <c r="E27" s="45">
        <f t="shared" si="0"/>
        <v>609432</v>
      </c>
      <c r="F27" s="45">
        <v>0</v>
      </c>
      <c r="G27" s="39">
        <v>0</v>
      </c>
      <c r="H27" s="39"/>
      <c r="I27" s="41"/>
      <c r="J27" s="41">
        <f t="shared" si="1"/>
        <v>0</v>
      </c>
      <c r="K27" s="41">
        <f t="shared" si="2"/>
        <v>0</v>
      </c>
      <c r="L27" s="42">
        <f t="shared" si="3"/>
        <v>761790</v>
      </c>
    </row>
    <row r="28" spans="2:12" ht="20.100000000000001" customHeight="1" x14ac:dyDescent="0.25">
      <c r="B28" s="43" t="s">
        <v>80</v>
      </c>
      <c r="C28" s="44">
        <v>0</v>
      </c>
      <c r="D28" s="44">
        <v>2329969</v>
      </c>
      <c r="E28" s="45">
        <f t="shared" si="0"/>
        <v>1863975.2000000002</v>
      </c>
      <c r="F28" s="45">
        <v>0</v>
      </c>
      <c r="G28" s="39">
        <v>0</v>
      </c>
      <c r="H28" s="39"/>
      <c r="I28" s="41"/>
      <c r="J28" s="41">
        <f t="shared" si="1"/>
        <v>0</v>
      </c>
      <c r="K28" s="41">
        <f t="shared" si="2"/>
        <v>0</v>
      </c>
      <c r="L28" s="42">
        <f t="shared" si="3"/>
        <v>2329969</v>
      </c>
    </row>
    <row r="29" spans="2:12" ht="20.100000000000001" customHeight="1" x14ac:dyDescent="0.25">
      <c r="B29" s="43" t="s">
        <v>81</v>
      </c>
      <c r="C29" s="44">
        <v>0</v>
      </c>
      <c r="D29" s="44">
        <v>2728790</v>
      </c>
      <c r="E29" s="45">
        <f t="shared" si="0"/>
        <v>2183032</v>
      </c>
      <c r="F29" s="45">
        <v>0</v>
      </c>
      <c r="G29" s="39">
        <v>0</v>
      </c>
      <c r="H29" s="39"/>
      <c r="I29" s="41"/>
      <c r="J29" s="41">
        <f t="shared" si="1"/>
        <v>0</v>
      </c>
      <c r="K29" s="41">
        <f t="shared" si="2"/>
        <v>0</v>
      </c>
      <c r="L29" s="42">
        <f t="shared" si="3"/>
        <v>2728790</v>
      </c>
    </row>
    <row r="30" spans="2:12" ht="20.100000000000001" customHeight="1" x14ac:dyDescent="0.25">
      <c r="B30" s="43" t="s">
        <v>82</v>
      </c>
      <c r="C30" s="44">
        <v>0</v>
      </c>
      <c r="D30" s="44">
        <v>290148</v>
      </c>
      <c r="E30" s="45">
        <f t="shared" si="0"/>
        <v>232118.40000000002</v>
      </c>
      <c r="F30" s="45">
        <v>0</v>
      </c>
      <c r="G30" s="39">
        <v>0</v>
      </c>
      <c r="H30" s="39"/>
      <c r="I30" s="41"/>
      <c r="J30" s="41">
        <f t="shared" si="1"/>
        <v>0</v>
      </c>
      <c r="K30" s="41">
        <f t="shared" si="2"/>
        <v>0</v>
      </c>
      <c r="L30" s="42">
        <f t="shared" si="3"/>
        <v>290148</v>
      </c>
    </row>
    <row r="31" spans="2:12" ht="20.100000000000001" customHeight="1" x14ac:dyDescent="0.25">
      <c r="B31" s="43" t="s">
        <v>83</v>
      </c>
      <c r="C31" s="44">
        <v>0</v>
      </c>
      <c r="D31" s="44">
        <v>861066</v>
      </c>
      <c r="E31" s="45">
        <f t="shared" si="0"/>
        <v>688852.8</v>
      </c>
      <c r="F31" s="45">
        <v>0</v>
      </c>
      <c r="G31" s="39">
        <v>0</v>
      </c>
      <c r="H31" s="39"/>
      <c r="I31" s="41"/>
      <c r="J31" s="41">
        <f t="shared" si="1"/>
        <v>0</v>
      </c>
      <c r="K31" s="41">
        <f t="shared" si="2"/>
        <v>0</v>
      </c>
      <c r="L31" s="42">
        <f t="shared" si="3"/>
        <v>861066</v>
      </c>
    </row>
    <row r="32" spans="2:12" ht="20.100000000000001" customHeight="1" x14ac:dyDescent="0.25">
      <c r="B32" s="43" t="s">
        <v>84</v>
      </c>
      <c r="C32" s="44">
        <v>0</v>
      </c>
      <c r="D32" s="44">
        <v>2910729</v>
      </c>
      <c r="E32" s="45">
        <f t="shared" si="0"/>
        <v>2328583.2000000002</v>
      </c>
      <c r="F32" s="45">
        <v>0</v>
      </c>
      <c r="G32" s="39">
        <v>0</v>
      </c>
      <c r="H32" s="39"/>
      <c r="I32" s="41"/>
      <c r="J32" s="41">
        <f t="shared" si="1"/>
        <v>0</v>
      </c>
      <c r="K32" s="41">
        <f t="shared" si="2"/>
        <v>0</v>
      </c>
      <c r="L32" s="42">
        <f t="shared" si="3"/>
        <v>2910729</v>
      </c>
    </row>
    <row r="33" spans="2:12" ht="20.100000000000001" customHeight="1" x14ac:dyDescent="0.25">
      <c r="B33" s="43" t="s">
        <v>85</v>
      </c>
      <c r="C33" s="44">
        <v>0</v>
      </c>
      <c r="D33" s="44">
        <v>605273</v>
      </c>
      <c r="E33" s="45">
        <f t="shared" si="0"/>
        <v>484218.4</v>
      </c>
      <c r="F33" s="45">
        <v>0</v>
      </c>
      <c r="G33" s="39">
        <v>0</v>
      </c>
      <c r="H33" s="39"/>
      <c r="I33" s="41"/>
      <c r="J33" s="41">
        <f t="shared" si="1"/>
        <v>0</v>
      </c>
      <c r="K33" s="41">
        <f t="shared" si="2"/>
        <v>0</v>
      </c>
      <c r="L33" s="42">
        <f t="shared" si="3"/>
        <v>605273</v>
      </c>
    </row>
    <row r="34" spans="2:12" ht="20.100000000000001" customHeight="1" x14ac:dyDescent="0.25">
      <c r="B34" s="43" t="s">
        <v>86</v>
      </c>
      <c r="C34" s="44">
        <v>0</v>
      </c>
      <c r="D34" s="44">
        <v>3653775</v>
      </c>
      <c r="E34" s="45">
        <f t="shared" si="0"/>
        <v>2923020</v>
      </c>
      <c r="F34" s="45">
        <v>0</v>
      </c>
      <c r="G34" s="39">
        <v>0</v>
      </c>
      <c r="H34" s="39"/>
      <c r="I34" s="41"/>
      <c r="J34" s="41">
        <f t="shared" si="1"/>
        <v>0</v>
      </c>
      <c r="K34" s="41">
        <f t="shared" si="2"/>
        <v>0</v>
      </c>
      <c r="L34" s="42">
        <f t="shared" si="3"/>
        <v>3653775</v>
      </c>
    </row>
    <row r="35" spans="2:12" ht="20.100000000000001" customHeight="1" x14ac:dyDescent="0.25">
      <c r="B35" s="43" t="s">
        <v>87</v>
      </c>
      <c r="C35" s="44">
        <v>0</v>
      </c>
      <c r="D35" s="44">
        <v>650988</v>
      </c>
      <c r="E35" s="45">
        <f t="shared" si="0"/>
        <v>520790.4</v>
      </c>
      <c r="F35" s="45">
        <v>0</v>
      </c>
      <c r="G35" s="39">
        <v>0</v>
      </c>
      <c r="H35" s="39"/>
      <c r="I35" s="41"/>
      <c r="J35" s="41">
        <f t="shared" si="1"/>
        <v>0</v>
      </c>
      <c r="K35" s="41">
        <f t="shared" si="2"/>
        <v>0</v>
      </c>
      <c r="L35" s="42">
        <f t="shared" si="3"/>
        <v>650988</v>
      </c>
    </row>
    <row r="36" spans="2:12" ht="20.100000000000001" customHeight="1" x14ac:dyDescent="0.25">
      <c r="B36" s="43" t="s">
        <v>88</v>
      </c>
      <c r="C36" s="44">
        <v>0</v>
      </c>
      <c r="D36" s="44">
        <v>1072731</v>
      </c>
      <c r="E36" s="45">
        <f t="shared" si="0"/>
        <v>858184.8</v>
      </c>
      <c r="F36" s="45">
        <v>0</v>
      </c>
      <c r="G36" s="39">
        <v>0</v>
      </c>
      <c r="H36" s="39"/>
      <c r="I36" s="41"/>
      <c r="J36" s="41">
        <f t="shared" si="1"/>
        <v>0</v>
      </c>
      <c r="K36" s="41">
        <f t="shared" si="2"/>
        <v>0</v>
      </c>
      <c r="L36" s="42">
        <f t="shared" si="3"/>
        <v>1072731</v>
      </c>
    </row>
    <row r="37" spans="2:12" ht="20.100000000000001" customHeight="1" x14ac:dyDescent="0.25">
      <c r="B37" s="43" t="s">
        <v>89</v>
      </c>
      <c r="C37" s="44">
        <v>0</v>
      </c>
      <c r="D37" s="44">
        <v>5255018</v>
      </c>
      <c r="E37" s="45">
        <f t="shared" si="0"/>
        <v>4204014.4000000004</v>
      </c>
      <c r="F37" s="45">
        <v>0</v>
      </c>
      <c r="G37" s="39">
        <v>0</v>
      </c>
      <c r="H37" s="39"/>
      <c r="I37" s="41"/>
      <c r="J37" s="41">
        <f t="shared" si="1"/>
        <v>0</v>
      </c>
      <c r="K37" s="41">
        <f t="shared" si="2"/>
        <v>0</v>
      </c>
      <c r="L37" s="42">
        <f t="shared" si="3"/>
        <v>5255018</v>
      </c>
    </row>
    <row r="38" spans="2:12" ht="20.100000000000001" customHeight="1" x14ac:dyDescent="0.25">
      <c r="B38" s="43" t="s">
        <v>90</v>
      </c>
      <c r="C38" s="44">
        <v>0</v>
      </c>
      <c r="D38" s="44">
        <v>6374767</v>
      </c>
      <c r="E38" s="45">
        <f t="shared" si="0"/>
        <v>5099813.6000000006</v>
      </c>
      <c r="F38" s="45">
        <v>0</v>
      </c>
      <c r="G38" s="39">
        <v>0</v>
      </c>
      <c r="H38" s="39"/>
      <c r="I38" s="41"/>
      <c r="J38" s="41">
        <f t="shared" si="1"/>
        <v>0</v>
      </c>
      <c r="K38" s="41">
        <f t="shared" si="2"/>
        <v>0</v>
      </c>
      <c r="L38" s="42">
        <f t="shared" si="3"/>
        <v>6374767</v>
      </c>
    </row>
    <row r="39" spans="2:12" ht="20.100000000000001" customHeight="1" x14ac:dyDescent="0.25">
      <c r="B39" s="43" t="s">
        <v>91</v>
      </c>
      <c r="C39" s="44">
        <v>0</v>
      </c>
      <c r="D39" s="44">
        <v>5211224</v>
      </c>
      <c r="E39" s="45">
        <f t="shared" si="0"/>
        <v>4168979.2</v>
      </c>
      <c r="F39" s="45">
        <v>0</v>
      </c>
      <c r="G39" s="39">
        <v>0</v>
      </c>
      <c r="H39" s="39"/>
      <c r="I39" s="41"/>
      <c r="J39" s="41">
        <f t="shared" si="1"/>
        <v>0</v>
      </c>
      <c r="K39" s="41">
        <f t="shared" si="2"/>
        <v>0</v>
      </c>
      <c r="L39" s="42">
        <f t="shared" si="3"/>
        <v>5211224</v>
      </c>
    </row>
    <row r="40" spans="2:12" ht="20.100000000000001" customHeight="1" x14ac:dyDescent="0.25">
      <c r="B40" s="43" t="s">
        <v>92</v>
      </c>
      <c r="C40" s="44">
        <v>0</v>
      </c>
      <c r="D40" s="44">
        <v>3754985</v>
      </c>
      <c r="E40" s="45">
        <f t="shared" si="0"/>
        <v>3003988</v>
      </c>
      <c r="F40" s="45">
        <v>0</v>
      </c>
      <c r="G40" s="39">
        <v>0</v>
      </c>
      <c r="H40" s="39"/>
      <c r="I40" s="41"/>
      <c r="J40" s="41">
        <f t="shared" si="1"/>
        <v>0</v>
      </c>
      <c r="K40" s="41">
        <f t="shared" si="2"/>
        <v>0</v>
      </c>
      <c r="L40" s="42">
        <f t="shared" si="3"/>
        <v>3754985</v>
      </c>
    </row>
    <row r="41" spans="2:12" ht="23.25" customHeight="1" x14ac:dyDescent="0.25">
      <c r="B41" s="29" t="s">
        <v>9</v>
      </c>
      <c r="C41" s="11">
        <f t="shared" ref="C41:H41" si="4">SUM(C14:C40)</f>
        <v>0</v>
      </c>
      <c r="D41" s="11">
        <f t="shared" si="4"/>
        <v>60269614</v>
      </c>
      <c r="E41" s="11">
        <f t="shared" si="4"/>
        <v>48215691.200000003</v>
      </c>
      <c r="F41" s="11">
        <f t="shared" si="4"/>
        <v>0</v>
      </c>
      <c r="G41" s="11">
        <f t="shared" si="4"/>
        <v>0</v>
      </c>
      <c r="H41" s="11">
        <f t="shared" si="4"/>
        <v>0</v>
      </c>
      <c r="I41" s="15">
        <f>IF(ISERROR(+#REF!/E41)=TRUE,0,++#REF!/E41)</f>
        <v>0</v>
      </c>
      <c r="J41" s="15">
        <f>IF(ISERROR(+G41/E41)=TRUE,0,++G41/E41)</f>
        <v>0</v>
      </c>
      <c r="K41" s="15">
        <f>IF(ISERROR(+H41/E41)=TRUE,0,++H41/E41)</f>
        <v>0</v>
      </c>
      <c r="L41" s="18">
        <f>SUM(L14:L40)</f>
        <v>60269614</v>
      </c>
    </row>
    <row r="42" spans="2:12" x14ac:dyDescent="0.2">
      <c r="B42" s="12" t="s">
        <v>32</v>
      </c>
    </row>
    <row r="45" spans="2:12" s="35" customFormat="1" x14ac:dyDescent="0.25">
      <c r="K45" s="36"/>
    </row>
    <row r="46" spans="2:12" s="35" customFormat="1" x14ac:dyDescent="0.25">
      <c r="K46" s="36"/>
    </row>
    <row r="47" spans="2:12" s="35" customFormat="1" x14ac:dyDescent="0.25">
      <c r="B47" s="46" t="s">
        <v>93</v>
      </c>
      <c r="C47" s="46" t="s">
        <v>8</v>
      </c>
      <c r="D47" s="46" t="s">
        <v>7</v>
      </c>
      <c r="E47" s="47" t="s">
        <v>23</v>
      </c>
      <c r="F47" s="47" t="s">
        <v>24</v>
      </c>
      <c r="G47" s="47" t="s">
        <v>96</v>
      </c>
      <c r="K47" s="36"/>
    </row>
    <row r="48" spans="2:12" s="35" customFormat="1" x14ac:dyDescent="0.25">
      <c r="B48" s="35" t="s">
        <v>94</v>
      </c>
      <c r="C48" s="57">
        <f>C41/$A$1</f>
        <v>0</v>
      </c>
      <c r="D48" s="57">
        <f>D41/$A$1</f>
        <v>60.269613999999997</v>
      </c>
      <c r="E48" s="57">
        <f>E41/$A$1</f>
        <v>48.215691200000002</v>
      </c>
      <c r="F48" s="57">
        <f>F41/$A$1</f>
        <v>0</v>
      </c>
      <c r="G48" s="57">
        <f>G41/$A$1</f>
        <v>0</v>
      </c>
      <c r="H48" s="35">
        <v>1373981</v>
      </c>
      <c r="K48" s="36"/>
    </row>
    <row r="49" spans="3:11" s="35" customFormat="1" x14ac:dyDescent="0.25">
      <c r="C49" s="57"/>
      <c r="D49" s="57"/>
      <c r="E49" s="57"/>
      <c r="F49" s="57"/>
      <c r="G49" s="57"/>
      <c r="H49" s="35">
        <v>5072</v>
      </c>
      <c r="K49" s="36"/>
    </row>
    <row r="50" spans="3:11" s="35" customFormat="1" x14ac:dyDescent="0.25">
      <c r="C50" s="57"/>
      <c r="D50" s="57"/>
      <c r="E50" s="57"/>
      <c r="F50" s="57"/>
      <c r="G50" s="57"/>
      <c r="H50" s="35">
        <v>3078714.9799999995</v>
      </c>
      <c r="K50" s="36"/>
    </row>
    <row r="51" spans="3:11" s="35" customFormat="1" x14ac:dyDescent="0.25">
      <c r="C51" s="57"/>
      <c r="D51" s="57"/>
      <c r="E51" s="57"/>
      <c r="F51" s="57"/>
      <c r="G51" s="57"/>
      <c r="H51" s="35">
        <v>0</v>
      </c>
      <c r="K51" s="36"/>
    </row>
    <row r="52" spans="3:11" s="35" customFormat="1" x14ac:dyDescent="0.25">
      <c r="K52" s="36"/>
    </row>
    <row r="53" spans="3:11" s="35" customFormat="1" x14ac:dyDescent="0.25">
      <c r="K53" s="36"/>
    </row>
    <row r="54" spans="3:11" s="35" customFormat="1" x14ac:dyDescent="0.25">
      <c r="K54" s="36"/>
    </row>
    <row r="55" spans="3:11" s="35" customFormat="1" x14ac:dyDescent="0.25">
      <c r="K55" s="36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32"/>
  <sheetViews>
    <sheetView showGridLines="0" zoomScale="85" zoomScaleNormal="85" workbookViewId="0">
      <selection activeCell="F14" sqref="F14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0">
        <v>1000000</v>
      </c>
    </row>
    <row r="2" spans="1:12" ht="15" customHeight="1" x14ac:dyDescent="0.25">
      <c r="B2" s="61" t="s">
        <v>31</v>
      </c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5.75" customHeight="1" x14ac:dyDescent="0.25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15" customHeight="1" x14ac:dyDescent="0.25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ht="15" customHeight="1" x14ac:dyDescent="0.25"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2" ht="15" customHeight="1" x14ac:dyDescent="0.2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8" spans="1:12" ht="15.75" x14ac:dyDescent="0.25">
      <c r="B8" s="2" t="s">
        <v>17</v>
      </c>
    </row>
    <row r="9" spans="1:12" x14ac:dyDescent="0.2">
      <c r="B9" s="3" t="s">
        <v>2</v>
      </c>
    </row>
    <row r="11" spans="1:12" x14ac:dyDescent="0.25">
      <c r="B11" s="4"/>
      <c r="I11" s="67"/>
      <c r="J11" s="67"/>
      <c r="K11" s="67"/>
      <c r="L11" s="34" t="s">
        <v>28</v>
      </c>
    </row>
    <row r="12" spans="1:12" s="5" customFormat="1" ht="15" customHeight="1" x14ac:dyDescent="0.25">
      <c r="B12" s="65" t="s">
        <v>27</v>
      </c>
      <c r="C12" s="64" t="s">
        <v>0</v>
      </c>
      <c r="D12" s="64"/>
      <c r="E12" s="62" t="s">
        <v>13</v>
      </c>
      <c r="F12" s="62" t="s">
        <v>33</v>
      </c>
      <c r="G12" s="62" t="s">
        <v>30</v>
      </c>
      <c r="H12" s="62" t="s">
        <v>20</v>
      </c>
      <c r="I12" s="68" t="s">
        <v>22</v>
      </c>
      <c r="J12" s="68"/>
      <c r="K12" s="68"/>
      <c r="L12" s="59" t="s">
        <v>21</v>
      </c>
    </row>
    <row r="13" spans="1:12" s="5" customFormat="1" ht="40.5" customHeight="1" x14ac:dyDescent="0.25">
      <c r="B13" s="66"/>
      <c r="C13" s="21" t="s">
        <v>8</v>
      </c>
      <c r="D13" s="21" t="s">
        <v>7</v>
      </c>
      <c r="E13" s="63"/>
      <c r="F13" s="63"/>
      <c r="G13" s="63"/>
      <c r="H13" s="63"/>
      <c r="I13" s="21" t="s">
        <v>14</v>
      </c>
      <c r="J13" s="21" t="s">
        <v>15</v>
      </c>
      <c r="K13" s="22" t="s">
        <v>16</v>
      </c>
      <c r="L13" s="60"/>
    </row>
    <row r="14" spans="1:12" ht="20.100000000000001" customHeight="1" x14ac:dyDescent="0.25">
      <c r="B14" s="6" t="s">
        <v>3</v>
      </c>
      <c r="C14" s="8"/>
      <c r="D14" s="8"/>
      <c r="E14" s="19">
        <f>+D14*100/100</f>
        <v>0</v>
      </c>
      <c r="F14" s="19"/>
      <c r="G14" s="8"/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0</v>
      </c>
    </row>
    <row r="15" spans="1:12" ht="20.100000000000001" customHeight="1" x14ac:dyDescent="0.25">
      <c r="B15" s="7" t="s">
        <v>4</v>
      </c>
      <c r="C15" s="9"/>
      <c r="D15" s="9"/>
      <c r="E15" s="20">
        <f t="shared" ref="E15:E17" si="0">+D15*85/100</f>
        <v>0</v>
      </c>
      <c r="F15" s="20"/>
      <c r="G15" s="9"/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7" t="s">
        <v>5</v>
      </c>
      <c r="C16" s="9"/>
      <c r="D16" s="9"/>
      <c r="E16" s="20">
        <f t="shared" si="0"/>
        <v>0</v>
      </c>
      <c r="F16" s="20"/>
      <c r="G16" s="9"/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7" t="s">
        <v>6</v>
      </c>
      <c r="C17" s="9"/>
      <c r="D17" s="9"/>
      <c r="E17" s="20">
        <f t="shared" si="0"/>
        <v>0</v>
      </c>
      <c r="F17" s="20"/>
      <c r="G17" s="9"/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29" t="s">
        <v>9</v>
      </c>
      <c r="C18" s="11">
        <f t="shared" ref="C18:H18" si="1">SUM(C14:C17)</f>
        <v>0</v>
      </c>
      <c r="D18" s="11">
        <f t="shared" si="1"/>
        <v>0</v>
      </c>
      <c r="E18" s="11">
        <f t="shared" si="1"/>
        <v>0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0</v>
      </c>
    </row>
    <row r="19" spans="2:12" x14ac:dyDescent="0.2">
      <c r="B19" s="12" t="s">
        <v>32</v>
      </c>
    </row>
    <row r="20" spans="2:12" s="30" customFormat="1" x14ac:dyDescent="0.25">
      <c r="K20" s="37"/>
    </row>
    <row r="21" spans="2:12" s="30" customFormat="1" x14ac:dyDescent="0.25">
      <c r="K21" s="37"/>
    </row>
    <row r="22" spans="2:12" s="30" customFormat="1" x14ac:dyDescent="0.25">
      <c r="K22" s="37"/>
    </row>
    <row r="23" spans="2:12" s="30" customFormat="1" x14ac:dyDescent="0.25">
      <c r="K23" s="37"/>
    </row>
    <row r="24" spans="2:12" s="30" customFormat="1" ht="30" x14ac:dyDescent="0.25">
      <c r="B24" s="32" t="s">
        <v>1</v>
      </c>
      <c r="C24" s="32" t="s">
        <v>8</v>
      </c>
      <c r="D24" s="32" t="s">
        <v>7</v>
      </c>
      <c r="E24" s="31" t="s">
        <v>23</v>
      </c>
      <c r="F24" s="31" t="s">
        <v>24</v>
      </c>
      <c r="G24" s="31" t="s">
        <v>29</v>
      </c>
      <c r="K24" s="37"/>
    </row>
    <row r="25" spans="2:12" s="30" customFormat="1" x14ac:dyDescent="0.25">
      <c r="B25" s="30" t="s">
        <v>3</v>
      </c>
      <c r="C25" s="33">
        <f>C14/$A$1</f>
        <v>0</v>
      </c>
      <c r="D25" s="33">
        <f t="shared" ref="D25:G25" si="2">D14/$A$1</f>
        <v>0</v>
      </c>
      <c r="E25" s="33">
        <f t="shared" si="2"/>
        <v>0</v>
      </c>
      <c r="F25" s="33">
        <f t="shared" si="2"/>
        <v>0</v>
      </c>
      <c r="G25" s="33">
        <f t="shared" si="2"/>
        <v>0</v>
      </c>
      <c r="K25" s="37"/>
    </row>
    <row r="26" spans="2:12" s="30" customFormat="1" x14ac:dyDescent="0.25">
      <c r="B26" s="30" t="s">
        <v>4</v>
      </c>
      <c r="C26" s="33">
        <f t="shared" ref="C26:G26" si="3">C15/$A$1</f>
        <v>0</v>
      </c>
      <c r="D26" s="33">
        <f t="shared" si="3"/>
        <v>0</v>
      </c>
      <c r="E26" s="33">
        <f t="shared" si="3"/>
        <v>0</v>
      </c>
      <c r="F26" s="33">
        <f t="shared" si="3"/>
        <v>0</v>
      </c>
      <c r="G26" s="33">
        <f t="shared" si="3"/>
        <v>0</v>
      </c>
      <c r="K26" s="37"/>
    </row>
    <row r="27" spans="2:12" s="30" customFormat="1" x14ac:dyDescent="0.25">
      <c r="B27" s="30" t="s">
        <v>5</v>
      </c>
      <c r="C27" s="33">
        <f t="shared" ref="C27:G27" si="4">C16/$A$1</f>
        <v>0</v>
      </c>
      <c r="D27" s="33">
        <f t="shared" si="4"/>
        <v>0</v>
      </c>
      <c r="E27" s="33">
        <f t="shared" si="4"/>
        <v>0</v>
      </c>
      <c r="F27" s="33">
        <f t="shared" si="4"/>
        <v>0</v>
      </c>
      <c r="G27" s="33">
        <f t="shared" si="4"/>
        <v>0</v>
      </c>
      <c r="K27" s="37"/>
    </row>
    <row r="28" spans="2:12" s="30" customFormat="1" x14ac:dyDescent="0.25">
      <c r="B28" s="30" t="s">
        <v>6</v>
      </c>
      <c r="C28" s="33">
        <f t="shared" ref="C28:G28" si="5">C17/$A$1</f>
        <v>0</v>
      </c>
      <c r="D28" s="33">
        <f t="shared" si="5"/>
        <v>0</v>
      </c>
      <c r="E28" s="33">
        <f t="shared" si="5"/>
        <v>0</v>
      </c>
      <c r="F28" s="33">
        <f t="shared" si="5"/>
        <v>0</v>
      </c>
      <c r="G28" s="33">
        <f t="shared" si="5"/>
        <v>0</v>
      </c>
      <c r="K28" s="37"/>
    </row>
    <row r="29" spans="2:12" s="30" customFormat="1" x14ac:dyDescent="0.25">
      <c r="K29" s="37"/>
    </row>
    <row r="30" spans="2:12" s="30" customFormat="1" x14ac:dyDescent="0.25">
      <c r="K30" s="37"/>
    </row>
    <row r="31" spans="2:12" s="35" customFormat="1" x14ac:dyDescent="0.25">
      <c r="K31" s="36"/>
    </row>
    <row r="32" spans="2:12" s="35" customFormat="1" x14ac:dyDescent="0.25">
      <c r="K32" s="36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F14" sqref="F14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0">
        <v>1000000</v>
      </c>
    </row>
    <row r="2" spans="1:12" ht="15" customHeight="1" x14ac:dyDescent="0.25">
      <c r="B2" s="61" t="s">
        <v>31</v>
      </c>
      <c r="C2" s="61"/>
      <c r="D2" s="61"/>
      <c r="E2" s="61"/>
      <c r="F2" s="61"/>
      <c r="G2" s="61"/>
      <c r="H2" s="61"/>
      <c r="I2" s="61"/>
      <c r="J2" s="61"/>
      <c r="K2" s="61"/>
      <c r="L2" s="61"/>
    </row>
    <row r="3" spans="1:12" ht="15.75" customHeight="1" x14ac:dyDescent="0.25"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</row>
    <row r="4" spans="1:12" ht="15" customHeight="1" x14ac:dyDescent="0.25">
      <c r="B4" s="61"/>
      <c r="C4" s="61"/>
      <c r="D4" s="61"/>
      <c r="E4" s="61"/>
      <c r="F4" s="61"/>
      <c r="G4" s="61"/>
      <c r="H4" s="61"/>
      <c r="I4" s="61"/>
      <c r="J4" s="61"/>
      <c r="K4" s="61"/>
      <c r="L4" s="61"/>
    </row>
    <row r="5" spans="1:12" ht="15" customHeight="1" x14ac:dyDescent="0.25"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</row>
    <row r="6" spans="1:12" ht="15" customHeight="1" x14ac:dyDescent="0.25"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8" spans="1:12" ht="15.75" x14ac:dyDescent="0.25">
      <c r="B8" s="2" t="s">
        <v>19</v>
      </c>
    </row>
    <row r="9" spans="1:12" x14ac:dyDescent="0.2">
      <c r="B9" s="3" t="s">
        <v>2</v>
      </c>
    </row>
    <row r="11" spans="1:12" x14ac:dyDescent="0.25">
      <c r="B11" s="4"/>
      <c r="I11" s="67"/>
      <c r="J11" s="67"/>
      <c r="K11" s="67"/>
    </row>
    <row r="12" spans="1:12" s="5" customFormat="1" ht="15" customHeight="1" x14ac:dyDescent="0.25">
      <c r="B12" s="65" t="s">
        <v>1</v>
      </c>
      <c r="C12" s="64" t="s">
        <v>0</v>
      </c>
      <c r="D12" s="64"/>
      <c r="E12" s="62" t="s">
        <v>13</v>
      </c>
      <c r="F12" s="62" t="s">
        <v>33</v>
      </c>
      <c r="G12" s="62" t="s">
        <v>25</v>
      </c>
      <c r="H12" s="62" t="s">
        <v>20</v>
      </c>
      <c r="I12" s="68" t="s">
        <v>22</v>
      </c>
      <c r="J12" s="68"/>
      <c r="K12" s="68"/>
      <c r="L12" s="59" t="s">
        <v>21</v>
      </c>
    </row>
    <row r="13" spans="1:12" s="5" customFormat="1" ht="40.5" customHeight="1" x14ac:dyDescent="0.25">
      <c r="B13" s="66"/>
      <c r="C13" s="21" t="s">
        <v>8</v>
      </c>
      <c r="D13" s="21" t="s">
        <v>7</v>
      </c>
      <c r="E13" s="63"/>
      <c r="F13" s="63"/>
      <c r="G13" s="63"/>
      <c r="H13" s="63"/>
      <c r="I13" s="21" t="s">
        <v>14</v>
      </c>
      <c r="J13" s="21" t="s">
        <v>15</v>
      </c>
      <c r="K13" s="22" t="s">
        <v>16</v>
      </c>
      <c r="L13" s="60"/>
    </row>
    <row r="14" spans="1:12" ht="20.100000000000001" customHeight="1" x14ac:dyDescent="0.25">
      <c r="B14" s="25" t="s">
        <v>3</v>
      </c>
      <c r="C14" s="26"/>
      <c r="D14" s="26"/>
      <c r="E14" s="27">
        <f>+D14*85/100</f>
        <v>0</v>
      </c>
      <c r="F14" s="27"/>
      <c r="G14" s="8"/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0</v>
      </c>
    </row>
    <row r="15" spans="1:12" ht="20.100000000000001" customHeight="1" x14ac:dyDescent="0.25">
      <c r="B15" s="24" t="s">
        <v>4</v>
      </c>
      <c r="C15" s="28"/>
      <c r="D15" s="28"/>
      <c r="E15" s="23">
        <f t="shared" ref="E15:E17" si="0">+D15*85/100</f>
        <v>0</v>
      </c>
      <c r="F15" s="23"/>
      <c r="G15" s="9"/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24" t="s">
        <v>5</v>
      </c>
      <c r="C16" s="28"/>
      <c r="D16" s="28"/>
      <c r="E16" s="23">
        <f t="shared" si="0"/>
        <v>0</v>
      </c>
      <c r="F16" s="23"/>
      <c r="G16" s="9"/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24" t="s">
        <v>6</v>
      </c>
      <c r="C17" s="28"/>
      <c r="D17" s="28"/>
      <c r="E17" s="23">
        <f t="shared" si="0"/>
        <v>0</v>
      </c>
      <c r="F17" s="23"/>
      <c r="G17" s="9"/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29" t="s">
        <v>9</v>
      </c>
      <c r="C18" s="11">
        <f t="shared" ref="C18:H18" si="1">SUM(C14:C17)</f>
        <v>0</v>
      </c>
      <c r="D18" s="11">
        <f t="shared" si="1"/>
        <v>0</v>
      </c>
      <c r="E18" s="11">
        <f t="shared" si="1"/>
        <v>0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0</v>
      </c>
    </row>
    <row r="19" spans="2:12" x14ac:dyDescent="0.2">
      <c r="B19" s="12" t="s">
        <v>32</v>
      </c>
    </row>
    <row r="24" spans="2:12" ht="30" x14ac:dyDescent="0.25">
      <c r="B24" s="32" t="s">
        <v>1</v>
      </c>
      <c r="C24" s="32" t="s">
        <v>8</v>
      </c>
      <c r="D24" s="32" t="s">
        <v>7</v>
      </c>
      <c r="E24" s="31" t="s">
        <v>23</v>
      </c>
      <c r="F24" s="31" t="s">
        <v>24</v>
      </c>
      <c r="G24" s="31" t="s">
        <v>26</v>
      </c>
    </row>
    <row r="25" spans="2:12" x14ac:dyDescent="0.25">
      <c r="B25" s="30" t="s">
        <v>3</v>
      </c>
      <c r="C25" s="30">
        <f>+C14/$A$1</f>
        <v>0</v>
      </c>
      <c r="D25" s="30">
        <f t="shared" ref="D25:G25" si="2">+D14/$A$1</f>
        <v>0</v>
      </c>
      <c r="E25" s="30">
        <f t="shared" si="2"/>
        <v>0</v>
      </c>
      <c r="F25" s="30">
        <f t="shared" si="2"/>
        <v>0</v>
      </c>
      <c r="G25" s="30">
        <f t="shared" si="2"/>
        <v>0</v>
      </c>
    </row>
    <row r="26" spans="2:12" x14ac:dyDescent="0.25">
      <c r="B26" s="30" t="s">
        <v>4</v>
      </c>
      <c r="C26" s="30">
        <f t="shared" ref="C26:G26" si="3">+C15/$A$1</f>
        <v>0</v>
      </c>
      <c r="D26" s="30">
        <f t="shared" si="3"/>
        <v>0</v>
      </c>
      <c r="E26" s="30">
        <f t="shared" si="3"/>
        <v>0</v>
      </c>
      <c r="F26" s="30">
        <f t="shared" si="3"/>
        <v>0</v>
      </c>
      <c r="G26" s="30">
        <f t="shared" si="3"/>
        <v>0</v>
      </c>
    </row>
    <row r="27" spans="2:12" x14ac:dyDescent="0.25">
      <c r="B27" s="30" t="s">
        <v>5</v>
      </c>
      <c r="C27" s="30">
        <f t="shared" ref="C27:G27" si="4">+C16/$A$1</f>
        <v>0</v>
      </c>
      <c r="D27" s="30">
        <f t="shared" si="4"/>
        <v>0</v>
      </c>
      <c r="E27" s="30">
        <f t="shared" si="4"/>
        <v>0</v>
      </c>
      <c r="F27" s="30">
        <f t="shared" si="4"/>
        <v>0</v>
      </c>
      <c r="G27" s="30">
        <f t="shared" si="4"/>
        <v>0</v>
      </c>
    </row>
    <row r="28" spans="2:12" x14ac:dyDescent="0.25">
      <c r="B28" s="30" t="s">
        <v>6</v>
      </c>
      <c r="C28" s="30">
        <f t="shared" ref="C28:G28" si="5">+C17/$A$1</f>
        <v>0</v>
      </c>
      <c r="D28" s="30">
        <f t="shared" si="5"/>
        <v>0</v>
      </c>
      <c r="E28" s="30">
        <f t="shared" si="5"/>
        <v>0</v>
      </c>
      <c r="F28" s="30">
        <f t="shared" si="5"/>
        <v>0</v>
      </c>
      <c r="G28" s="30">
        <f t="shared" si="5"/>
        <v>0</v>
      </c>
    </row>
  </sheetData>
  <mergeCells count="10">
    <mergeCell ref="L12:L13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2018-03-13T22:08:24Z</dcterms:modified>
</cp:coreProperties>
</file>