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8\1.- INFORMACION A COMUNICACIONES\PCA - 2018\2. Febrero - ok\"/>
    </mc:Choice>
  </mc:AlternateContent>
  <bookViews>
    <workbookView xWindow="120" yWindow="225" windowWidth="17595" windowHeight="9855" activeTab="1"/>
  </bookViews>
  <sheets>
    <sheet name="RO" sheetId="1" r:id="rId1"/>
    <sheet name="RDR" sheetId="4" r:id="rId2"/>
    <sheet name="DYT" sheetId="6" r:id="rId3"/>
    <sheet name="ROOC" sheetId="5" r:id="rId4"/>
    <sheet name="RD" sheetId="7" state="hidden" r:id="rId5"/>
  </sheets>
  <definedNames>
    <definedName name="_xlnm._FilterDatabase" localSheetId="0" hidden="1">RO!$B$12:$L$45</definedName>
    <definedName name="_xlnm.Print_Area" localSheetId="2">DYT!$B$2:$L$45</definedName>
    <definedName name="_xlnm.Print_Area" localSheetId="4">RD!$B$2:$L$20</definedName>
    <definedName name="_xlnm.Print_Area" localSheetId="1">RDR!$B$2:$L$48</definedName>
    <definedName name="_xlnm.Print_Area" localSheetId="0">RO!$B$2:$L$48</definedName>
    <definedName name="_xlnm.Print_Area" localSheetId="3">ROOC!$B$2:$L$21</definedName>
  </definedNames>
  <calcPr calcId="152511"/>
</workbook>
</file>

<file path=xl/calcChain.xml><?xml version="1.0" encoding="utf-8"?>
<calcChain xmlns="http://schemas.openxmlformats.org/spreadsheetml/2006/main">
  <c r="G26" i="5" l="1"/>
  <c r="F26" i="5"/>
  <c r="E26" i="5"/>
  <c r="D26" i="5"/>
  <c r="C26" i="5"/>
  <c r="L42" i="6"/>
  <c r="K42" i="6"/>
  <c r="J42" i="6"/>
  <c r="L41" i="6"/>
  <c r="K41" i="6"/>
  <c r="J41" i="6"/>
  <c r="L40" i="6"/>
  <c r="K40" i="6"/>
  <c r="J40" i="6"/>
  <c r="L39" i="6"/>
  <c r="K39" i="6"/>
  <c r="J39" i="6"/>
  <c r="L38" i="6"/>
  <c r="K38" i="6"/>
  <c r="J38" i="6"/>
  <c r="L37" i="6"/>
  <c r="K37" i="6"/>
  <c r="J37" i="6"/>
  <c r="L36" i="6"/>
  <c r="K36" i="6"/>
  <c r="J36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C43" i="6"/>
  <c r="D43" i="6"/>
  <c r="L45" i="4" l="1"/>
  <c r="K45" i="4"/>
  <c r="J45" i="4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K45" i="1"/>
  <c r="K43" i="1"/>
  <c r="K41" i="1"/>
  <c r="J40" i="1"/>
  <c r="K39" i="1"/>
  <c r="J38" i="1"/>
  <c r="K37" i="1"/>
  <c r="K35" i="1"/>
  <c r="J33" i="1"/>
  <c r="J32" i="1"/>
  <c r="K31" i="1"/>
  <c r="K30" i="1"/>
  <c r="K29" i="1"/>
  <c r="K27" i="1"/>
  <c r="K25" i="1"/>
  <c r="J24" i="1"/>
  <c r="J23" i="1"/>
  <c r="K22" i="1"/>
  <c r="K21" i="1"/>
  <c r="K19" i="1"/>
  <c r="J17" i="1"/>
  <c r="J16" i="1"/>
  <c r="J15" i="1"/>
  <c r="L45" i="1"/>
  <c r="L44" i="1"/>
  <c r="K44" i="1"/>
  <c r="J44" i="1"/>
  <c r="L43" i="1"/>
  <c r="L42" i="1"/>
  <c r="K42" i="1"/>
  <c r="J42" i="1"/>
  <c r="L41" i="1"/>
  <c r="J41" i="1"/>
  <c r="L40" i="1"/>
  <c r="K40" i="1"/>
  <c r="L39" i="1"/>
  <c r="L38" i="1"/>
  <c r="L37" i="1"/>
  <c r="L36" i="1"/>
  <c r="K36" i="1"/>
  <c r="J36" i="1"/>
  <c r="L35" i="1"/>
  <c r="L34" i="1"/>
  <c r="K34" i="1"/>
  <c r="J34" i="1"/>
  <c r="L33" i="1"/>
  <c r="K33" i="1"/>
  <c r="L32" i="1"/>
  <c r="L31" i="1"/>
  <c r="L30" i="1"/>
  <c r="J30" i="1"/>
  <c r="L29" i="1"/>
  <c r="L28" i="1"/>
  <c r="K28" i="1"/>
  <c r="J28" i="1"/>
  <c r="L27" i="1"/>
  <c r="L26" i="1"/>
  <c r="K26" i="1"/>
  <c r="J26" i="1"/>
  <c r="L25" i="1"/>
  <c r="J25" i="1"/>
  <c r="L24" i="1"/>
  <c r="K24" i="1"/>
  <c r="L23" i="1"/>
  <c r="L22" i="1"/>
  <c r="J22" i="1"/>
  <c r="L21" i="1"/>
  <c r="L20" i="1"/>
  <c r="K20" i="1"/>
  <c r="J20" i="1"/>
  <c r="L19" i="1"/>
  <c r="L18" i="1"/>
  <c r="K18" i="1"/>
  <c r="J18" i="1"/>
  <c r="L17" i="1"/>
  <c r="K17" i="1"/>
  <c r="L16" i="1"/>
  <c r="L15" i="1"/>
  <c r="K15" i="1"/>
  <c r="J19" i="1" l="1"/>
  <c r="J27" i="1"/>
  <c r="J35" i="1"/>
  <c r="J43" i="1"/>
  <c r="K23" i="1"/>
  <c r="K32" i="1"/>
  <c r="J39" i="1"/>
  <c r="J31" i="1"/>
  <c r="K16" i="1"/>
  <c r="K38" i="1"/>
  <c r="J21" i="1"/>
  <c r="J29" i="1"/>
  <c r="J37" i="1"/>
  <c r="J45" i="1"/>
  <c r="C46" i="1"/>
  <c r="C53" i="1" s="1"/>
  <c r="D46" i="1"/>
  <c r="D53" i="1" s="1"/>
  <c r="C46" i="4" l="1"/>
  <c r="C53" i="4" s="1"/>
  <c r="G28" i="7" l="1"/>
  <c r="F28" i="7"/>
  <c r="D28" i="7"/>
  <c r="C28" i="7"/>
  <c r="G27" i="7"/>
  <c r="F27" i="7"/>
  <c r="D27" i="7"/>
  <c r="C27" i="7"/>
  <c r="G26" i="7"/>
  <c r="F26" i="7"/>
  <c r="D26" i="7"/>
  <c r="C26" i="7"/>
  <c r="G25" i="7"/>
  <c r="F25" i="7"/>
  <c r="D25" i="7"/>
  <c r="C25" i="7"/>
  <c r="E17" i="7" l="1"/>
  <c r="E28" i="7" s="1"/>
  <c r="E16" i="7"/>
  <c r="E27" i="7" s="1"/>
  <c r="E15" i="7"/>
  <c r="E26" i="7" s="1"/>
  <c r="E14" i="7"/>
  <c r="E25" i="7" s="1"/>
  <c r="G46" i="4" l="1"/>
  <c r="G53" i="4" s="1"/>
  <c r="F46" i="4"/>
  <c r="F53" i="4" s="1"/>
  <c r="D46" i="4"/>
  <c r="D53" i="4" s="1"/>
  <c r="G43" i="6"/>
  <c r="G50" i="6" s="1"/>
  <c r="F43" i="6"/>
  <c r="F50" i="6" s="1"/>
  <c r="D50" i="6"/>
  <c r="G19" i="5"/>
  <c r="F19" i="5"/>
  <c r="D19" i="5"/>
  <c r="G18" i="7"/>
  <c r="F18" i="7"/>
  <c r="E18" i="7"/>
  <c r="D18" i="7"/>
  <c r="G46" i="1"/>
  <c r="G53" i="1" s="1"/>
  <c r="F46" i="1"/>
  <c r="F53" i="1" s="1"/>
  <c r="C50" i="6"/>
  <c r="C19" i="5"/>
  <c r="C18" i="7"/>
  <c r="L18" i="5" l="1"/>
  <c r="L17" i="5"/>
  <c r="L15" i="5"/>
  <c r="L17" i="7"/>
  <c r="L16" i="7"/>
  <c r="L15" i="7"/>
  <c r="L14" i="4"/>
  <c r="L14" i="6"/>
  <c r="L14" i="5"/>
  <c r="L14" i="7"/>
  <c r="L14" i="1"/>
  <c r="E19" i="5"/>
  <c r="E46" i="4"/>
  <c r="E53" i="4" s="1"/>
  <c r="E46" i="1" l="1"/>
  <c r="E53" i="1" s="1"/>
  <c r="E43" i="6"/>
  <c r="E50" i="6" s="1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46" i="1"/>
  <c r="I14" i="1"/>
  <c r="H43" i="6"/>
  <c r="K14" i="6"/>
  <c r="J14" i="6"/>
  <c r="I14" i="6"/>
  <c r="H19" i="5"/>
  <c r="K18" i="5"/>
  <c r="J18" i="5"/>
  <c r="I18" i="5"/>
  <c r="K17" i="5"/>
  <c r="J17" i="5"/>
  <c r="I17" i="5"/>
  <c r="K15" i="5"/>
  <c r="J15" i="5"/>
  <c r="I15" i="5"/>
  <c r="K14" i="5"/>
  <c r="J14" i="5"/>
  <c r="I14" i="5"/>
  <c r="H46" i="4"/>
  <c r="I15" i="4"/>
  <c r="K14" i="4"/>
  <c r="J14" i="4"/>
  <c r="I14" i="4"/>
  <c r="K14" i="1"/>
  <c r="J14" i="1"/>
  <c r="L19" i="5" l="1"/>
  <c r="L43" i="6"/>
  <c r="L46" i="4"/>
  <c r="L46" i="1"/>
  <c r="I18" i="7"/>
  <c r="K18" i="7"/>
  <c r="J18" i="7"/>
  <c r="J43" i="6"/>
  <c r="I43" i="6"/>
  <c r="K43" i="6"/>
  <c r="I19" i="5"/>
  <c r="K19" i="5"/>
  <c r="J19" i="5"/>
  <c r="I46" i="4"/>
  <c r="K46" i="4"/>
  <c r="J46" i="4"/>
  <c r="K46" i="1"/>
  <c r="I46" i="1" l="1"/>
  <c r="J46" i="1"/>
</calcChain>
</file>

<file path=xl/sharedStrings.xml><?xml version="1.0" encoding="utf-8"?>
<sst xmlns="http://schemas.openxmlformats.org/spreadsheetml/2006/main" count="235" uniqueCount="68">
  <si>
    <t>PRESUPUESTO</t>
  </si>
  <si>
    <t>UNIDAD EJECUTORA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</si>
  <si>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</si>
  <si>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</si>
  <si>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</si>
  <si>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</si>
  <si>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</si>
  <si>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</si>
  <si>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</si>
  <si>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</si>
  <si>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</si>
  <si>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</si>
  <si>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</si>
  <si>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</si>
  <si>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</si>
  <si>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</si>
  <si>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</si>
  <si>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</si>
  <si>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</si>
  <si>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</si>
  <si>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</si>
  <si>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</si>
  <si>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</si>
  <si>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</si>
  <si>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</si>
  <si>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DEVENGADO
AL MES DE JULIO
(4)</t>
  </si>
  <si>
    <t>DEVENG
AL MES DE JULIO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</si>
  <si>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</si>
  <si>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</si>
  <si>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</si>
  <si>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</si>
  <si>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</si>
  <si>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</si>
  <si>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</si>
  <si>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</si>
  <si>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</si>
  <si>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</si>
  <si>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</si>
  <si>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</si>
  <si>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</si>
  <si>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</si>
  <si>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</si>
  <si>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</si>
  <si>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</si>
  <si>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</si>
  <si>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</si>
  <si>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</si>
  <si>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</si>
  <si>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</si>
  <si>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</si>
  <si>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</si>
  <si>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</si>
  <si>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</si>
  <si>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</si>
  <si>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</si>
  <si>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</si>
  <si>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</si>
  <si>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</si>
  <si>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</si>
  <si>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</si>
  <si>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</si>
  <si>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</si>
  <si>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</si>
  <si>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</si>
  <si>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EJECUCION PRESUPUESTAL MENSUALIZADA DE GASTOS 
MINISTERIO DE SALUD 2018
MES DE FEBRERO</t>
  </si>
  <si>
    <t>Fuente: Consulta Amigable y Base de Datos al 28 de Febrero del 2018</t>
  </si>
  <si>
    <t>DEV. FEBRERO</t>
  </si>
  <si>
    <t>DEVENGADO
MES DE FEBRERO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</si>
</sst>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#,##0.0"/>
    <numFmt numFmtId="166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6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4" fontId="23" fillId="0" borderId="0" xfId="1" applyNumberFormat="1" applyFont="1" applyAlignment="1">
      <alignment vertical="center"/>
    </xf>
    <xf numFmtId="164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34" borderId="23" xfId="0" applyNumberFormat="1" applyFill="1" applyBorder="1" applyAlignment="1">
      <alignment vertical="center"/>
    </xf>
    <xf numFmtId="164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41" fontId="23" fillId="34" borderId="23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5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43" fontId="23" fillId="0" borderId="0" xfId="0" applyNumberFormat="1" applyFont="1" applyFill="1" applyBorder="1" applyAlignment="1">
      <alignment vertical="center"/>
    </xf>
    <xf numFmtId="41" fontId="23" fillId="0" borderId="0" xfId="0" applyNumberFormat="1" applyFont="1" applyFill="1" applyBorder="1" applyAlignment="1">
      <alignment vertical="center"/>
    </xf>
    <xf numFmtId="41" fontId="23" fillId="0" borderId="21" xfId="0" applyNumberFormat="1" applyFont="1" applyBorder="1" applyAlignment="1">
      <alignment vertical="center"/>
    </xf>
    <xf numFmtId="164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41" fontId="23" fillId="0" borderId="22" xfId="0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164" fontId="24" fillId="0" borderId="0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FEBRERO</c:v>
                </c:pt>
              </c:strCache>
            </c:strRef>
          </c:cat>
          <c:val>
            <c:numRef>
              <c:f>RO!$C$53:$G$53</c:f>
              <c:numCache>
                <c:formatCode>_(* #,##0_);_(* \(#,##0\);_(* "-"_);_(@_)</c:formatCode>
                <c:ptCount val="5"/>
                <c:pt idx="0" formatCode="_(* #,##0.00_);_(* \(#,##0.00\);_(* &quot;-&quot;??_);_(@_)">
                  <c:v>6882.7593470000002</c:v>
                </c:pt>
                <c:pt idx="1">
                  <c:v>6477.9564979999996</c:v>
                </c:pt>
                <c:pt idx="2">
                  <c:v>3986.4348799999998</c:v>
                </c:pt>
                <c:pt idx="3">
                  <c:v>1798.6461193099994</c:v>
                </c:pt>
                <c:pt idx="4">
                  <c:v>550.45535201999996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32584080"/>
        <c:axId val="632581904"/>
        <c:axId val="0"/>
      </c:bar3DChart>
      <c:catAx>
        <c:axId val="632584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2581904"/>
        <c:crosses val="autoZero"/>
        <c:auto val="1"/>
        <c:lblAlgn val="ctr"/>
        <c:lblOffset val="100"/>
        <c:noMultiLvlLbl val="0"/>
      </c:catAx>
      <c:valAx>
        <c:axId val="63258190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crossAx val="6325840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216771227397666"/>
          <c:y val="0.93717246800920673"/>
          <c:w val="0.40023540674855251"/>
          <c:h val="5.082188574481705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FEBRERO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265.37835000000001</c:v>
                </c:pt>
                <c:pt idx="1">
                  <c:v>267.32953099999997</c:v>
                </c:pt>
                <c:pt idx="2">
                  <c:v>102.025087</c:v>
                </c:pt>
                <c:pt idx="3">
                  <c:v>21.506648199999997</c:v>
                </c:pt>
                <c:pt idx="4">
                  <c:v>8.7767074600000008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59748816"/>
        <c:axId val="1959749904"/>
        <c:axId val="0"/>
      </c:bar3DChart>
      <c:catAx>
        <c:axId val="195974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59749904"/>
        <c:crosses val="autoZero"/>
        <c:auto val="1"/>
        <c:lblAlgn val="ctr"/>
        <c:lblOffset val="100"/>
        <c:noMultiLvlLbl val="0"/>
      </c:catAx>
      <c:valAx>
        <c:axId val="195974990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9597488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DYT!$B$50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DYT!$C$49:$G$49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FEBRERO</c:v>
                </c:pt>
              </c:strCache>
            </c:strRef>
          </c:cat>
          <c:val>
            <c:numRef>
              <c:f>DYT!$C$50:$G$50</c:f>
              <c:numCache>
                <c:formatCode>0.0</c:formatCode>
                <c:ptCount val="5"/>
                <c:pt idx="0">
                  <c:v>0</c:v>
                </c:pt>
                <c:pt idx="1">
                  <c:v>355.684078</c:v>
                </c:pt>
                <c:pt idx="2">
                  <c:v>331.36864100000003</c:v>
                </c:pt>
                <c:pt idx="3">
                  <c:v>22.894203109999996</c:v>
                </c:pt>
                <c:pt idx="4">
                  <c:v>2.4787241100000004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052965632"/>
        <c:axId val="1052966176"/>
        <c:axId val="0"/>
      </c:bar3DChart>
      <c:catAx>
        <c:axId val="1052965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52966176"/>
        <c:crosses val="autoZero"/>
        <c:auto val="1"/>
        <c:lblAlgn val="ctr"/>
        <c:lblOffset val="100"/>
        <c:noMultiLvlLbl val="0"/>
      </c:catAx>
      <c:valAx>
        <c:axId val="105296617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10529656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ROOC!$B$26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ROOC!$C$25:$G$25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FEBRERO</c:v>
                </c:pt>
              </c:strCache>
            </c:strRef>
          </c:cat>
          <c:val>
            <c:numRef>
              <c:f>ROOC!$C$26:$G$26</c:f>
              <c:numCache>
                <c:formatCode>#,##0.0</c:formatCode>
                <c:ptCount val="5"/>
                <c:pt idx="0">
                  <c:v>0</c:v>
                </c:pt>
                <c:pt idx="1">
                  <c:v>0.82691099999999995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052964000"/>
        <c:axId val="1052964544"/>
        <c:axId val="0"/>
      </c:bar3DChart>
      <c:catAx>
        <c:axId val="1052964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52964544"/>
        <c:crosses val="autoZero"/>
        <c:auto val="1"/>
        <c:lblAlgn val="ctr"/>
        <c:lblOffset val="100"/>
        <c:noMultiLvlLbl val="0"/>
      </c:catAx>
      <c:valAx>
        <c:axId val="10529645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0529640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7127343477666815E-3"/>
                  <c:y val="-1.237533554699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8315234057277534E-3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187890579611053E-2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RD!$C$25:$G$25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RD!$B$26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RD!$C$26:$G$26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RD!$B$27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RD!$C$27:$G$27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RD!$B$28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RD!$C$28:$G$28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63702880"/>
        <c:axId val="1363701792"/>
        <c:axId val="0"/>
      </c:bar3DChart>
      <c:catAx>
        <c:axId val="1363702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63701792"/>
        <c:crosses val="autoZero"/>
        <c:auto val="1"/>
        <c:lblAlgn val="ctr"/>
        <c:lblOffset val="100"/>
        <c:noMultiLvlLbl val="0"/>
      </c:catAx>
      <c:valAx>
        <c:axId val="13637017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3637028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358587</xdr:colOff>
      <xdr:row>47</xdr:row>
      <xdr:rowOff>145677</xdr:rowOff>
    </xdr:from>
    <xdr:to>
      <xdr:col>11</xdr:col>
      <xdr:colOff>1019734</xdr:colOff>
      <xdr:row>73</xdr:row>
      <xdr:rowOff>112060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358587</xdr:colOff>
      <xdr:row>47</xdr:row>
      <xdr:rowOff>100852</xdr:rowOff>
    </xdr:from>
    <xdr:to>
      <xdr:col>11</xdr:col>
      <xdr:colOff>1008528</xdr:colOff>
      <xdr:row>90</xdr:row>
      <xdr:rowOff>67235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369793</xdr:colOff>
      <xdr:row>44</xdr:row>
      <xdr:rowOff>156882</xdr:rowOff>
    </xdr:from>
    <xdr:to>
      <xdr:col>11</xdr:col>
      <xdr:colOff>997322</xdr:colOff>
      <xdr:row>71</xdr:row>
      <xdr:rowOff>168089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336177</xdr:colOff>
      <xdr:row>20</xdr:row>
      <xdr:rowOff>90766</xdr:rowOff>
    </xdr:from>
    <xdr:to>
      <xdr:col>12</xdr:col>
      <xdr:colOff>11206</xdr:colOff>
      <xdr:row>47</xdr:row>
      <xdr:rowOff>22412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21</xdr:row>
      <xdr:rowOff>34738</xdr:rowOff>
    </xdr:from>
    <xdr:to>
      <xdr:col>12</xdr:col>
      <xdr:colOff>22411</xdr:colOff>
      <xdr:row>47</xdr:row>
      <xdr:rowOff>22412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72"/>
  <sheetViews>
    <sheetView showGridLines="0" zoomScale="85" zoomScaleNormal="85" workbookViewId="0">
      <selection activeCell="G12" sqref="G12:G13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60" t="s">
        <v>64</v>
      </c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5.75" customHeight="1" x14ac:dyDescent="0.25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5" customHeight="1" x14ac:dyDescent="0.25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ht="15" customHeight="1" x14ac:dyDescent="0.25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 ht="15" customHeight="1" x14ac:dyDescent="0.2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8" spans="1:12" ht="15.75" x14ac:dyDescent="0.25">
      <c r="B8" s="2" t="s">
        <v>10</v>
      </c>
    </row>
    <row r="9" spans="1:12" x14ac:dyDescent="0.2">
      <c r="B9" s="3" t="s">
        <v>2</v>
      </c>
    </row>
    <row r="10" spans="1:12" x14ac:dyDescent="0.25">
      <c r="A10" s="30">
        <v>1000000</v>
      </c>
    </row>
    <row r="11" spans="1:12" x14ac:dyDescent="0.25">
      <c r="B11" s="4"/>
      <c r="I11" s="66"/>
      <c r="J11" s="66"/>
      <c r="K11" s="66"/>
      <c r="L11" s="33" t="s">
        <v>28</v>
      </c>
    </row>
    <row r="12" spans="1:12" s="5" customFormat="1" ht="15" customHeight="1" x14ac:dyDescent="0.25">
      <c r="B12" s="64" t="s">
        <v>27</v>
      </c>
      <c r="C12" s="63" t="s">
        <v>0</v>
      </c>
      <c r="D12" s="63"/>
      <c r="E12" s="61" t="s">
        <v>18</v>
      </c>
      <c r="F12" s="61" t="s">
        <v>29</v>
      </c>
      <c r="G12" s="61" t="s">
        <v>67</v>
      </c>
      <c r="H12" s="61" t="s">
        <v>20</v>
      </c>
      <c r="I12" s="67" t="s">
        <v>22</v>
      </c>
      <c r="J12" s="67"/>
      <c r="K12" s="67"/>
      <c r="L12" s="58" t="s">
        <v>21</v>
      </c>
    </row>
    <row r="13" spans="1:12" s="5" customFormat="1" ht="40.5" customHeight="1" x14ac:dyDescent="0.25">
      <c r="B13" s="65"/>
      <c r="C13" s="21" t="s">
        <v>8</v>
      </c>
      <c r="D13" s="21" t="s">
        <v>7</v>
      </c>
      <c r="E13" s="62"/>
      <c r="F13" s="62"/>
      <c r="G13" s="62"/>
      <c r="H13" s="62"/>
      <c r="I13" s="21" t="s">
        <v>14</v>
      </c>
      <c r="J13" s="21" t="s">
        <v>15</v>
      </c>
      <c r="K13" s="22" t="s">
        <v>16</v>
      </c>
      <c r="L13" s="59"/>
    </row>
    <row r="14" spans="1:12" ht="20.100000000000001" customHeight="1" x14ac:dyDescent="0.25">
      <c r="B14" s="6" t="s">
        <v>30</v>
      </c>
      <c r="C14" s="8">
        <v>3099047511</v>
      </c>
      <c r="D14" s="8">
        <v>2550268716</v>
      </c>
      <c r="E14" s="19">
        <v>1064468095</v>
      </c>
      <c r="F14" s="19">
        <v>238297124.74999991</v>
      </c>
      <c r="G14" s="8">
        <v>133439671.01000005</v>
      </c>
      <c r="H14" s="8"/>
      <c r="I14" s="13">
        <f>IF(ISERROR(+#REF!/E14)=TRUE,0,++#REF!/E14)</f>
        <v>0</v>
      </c>
      <c r="J14" s="13">
        <f>IF(ISERROR(+G14/E14)=TRUE,0,++G14/E14)</f>
        <v>0.1253580747387267</v>
      </c>
      <c r="K14" s="13">
        <f>IF(ISERROR(+H14/E14)=TRUE,0,++H14/E14)</f>
        <v>0</v>
      </c>
      <c r="L14" s="16">
        <f>+D14-G14</f>
        <v>2416829044.9899998</v>
      </c>
    </row>
    <row r="15" spans="1:12" ht="20.100000000000001" customHeight="1" x14ac:dyDescent="0.25">
      <c r="B15" s="37" t="s">
        <v>31</v>
      </c>
      <c r="C15" s="38">
        <v>35861323</v>
      </c>
      <c r="D15" s="38">
        <v>37594577</v>
      </c>
      <c r="E15" s="39">
        <v>33872208</v>
      </c>
      <c r="F15" s="39">
        <v>6695277.4099999983</v>
      </c>
      <c r="G15" s="38">
        <v>4489803.7500000019</v>
      </c>
      <c r="H15" s="38"/>
      <c r="I15" s="40"/>
      <c r="J15" s="40">
        <f t="shared" ref="J15:J45" si="0">IF(ISERROR(+G15/E15)=TRUE,0,++G15/E15)</f>
        <v>0.1325512570659699</v>
      </c>
      <c r="K15" s="40">
        <f t="shared" ref="K15:K45" si="1">IF(ISERROR(+H15/E15)=TRUE,0,++H15/E15)</f>
        <v>0</v>
      </c>
      <c r="L15" s="41">
        <f t="shared" ref="L15:L45" si="2">+D15-G15</f>
        <v>33104773.25</v>
      </c>
    </row>
    <row r="16" spans="1:12" ht="20.100000000000001" customHeight="1" x14ac:dyDescent="0.25">
      <c r="B16" s="37" t="s">
        <v>32</v>
      </c>
      <c r="C16" s="38">
        <v>43685591</v>
      </c>
      <c r="D16" s="38">
        <v>45864508</v>
      </c>
      <c r="E16" s="39">
        <v>39153457</v>
      </c>
      <c r="F16" s="39">
        <v>33860966.49000001</v>
      </c>
      <c r="G16" s="38">
        <v>6408511.9399999976</v>
      </c>
      <c r="H16" s="38"/>
      <c r="I16" s="40"/>
      <c r="J16" s="40">
        <f t="shared" si="0"/>
        <v>0.16367678440246025</v>
      </c>
      <c r="K16" s="40">
        <f t="shared" si="1"/>
        <v>0</v>
      </c>
      <c r="L16" s="41">
        <f t="shared" si="2"/>
        <v>39455996.060000002</v>
      </c>
    </row>
    <row r="17" spans="2:12" ht="20.100000000000001" customHeight="1" x14ac:dyDescent="0.25">
      <c r="B17" s="37" t="s">
        <v>33</v>
      </c>
      <c r="C17" s="38">
        <v>30290272</v>
      </c>
      <c r="D17" s="38">
        <v>31370868</v>
      </c>
      <c r="E17" s="39">
        <v>22229003</v>
      </c>
      <c r="F17" s="39">
        <v>10392800.250000002</v>
      </c>
      <c r="G17" s="38">
        <v>6342269.5300000003</v>
      </c>
      <c r="H17" s="38"/>
      <c r="I17" s="40"/>
      <c r="J17" s="40">
        <f t="shared" si="0"/>
        <v>0.28531506923634858</v>
      </c>
      <c r="K17" s="40">
        <f t="shared" si="1"/>
        <v>0</v>
      </c>
      <c r="L17" s="41">
        <f t="shared" si="2"/>
        <v>25028598.469999999</v>
      </c>
    </row>
    <row r="18" spans="2:12" ht="20.100000000000001" customHeight="1" x14ac:dyDescent="0.25">
      <c r="B18" s="37" t="s">
        <v>34</v>
      </c>
      <c r="C18" s="38">
        <v>33114255</v>
      </c>
      <c r="D18" s="38">
        <v>35298750</v>
      </c>
      <c r="E18" s="39">
        <v>28455657</v>
      </c>
      <c r="F18" s="39">
        <v>24805862.689999998</v>
      </c>
      <c r="G18" s="38">
        <v>4796767.6399999997</v>
      </c>
      <c r="H18" s="38"/>
      <c r="I18" s="40"/>
      <c r="J18" s="40">
        <f t="shared" si="0"/>
        <v>0.16856991353248318</v>
      </c>
      <c r="K18" s="40">
        <f t="shared" si="1"/>
        <v>0</v>
      </c>
      <c r="L18" s="41">
        <f t="shared" si="2"/>
        <v>30501982.359999999</v>
      </c>
    </row>
    <row r="19" spans="2:12" ht="20.100000000000001" customHeight="1" x14ac:dyDescent="0.25">
      <c r="B19" s="37" t="s">
        <v>35</v>
      </c>
      <c r="C19" s="38">
        <v>163324343</v>
      </c>
      <c r="D19" s="38">
        <v>172977223</v>
      </c>
      <c r="E19" s="39">
        <v>152624689</v>
      </c>
      <c r="F19" s="39">
        <v>143374113.27000001</v>
      </c>
      <c r="G19" s="38">
        <v>26991082.800000001</v>
      </c>
      <c r="H19" s="38"/>
      <c r="I19" s="40"/>
      <c r="J19" s="40">
        <f t="shared" si="0"/>
        <v>0.17684611170608183</v>
      </c>
      <c r="K19" s="40">
        <f t="shared" si="1"/>
        <v>0</v>
      </c>
      <c r="L19" s="41">
        <f t="shared" si="2"/>
        <v>145986140.19999999</v>
      </c>
    </row>
    <row r="20" spans="2:12" ht="20.100000000000001" customHeight="1" x14ac:dyDescent="0.25">
      <c r="B20" s="37" t="s">
        <v>36</v>
      </c>
      <c r="C20" s="38">
        <v>110261668</v>
      </c>
      <c r="D20" s="38">
        <v>116860938</v>
      </c>
      <c r="E20" s="39">
        <v>104281725</v>
      </c>
      <c r="F20" s="39">
        <v>80406261.899999991</v>
      </c>
      <c r="G20" s="38">
        <v>17467069.77</v>
      </c>
      <c r="H20" s="38"/>
      <c r="I20" s="40"/>
      <c r="J20" s="40">
        <f t="shared" si="0"/>
        <v>0.16749885725423125</v>
      </c>
      <c r="K20" s="40">
        <f t="shared" si="1"/>
        <v>0</v>
      </c>
      <c r="L20" s="41">
        <f t="shared" si="2"/>
        <v>99393868.230000004</v>
      </c>
    </row>
    <row r="21" spans="2:12" ht="20.100000000000001" customHeight="1" x14ac:dyDescent="0.25">
      <c r="B21" s="37" t="s">
        <v>37</v>
      </c>
      <c r="C21" s="38">
        <v>130602019</v>
      </c>
      <c r="D21" s="38">
        <v>137180716</v>
      </c>
      <c r="E21" s="39">
        <v>121407131</v>
      </c>
      <c r="F21" s="39">
        <v>104890642.90999998</v>
      </c>
      <c r="G21" s="38">
        <v>19527288.609999999</v>
      </c>
      <c r="H21" s="38"/>
      <c r="I21" s="40"/>
      <c r="J21" s="40">
        <f t="shared" si="0"/>
        <v>0.16084136449942138</v>
      </c>
      <c r="K21" s="40">
        <f t="shared" si="1"/>
        <v>0</v>
      </c>
      <c r="L21" s="41">
        <f t="shared" si="2"/>
        <v>117653427.39</v>
      </c>
    </row>
    <row r="22" spans="2:12" ht="20.100000000000001" customHeight="1" x14ac:dyDescent="0.25">
      <c r="B22" s="37" t="s">
        <v>38</v>
      </c>
      <c r="C22" s="38">
        <v>34112983</v>
      </c>
      <c r="D22" s="38">
        <v>35939279</v>
      </c>
      <c r="E22" s="39">
        <v>31567302</v>
      </c>
      <c r="F22" s="39">
        <v>27346543.419999991</v>
      </c>
      <c r="G22" s="38">
        <v>4659807.83</v>
      </c>
      <c r="H22" s="38"/>
      <c r="I22" s="40"/>
      <c r="J22" s="40">
        <f t="shared" si="0"/>
        <v>0.14761501727325319</v>
      </c>
      <c r="K22" s="40">
        <f t="shared" si="1"/>
        <v>0</v>
      </c>
      <c r="L22" s="41">
        <f t="shared" si="2"/>
        <v>31279471.170000002</v>
      </c>
    </row>
    <row r="23" spans="2:12" ht="20.100000000000001" customHeight="1" x14ac:dyDescent="0.25">
      <c r="B23" s="37" t="s">
        <v>39</v>
      </c>
      <c r="C23" s="38">
        <v>75542443</v>
      </c>
      <c r="D23" s="38">
        <v>79792779</v>
      </c>
      <c r="E23" s="39">
        <v>69650362</v>
      </c>
      <c r="F23" s="39">
        <v>12452145.380000005</v>
      </c>
      <c r="G23" s="38">
        <v>10924842.65000001</v>
      </c>
      <c r="H23" s="38"/>
      <c r="I23" s="40"/>
      <c r="J23" s="40">
        <f t="shared" si="0"/>
        <v>0.15685263272572811</v>
      </c>
      <c r="K23" s="40">
        <f t="shared" si="1"/>
        <v>0</v>
      </c>
      <c r="L23" s="41">
        <f t="shared" si="2"/>
        <v>68867936.349999994</v>
      </c>
    </row>
    <row r="24" spans="2:12" ht="20.100000000000001" customHeight="1" x14ac:dyDescent="0.25">
      <c r="B24" s="37" t="s">
        <v>40</v>
      </c>
      <c r="C24" s="38">
        <v>136143663</v>
      </c>
      <c r="D24" s="38">
        <v>142848737</v>
      </c>
      <c r="E24" s="39">
        <v>124013224</v>
      </c>
      <c r="F24" s="39">
        <v>114368717.84999998</v>
      </c>
      <c r="G24" s="38">
        <v>21630297.049999997</v>
      </c>
      <c r="H24" s="38"/>
      <c r="I24" s="40"/>
      <c r="J24" s="40">
        <f t="shared" si="0"/>
        <v>0.17441927846339997</v>
      </c>
      <c r="K24" s="40">
        <f t="shared" si="1"/>
        <v>0</v>
      </c>
      <c r="L24" s="41">
        <f t="shared" si="2"/>
        <v>121218439.95</v>
      </c>
    </row>
    <row r="25" spans="2:12" ht="20.100000000000001" customHeight="1" x14ac:dyDescent="0.25">
      <c r="B25" s="37" t="s">
        <v>41</v>
      </c>
      <c r="C25" s="38">
        <v>116404536</v>
      </c>
      <c r="D25" s="38">
        <v>123073295</v>
      </c>
      <c r="E25" s="39">
        <v>105915679</v>
      </c>
      <c r="F25" s="39">
        <v>82480545.469999999</v>
      </c>
      <c r="G25" s="38">
        <v>15282622.719999988</v>
      </c>
      <c r="H25" s="38"/>
      <c r="I25" s="40"/>
      <c r="J25" s="40">
        <f t="shared" si="0"/>
        <v>0.1442904663812804</v>
      </c>
      <c r="K25" s="40">
        <f t="shared" si="1"/>
        <v>0</v>
      </c>
      <c r="L25" s="41">
        <f t="shared" si="2"/>
        <v>107790672.28000002</v>
      </c>
    </row>
    <row r="26" spans="2:12" ht="20.100000000000001" customHeight="1" x14ac:dyDescent="0.25">
      <c r="B26" s="37" t="s">
        <v>42</v>
      </c>
      <c r="C26" s="38">
        <v>178411998</v>
      </c>
      <c r="D26" s="38">
        <v>188287323</v>
      </c>
      <c r="E26" s="39">
        <v>166053588</v>
      </c>
      <c r="F26" s="39">
        <v>30222810.920000002</v>
      </c>
      <c r="G26" s="38">
        <v>26693903.050000001</v>
      </c>
      <c r="H26" s="38"/>
      <c r="I26" s="40"/>
      <c r="J26" s="40">
        <f t="shared" si="0"/>
        <v>0.16075475014728377</v>
      </c>
      <c r="K26" s="40">
        <f t="shared" si="1"/>
        <v>0</v>
      </c>
      <c r="L26" s="41">
        <f t="shared" si="2"/>
        <v>161593419.94999999</v>
      </c>
    </row>
    <row r="27" spans="2:12" ht="20.100000000000001" customHeight="1" x14ac:dyDescent="0.25">
      <c r="B27" s="37" t="s">
        <v>43</v>
      </c>
      <c r="C27" s="38">
        <v>164010013</v>
      </c>
      <c r="D27" s="38">
        <v>171872201</v>
      </c>
      <c r="E27" s="39">
        <v>145316502</v>
      </c>
      <c r="F27" s="39">
        <v>129682439.89999993</v>
      </c>
      <c r="G27" s="38">
        <v>22208483.309999995</v>
      </c>
      <c r="H27" s="38"/>
      <c r="I27" s="40"/>
      <c r="J27" s="40">
        <f t="shared" si="0"/>
        <v>0.15282836432437655</v>
      </c>
      <c r="K27" s="40">
        <f t="shared" si="1"/>
        <v>0</v>
      </c>
      <c r="L27" s="41">
        <f t="shared" si="2"/>
        <v>149663717.69</v>
      </c>
    </row>
    <row r="28" spans="2:12" ht="20.100000000000001" customHeight="1" x14ac:dyDescent="0.25">
      <c r="B28" s="37" t="s">
        <v>44</v>
      </c>
      <c r="C28" s="38">
        <v>75183718</v>
      </c>
      <c r="D28" s="38">
        <v>79426360</v>
      </c>
      <c r="E28" s="39">
        <v>73346822</v>
      </c>
      <c r="F28" s="39">
        <v>63738634.260000005</v>
      </c>
      <c r="G28" s="38">
        <v>12111218.67</v>
      </c>
      <c r="H28" s="38"/>
      <c r="I28" s="40"/>
      <c r="J28" s="40">
        <f t="shared" si="0"/>
        <v>0.16512260981123353</v>
      </c>
      <c r="K28" s="40">
        <f t="shared" si="1"/>
        <v>0</v>
      </c>
      <c r="L28" s="41">
        <f t="shared" si="2"/>
        <v>67315141.329999998</v>
      </c>
    </row>
    <row r="29" spans="2:12" ht="20.100000000000001" customHeight="1" x14ac:dyDescent="0.25">
      <c r="B29" s="37" t="s">
        <v>45</v>
      </c>
      <c r="C29" s="38">
        <v>57310738</v>
      </c>
      <c r="D29" s="38">
        <v>60146361</v>
      </c>
      <c r="E29" s="39">
        <v>55340677</v>
      </c>
      <c r="F29" s="39">
        <v>42378159.830000006</v>
      </c>
      <c r="G29" s="38">
        <v>7768319.2699999986</v>
      </c>
      <c r="H29" s="38"/>
      <c r="I29" s="40"/>
      <c r="J29" s="40">
        <f t="shared" si="0"/>
        <v>0.14037268228576241</v>
      </c>
      <c r="K29" s="40">
        <f t="shared" si="1"/>
        <v>0</v>
      </c>
      <c r="L29" s="41">
        <f t="shared" si="2"/>
        <v>52378041.730000004</v>
      </c>
    </row>
    <row r="30" spans="2:12" ht="20.100000000000001" customHeight="1" x14ac:dyDescent="0.25">
      <c r="B30" s="37" t="s">
        <v>46</v>
      </c>
      <c r="C30" s="38">
        <v>41868976</v>
      </c>
      <c r="D30" s="38">
        <v>43765307</v>
      </c>
      <c r="E30" s="39">
        <v>37648989</v>
      </c>
      <c r="F30" s="39">
        <v>31719378.890000008</v>
      </c>
      <c r="G30" s="38">
        <v>5083849.05</v>
      </c>
      <c r="H30" s="38"/>
      <c r="I30" s="40"/>
      <c r="J30" s="40">
        <f t="shared" si="0"/>
        <v>0.13503281721588858</v>
      </c>
      <c r="K30" s="40">
        <f t="shared" si="1"/>
        <v>0</v>
      </c>
      <c r="L30" s="41">
        <f t="shared" si="2"/>
        <v>38681457.950000003</v>
      </c>
    </row>
    <row r="31" spans="2:12" ht="20.100000000000001" customHeight="1" x14ac:dyDescent="0.25">
      <c r="B31" s="37" t="s">
        <v>47</v>
      </c>
      <c r="C31" s="38">
        <v>52915978</v>
      </c>
      <c r="D31" s="38">
        <v>55798372</v>
      </c>
      <c r="E31" s="39">
        <v>48267904</v>
      </c>
      <c r="F31" s="39">
        <v>10256960.619999997</v>
      </c>
      <c r="G31" s="38">
        <v>7623138.6700000009</v>
      </c>
      <c r="H31" s="38"/>
      <c r="I31" s="40"/>
      <c r="J31" s="40">
        <f t="shared" si="0"/>
        <v>0.15793390717773867</v>
      </c>
      <c r="K31" s="40">
        <f t="shared" si="1"/>
        <v>0</v>
      </c>
      <c r="L31" s="41">
        <f t="shared" si="2"/>
        <v>48175233.329999998</v>
      </c>
    </row>
    <row r="32" spans="2:12" ht="20.100000000000001" customHeight="1" x14ac:dyDescent="0.25">
      <c r="B32" s="37" t="s">
        <v>48</v>
      </c>
      <c r="C32" s="38">
        <v>84541195</v>
      </c>
      <c r="D32" s="38">
        <v>89350082</v>
      </c>
      <c r="E32" s="39">
        <v>79201175</v>
      </c>
      <c r="F32" s="39">
        <v>72048048.549999982</v>
      </c>
      <c r="G32" s="38">
        <v>13069877.249999993</v>
      </c>
      <c r="H32" s="38"/>
      <c r="I32" s="40"/>
      <c r="J32" s="40">
        <f t="shared" si="0"/>
        <v>0.16502125441952084</v>
      </c>
      <c r="K32" s="40">
        <f t="shared" si="1"/>
        <v>0</v>
      </c>
      <c r="L32" s="41">
        <f t="shared" si="2"/>
        <v>76280204.75</v>
      </c>
    </row>
    <row r="33" spans="2:12" ht="20.100000000000001" customHeight="1" x14ac:dyDescent="0.25">
      <c r="B33" s="37" t="s">
        <v>49</v>
      </c>
      <c r="C33" s="38">
        <v>39157066</v>
      </c>
      <c r="D33" s="38">
        <v>41206765</v>
      </c>
      <c r="E33" s="39">
        <v>36524094</v>
      </c>
      <c r="F33" s="39">
        <v>31758424.32</v>
      </c>
      <c r="G33" s="38">
        <v>5653335.1499999994</v>
      </c>
      <c r="H33" s="38"/>
      <c r="I33" s="40"/>
      <c r="J33" s="40">
        <f t="shared" si="0"/>
        <v>0.15478372030254875</v>
      </c>
      <c r="K33" s="40">
        <f t="shared" si="1"/>
        <v>0</v>
      </c>
      <c r="L33" s="41">
        <f t="shared" si="2"/>
        <v>35553429.850000001</v>
      </c>
    </row>
    <row r="34" spans="2:12" ht="20.100000000000001" customHeight="1" x14ac:dyDescent="0.25">
      <c r="B34" s="37" t="s">
        <v>50</v>
      </c>
      <c r="C34" s="38">
        <v>21683919</v>
      </c>
      <c r="D34" s="38">
        <v>22778853</v>
      </c>
      <c r="E34" s="39">
        <v>19672305</v>
      </c>
      <c r="F34" s="39">
        <v>4696628.6599999983</v>
      </c>
      <c r="G34" s="38">
        <v>3631837.4500000016</v>
      </c>
      <c r="H34" s="38"/>
      <c r="I34" s="40"/>
      <c r="J34" s="40">
        <f t="shared" si="0"/>
        <v>0.18461677215760947</v>
      </c>
      <c r="K34" s="40">
        <f t="shared" si="1"/>
        <v>0</v>
      </c>
      <c r="L34" s="41">
        <f t="shared" si="2"/>
        <v>19147015.549999997</v>
      </c>
    </row>
    <row r="35" spans="2:12" ht="20.100000000000001" customHeight="1" x14ac:dyDescent="0.25">
      <c r="B35" s="37" t="s">
        <v>51</v>
      </c>
      <c r="C35" s="38">
        <v>49771012</v>
      </c>
      <c r="D35" s="38">
        <v>51902116</v>
      </c>
      <c r="E35" s="39">
        <v>44511170</v>
      </c>
      <c r="F35" s="39">
        <v>8505306.5999999996</v>
      </c>
      <c r="G35" s="38">
        <v>7141144.6900000004</v>
      </c>
      <c r="H35" s="38"/>
      <c r="I35" s="40"/>
      <c r="J35" s="40">
        <f t="shared" si="0"/>
        <v>0.16043489061285068</v>
      </c>
      <c r="K35" s="40">
        <f t="shared" si="1"/>
        <v>0</v>
      </c>
      <c r="L35" s="41">
        <f t="shared" si="2"/>
        <v>44760971.310000002</v>
      </c>
    </row>
    <row r="36" spans="2:12" ht="20.100000000000001" customHeight="1" x14ac:dyDescent="0.25">
      <c r="B36" s="37" t="s">
        <v>52</v>
      </c>
      <c r="C36" s="38">
        <v>49911887</v>
      </c>
      <c r="D36" s="38">
        <v>52152787</v>
      </c>
      <c r="E36" s="39">
        <v>44292716</v>
      </c>
      <c r="F36" s="39">
        <v>6952122.2300000023</v>
      </c>
      <c r="G36" s="38">
        <v>6716205.1300000027</v>
      </c>
      <c r="H36" s="38"/>
      <c r="I36" s="40"/>
      <c r="J36" s="40">
        <f t="shared" si="0"/>
        <v>0.15163227131973581</v>
      </c>
      <c r="K36" s="40">
        <f t="shared" si="1"/>
        <v>0</v>
      </c>
      <c r="L36" s="41">
        <f t="shared" si="2"/>
        <v>45436581.869999997</v>
      </c>
    </row>
    <row r="37" spans="2:12" ht="20.100000000000001" customHeight="1" x14ac:dyDescent="0.25">
      <c r="B37" s="37" t="s">
        <v>53</v>
      </c>
      <c r="C37" s="38">
        <v>954000000</v>
      </c>
      <c r="D37" s="38">
        <v>954000000</v>
      </c>
      <c r="E37" s="39">
        <v>381908000</v>
      </c>
      <c r="F37" s="39">
        <v>36092768.849999957</v>
      </c>
      <c r="G37" s="38">
        <v>9782469.0299999956</v>
      </c>
      <c r="H37" s="38"/>
      <c r="I37" s="40"/>
      <c r="J37" s="40">
        <f t="shared" si="0"/>
        <v>2.5614726661918566E-2</v>
      </c>
      <c r="K37" s="40">
        <f t="shared" si="1"/>
        <v>0</v>
      </c>
      <c r="L37" s="41">
        <f t="shared" si="2"/>
        <v>944217530.97000003</v>
      </c>
    </row>
    <row r="38" spans="2:12" ht="20.100000000000001" customHeight="1" x14ac:dyDescent="0.25">
      <c r="B38" s="37" t="s">
        <v>54</v>
      </c>
      <c r="C38" s="38">
        <v>149332500</v>
      </c>
      <c r="D38" s="38">
        <v>151832500</v>
      </c>
      <c r="E38" s="39">
        <v>92241167</v>
      </c>
      <c r="F38" s="39">
        <v>35750465.840000004</v>
      </c>
      <c r="G38" s="38">
        <v>12386634.949999999</v>
      </c>
      <c r="H38" s="38"/>
      <c r="I38" s="40"/>
      <c r="J38" s="40">
        <f t="shared" si="0"/>
        <v>0.13428532349335953</v>
      </c>
      <c r="K38" s="40">
        <f t="shared" si="1"/>
        <v>0</v>
      </c>
      <c r="L38" s="41">
        <f t="shared" si="2"/>
        <v>139445865.05000001</v>
      </c>
    </row>
    <row r="39" spans="2:12" ht="20.100000000000001" customHeight="1" x14ac:dyDescent="0.25">
      <c r="B39" s="37" t="s">
        <v>55</v>
      </c>
      <c r="C39" s="38">
        <v>127652181</v>
      </c>
      <c r="D39" s="38">
        <v>128228988</v>
      </c>
      <c r="E39" s="39">
        <v>18207648</v>
      </c>
      <c r="F39" s="39">
        <v>81179703.380000025</v>
      </c>
      <c r="G39" s="38">
        <v>17083831.599999998</v>
      </c>
      <c r="H39" s="38"/>
      <c r="I39" s="40"/>
      <c r="J39" s="40">
        <f t="shared" si="0"/>
        <v>0.93827778305028731</v>
      </c>
      <c r="K39" s="40">
        <f t="shared" si="1"/>
        <v>0</v>
      </c>
      <c r="L39" s="41">
        <f t="shared" si="2"/>
        <v>111145156.40000001</v>
      </c>
    </row>
    <row r="40" spans="2:12" ht="20.100000000000001" customHeight="1" x14ac:dyDescent="0.25">
      <c r="B40" s="37" t="s">
        <v>56</v>
      </c>
      <c r="C40" s="38">
        <v>22180202</v>
      </c>
      <c r="D40" s="38">
        <v>23033474</v>
      </c>
      <c r="E40" s="39">
        <v>118584304</v>
      </c>
      <c r="F40" s="39">
        <v>6234117.3199999994</v>
      </c>
      <c r="G40" s="38">
        <v>2373960.7000000007</v>
      </c>
      <c r="H40" s="38"/>
      <c r="I40" s="40"/>
      <c r="J40" s="40">
        <f t="shared" si="0"/>
        <v>2.0019181459293302E-2</v>
      </c>
      <c r="K40" s="40">
        <f t="shared" si="1"/>
        <v>0</v>
      </c>
      <c r="L40" s="41">
        <f t="shared" si="2"/>
        <v>20659513.300000001</v>
      </c>
    </row>
    <row r="41" spans="2:12" ht="20.100000000000001" customHeight="1" x14ac:dyDescent="0.25">
      <c r="B41" s="37" t="s">
        <v>57</v>
      </c>
      <c r="C41" s="38">
        <v>85087148</v>
      </c>
      <c r="D41" s="38">
        <v>85087148</v>
      </c>
      <c r="E41" s="39">
        <v>64561004</v>
      </c>
      <c r="F41" s="39">
        <v>16320543.339999998</v>
      </c>
      <c r="G41" s="38">
        <v>5635473.3199999994</v>
      </c>
      <c r="H41" s="38"/>
      <c r="I41" s="40"/>
      <c r="J41" s="40">
        <f t="shared" si="0"/>
        <v>8.7289121464096175E-2</v>
      </c>
      <c r="K41" s="40">
        <f t="shared" si="1"/>
        <v>0</v>
      </c>
      <c r="L41" s="41">
        <f t="shared" si="2"/>
        <v>79451674.680000007</v>
      </c>
    </row>
    <row r="42" spans="2:12" ht="20.100000000000001" customHeight="1" x14ac:dyDescent="0.25">
      <c r="B42" s="37" t="s">
        <v>58</v>
      </c>
      <c r="C42" s="38">
        <v>166220204</v>
      </c>
      <c r="D42" s="38">
        <v>179244275</v>
      </c>
      <c r="E42" s="39">
        <v>164390403</v>
      </c>
      <c r="F42" s="39">
        <v>49390862.849999987</v>
      </c>
      <c r="G42" s="38">
        <v>26976625.630000003</v>
      </c>
      <c r="H42" s="38"/>
      <c r="I42" s="40"/>
      <c r="J42" s="40">
        <f t="shared" si="0"/>
        <v>0.1641009763203756</v>
      </c>
      <c r="K42" s="40">
        <f t="shared" si="1"/>
        <v>0</v>
      </c>
      <c r="L42" s="41">
        <f t="shared" si="2"/>
        <v>152267649.37</v>
      </c>
    </row>
    <row r="43" spans="2:12" ht="20.100000000000001" customHeight="1" x14ac:dyDescent="0.25">
      <c r="B43" s="37" t="s">
        <v>59</v>
      </c>
      <c r="C43" s="38">
        <v>197918429</v>
      </c>
      <c r="D43" s="38">
        <v>210189780</v>
      </c>
      <c r="E43" s="39">
        <v>182926923</v>
      </c>
      <c r="F43" s="39">
        <v>57856966.18</v>
      </c>
      <c r="G43" s="38">
        <v>34496976.57</v>
      </c>
      <c r="H43" s="38"/>
      <c r="I43" s="40"/>
      <c r="J43" s="40">
        <f t="shared" si="0"/>
        <v>0.18858337528587851</v>
      </c>
      <c r="K43" s="40">
        <f t="shared" si="1"/>
        <v>0</v>
      </c>
      <c r="L43" s="41">
        <f t="shared" si="2"/>
        <v>175692803.43000001</v>
      </c>
    </row>
    <row r="44" spans="2:12" ht="20.100000000000001" customHeight="1" x14ac:dyDescent="0.25">
      <c r="B44" s="37" t="s">
        <v>60</v>
      </c>
      <c r="C44" s="38">
        <v>246782330</v>
      </c>
      <c r="D44" s="38">
        <v>262205593</v>
      </c>
      <c r="E44" s="39">
        <v>217064787</v>
      </c>
      <c r="F44" s="39">
        <v>185336994.24999994</v>
      </c>
      <c r="G44" s="38">
        <v>35502103.479999952</v>
      </c>
      <c r="H44" s="38"/>
      <c r="I44" s="40"/>
      <c r="J44" s="40">
        <f t="shared" si="0"/>
        <v>0.16355533281406878</v>
      </c>
      <c r="K44" s="40">
        <f t="shared" si="1"/>
        <v>0</v>
      </c>
      <c r="L44" s="41">
        <f t="shared" si="2"/>
        <v>226703489.52000004</v>
      </c>
    </row>
    <row r="45" spans="2:12" ht="20.100000000000001" customHeight="1" x14ac:dyDescent="0.25">
      <c r="B45" s="37" t="s">
        <v>61</v>
      </c>
      <c r="C45" s="38">
        <v>110429246</v>
      </c>
      <c r="D45" s="38">
        <v>118377827</v>
      </c>
      <c r="E45" s="39">
        <v>98736170</v>
      </c>
      <c r="F45" s="39">
        <v>19153780.729999997</v>
      </c>
      <c r="G45" s="38">
        <v>16555929.750000011</v>
      </c>
      <c r="H45" s="38"/>
      <c r="I45" s="40"/>
      <c r="J45" s="40">
        <f t="shared" si="0"/>
        <v>0.16767846828573574</v>
      </c>
      <c r="K45" s="40">
        <f t="shared" si="1"/>
        <v>0</v>
      </c>
      <c r="L45" s="41">
        <f t="shared" si="2"/>
        <v>101821897.24999999</v>
      </c>
    </row>
    <row r="46" spans="2:12" ht="23.25" customHeight="1" x14ac:dyDescent="0.25">
      <c r="B46" s="29" t="s">
        <v>9</v>
      </c>
      <c r="C46" s="11">
        <f t="shared" ref="C46:H46" si="3">SUM(C14:C45)</f>
        <v>6882759347</v>
      </c>
      <c r="D46" s="11">
        <f t="shared" si="3"/>
        <v>6477956498</v>
      </c>
      <c r="E46" s="11">
        <f t="shared" si="3"/>
        <v>3986434880</v>
      </c>
      <c r="F46" s="11">
        <f t="shared" si="3"/>
        <v>1798646119.3099995</v>
      </c>
      <c r="G46" s="11">
        <f t="shared" si="3"/>
        <v>550455352.01999998</v>
      </c>
      <c r="H46" s="11">
        <f t="shared" si="3"/>
        <v>0</v>
      </c>
      <c r="I46" s="15">
        <f>IF(ISERROR(+#REF!/E46)=TRUE,0,++#REF!/E46)</f>
        <v>0</v>
      </c>
      <c r="J46" s="15">
        <f>IF(ISERROR(+G46/E46)=TRUE,0,++G46/E46)</f>
        <v>0.13808211311355975</v>
      </c>
      <c r="K46" s="15">
        <f>IF(ISERROR(+H46/E46)=TRUE,0,++H46/E46)</f>
        <v>0</v>
      </c>
      <c r="L46" s="18">
        <f>SUM(L14:L45)</f>
        <v>5927501145.9799995</v>
      </c>
    </row>
    <row r="47" spans="2:12" x14ac:dyDescent="0.2">
      <c r="B47" s="12" t="s">
        <v>65</v>
      </c>
    </row>
    <row r="48" spans="2:12" s="34" customFormat="1" x14ac:dyDescent="0.2">
      <c r="B48" s="12"/>
    </row>
    <row r="49" spans="2:12" s="34" customFormat="1" x14ac:dyDescent="0.25">
      <c r="K49" s="35"/>
    </row>
    <row r="50" spans="2:12" s="34" customFormat="1" x14ac:dyDescent="0.25">
      <c r="K50" s="35"/>
    </row>
    <row r="51" spans="2:12" s="34" customFormat="1" x14ac:dyDescent="0.25">
      <c r="K51" s="35"/>
    </row>
    <row r="52" spans="2:12" s="34" customFormat="1" ht="44.25" customHeight="1" x14ac:dyDescent="0.25">
      <c r="B52" s="45" t="s">
        <v>62</v>
      </c>
      <c r="C52" s="45" t="s">
        <v>8</v>
      </c>
      <c r="D52" s="45" t="s">
        <v>7</v>
      </c>
      <c r="E52" s="46" t="s">
        <v>23</v>
      </c>
      <c r="F52" s="46" t="s">
        <v>24</v>
      </c>
      <c r="G52" s="46" t="s">
        <v>66</v>
      </c>
      <c r="H52" s="47" t="s">
        <v>20</v>
      </c>
      <c r="I52" s="57"/>
      <c r="J52" s="57"/>
      <c r="K52" s="57"/>
      <c r="L52" s="46"/>
    </row>
    <row r="53" spans="2:12" s="34" customFormat="1" x14ac:dyDescent="0.25">
      <c r="B53" s="48" t="s">
        <v>63</v>
      </c>
      <c r="C53" s="49">
        <f>C46/$A$10</f>
        <v>6882.7593470000002</v>
      </c>
      <c r="D53" s="50">
        <f>D46/$A$10</f>
        <v>6477.9564979999996</v>
      </c>
      <c r="E53" s="50">
        <f>E46/$A$10</f>
        <v>3986.4348799999998</v>
      </c>
      <c r="F53" s="50">
        <f>F46/$A$10</f>
        <v>1798.6461193099994</v>
      </c>
      <c r="G53" s="50">
        <f>G46/$A$10</f>
        <v>550.45535201999996</v>
      </c>
      <c r="H53" s="51"/>
      <c r="I53" s="52"/>
      <c r="J53" s="52"/>
      <c r="K53" s="52"/>
      <c r="L53" s="53"/>
    </row>
    <row r="54" spans="2:12" s="34" customFormat="1" x14ac:dyDescent="0.25">
      <c r="B54" s="48"/>
      <c r="C54" s="50"/>
      <c r="D54" s="50"/>
      <c r="E54" s="50"/>
      <c r="F54" s="50"/>
      <c r="G54" s="50"/>
      <c r="H54" s="54"/>
      <c r="I54" s="52"/>
      <c r="J54" s="52"/>
      <c r="K54" s="52"/>
      <c r="L54" s="53"/>
    </row>
    <row r="55" spans="2:12" s="34" customFormat="1" x14ac:dyDescent="0.25">
      <c r="B55" s="48"/>
      <c r="C55" s="50"/>
      <c r="D55" s="50"/>
      <c r="E55" s="50"/>
      <c r="F55" s="50"/>
      <c r="G55" s="50"/>
      <c r="H55" s="54"/>
      <c r="I55" s="52"/>
      <c r="J55" s="52"/>
      <c r="K55" s="52"/>
      <c r="L55" s="53"/>
    </row>
    <row r="56" spans="2:12" s="34" customFormat="1" x14ac:dyDescent="0.25">
      <c r="B56" s="48"/>
      <c r="C56" s="50"/>
      <c r="D56" s="50"/>
      <c r="E56" s="50"/>
      <c r="F56" s="50"/>
      <c r="G56" s="50"/>
      <c r="H56" s="54"/>
      <c r="I56" s="52"/>
      <c r="J56" s="52"/>
      <c r="K56" s="52"/>
      <c r="L56" s="53"/>
    </row>
    <row r="57" spans="2:12" s="34" customFormat="1" x14ac:dyDescent="0.25">
      <c r="K57" s="35"/>
    </row>
    <row r="58" spans="2:12" s="34" customFormat="1" x14ac:dyDescent="0.25">
      <c r="K58" s="35"/>
    </row>
    <row r="59" spans="2:12" s="34" customFormat="1" x14ac:dyDescent="0.25">
      <c r="K59" s="35"/>
    </row>
    <row r="60" spans="2:12" s="34" customFormat="1" x14ac:dyDescent="0.25">
      <c r="K60" s="35"/>
    </row>
    <row r="61" spans="2:12" s="34" customFormat="1" x14ac:dyDescent="0.25">
      <c r="K61" s="35"/>
    </row>
    <row r="62" spans="2:12" s="34" customFormat="1" x14ac:dyDescent="0.25">
      <c r="K62" s="35"/>
    </row>
    <row r="63" spans="2:12" s="34" customFormat="1" x14ac:dyDescent="0.25">
      <c r="K63" s="35"/>
    </row>
    <row r="64" spans="2:12" s="34" customFormat="1" x14ac:dyDescent="0.25">
      <c r="K64" s="35"/>
    </row>
    <row r="65" spans="11:11" s="34" customFormat="1" x14ac:dyDescent="0.25">
      <c r="K65" s="35"/>
    </row>
    <row r="66" spans="11:11" s="34" customFormat="1" x14ac:dyDescent="0.25">
      <c r="K66" s="35"/>
    </row>
    <row r="67" spans="11:11" s="34" customFormat="1" x14ac:dyDescent="0.25">
      <c r="K67" s="35"/>
    </row>
    <row r="68" spans="11:11" s="34" customFormat="1" x14ac:dyDescent="0.25">
      <c r="K68" s="35"/>
    </row>
    <row r="69" spans="11:11" s="34" customFormat="1" x14ac:dyDescent="0.25">
      <c r="K69" s="35"/>
    </row>
    <row r="70" spans="11:11" s="34" customFormat="1" x14ac:dyDescent="0.25">
      <c r="K70" s="35"/>
    </row>
    <row r="71" spans="11:11" s="34" customFormat="1" x14ac:dyDescent="0.25">
      <c r="K71" s="35"/>
    </row>
    <row r="72" spans="11:11" s="34" customFormat="1" x14ac:dyDescent="0.25">
      <c r="K72" s="35"/>
    </row>
  </sheetData>
  <mergeCells count="11">
    <mergeCell ref="I52:K52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61"/>
  <sheetViews>
    <sheetView showGridLines="0" tabSelected="1" zoomScale="85" zoomScaleNormal="85" workbookViewId="0">
      <selection activeCell="G14" sqref="G14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60" t="s">
        <v>64</v>
      </c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5.75" customHeight="1" x14ac:dyDescent="0.25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5" customHeight="1" x14ac:dyDescent="0.25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ht="15" customHeight="1" x14ac:dyDescent="0.25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 ht="15" customHeight="1" x14ac:dyDescent="0.2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8" spans="1:12" ht="15.75" x14ac:dyDescent="0.25">
      <c r="B8" s="2" t="s">
        <v>11</v>
      </c>
    </row>
    <row r="9" spans="1:12" x14ac:dyDescent="0.2">
      <c r="B9" s="3" t="s">
        <v>2</v>
      </c>
    </row>
    <row r="11" spans="1:12" x14ac:dyDescent="0.25">
      <c r="B11" s="4"/>
      <c r="I11" s="66"/>
      <c r="J11" s="66"/>
      <c r="K11" s="66"/>
      <c r="L11" s="33" t="s">
        <v>28</v>
      </c>
    </row>
    <row r="12" spans="1:12" s="5" customFormat="1" ht="15" customHeight="1" x14ac:dyDescent="0.25">
      <c r="B12" s="64" t="s">
        <v>27</v>
      </c>
      <c r="C12" s="63" t="s">
        <v>0</v>
      </c>
      <c r="D12" s="63"/>
      <c r="E12" s="61" t="s">
        <v>13</v>
      </c>
      <c r="F12" s="61" t="s">
        <v>29</v>
      </c>
      <c r="G12" s="61" t="s">
        <v>67</v>
      </c>
      <c r="H12" s="61" t="s">
        <v>20</v>
      </c>
      <c r="I12" s="67" t="s">
        <v>22</v>
      </c>
      <c r="J12" s="67"/>
      <c r="K12" s="67"/>
      <c r="L12" s="58" t="s">
        <v>21</v>
      </c>
    </row>
    <row r="13" spans="1:12" s="5" customFormat="1" ht="40.5" customHeight="1" x14ac:dyDescent="0.25">
      <c r="B13" s="65"/>
      <c r="C13" s="21" t="s">
        <v>8</v>
      </c>
      <c r="D13" s="21" t="s">
        <v>7</v>
      </c>
      <c r="E13" s="62"/>
      <c r="F13" s="62"/>
      <c r="G13" s="62"/>
      <c r="H13" s="62"/>
      <c r="I13" s="21" t="s">
        <v>14</v>
      </c>
      <c r="J13" s="21" t="s">
        <v>15</v>
      </c>
      <c r="K13" s="22" t="s">
        <v>16</v>
      </c>
      <c r="L13" s="59"/>
    </row>
    <row r="14" spans="1:12" ht="20.100000000000001" customHeight="1" x14ac:dyDescent="0.25">
      <c r="B14" s="6" t="s">
        <v>30</v>
      </c>
      <c r="C14" s="8">
        <v>71826330</v>
      </c>
      <c r="D14" s="8">
        <v>71826330</v>
      </c>
      <c r="E14" s="19">
        <v>40679872</v>
      </c>
      <c r="F14" s="19">
        <v>7317296.6500000004</v>
      </c>
      <c r="G14" s="8">
        <v>3441349.39</v>
      </c>
      <c r="H14" s="8"/>
      <c r="I14" s="13">
        <f>IF(ISERROR(+#REF!/E14)=TRUE,0,++#REF!/E14)</f>
        <v>0</v>
      </c>
      <c r="J14" s="13">
        <f>IF(ISERROR(+G14/E14)=TRUE,0,++G14/E14)</f>
        <v>8.4595875572076526E-2</v>
      </c>
      <c r="K14" s="13">
        <f>IF(ISERROR(+H14/E14)=TRUE,0,++H14/E14)</f>
        <v>0</v>
      </c>
      <c r="L14" s="16">
        <f>+D14-G14</f>
        <v>68384980.609999999</v>
      </c>
    </row>
    <row r="15" spans="1:12" ht="20.100000000000001" customHeight="1" x14ac:dyDescent="0.25">
      <c r="B15" s="7" t="s">
        <v>31</v>
      </c>
      <c r="C15" s="9">
        <v>4240076</v>
      </c>
      <c r="D15" s="9">
        <v>4240076</v>
      </c>
      <c r="E15" s="20">
        <v>600000</v>
      </c>
      <c r="F15" s="23">
        <v>361023.72</v>
      </c>
      <c r="G15" s="9">
        <v>118658.4</v>
      </c>
      <c r="H15" s="9"/>
      <c r="I15" s="14">
        <f>IF(ISERROR(+#REF!/E15)=TRUE,0,++#REF!/E15)</f>
        <v>0</v>
      </c>
      <c r="J15" s="14">
        <f t="shared" ref="J15:J45" si="0">IF(ISERROR(+G15/E15)=TRUE,0,++G15/E15)</f>
        <v>0.197764</v>
      </c>
      <c r="K15" s="14">
        <f t="shared" ref="K15:K45" si="1">IF(ISERROR(+H15/E15)=TRUE,0,++H15/E15)</f>
        <v>0</v>
      </c>
      <c r="L15" s="17">
        <f t="shared" ref="L15:L45" si="2">+D15-G15</f>
        <v>4121417.6</v>
      </c>
    </row>
    <row r="16" spans="1:12" ht="20.100000000000001" customHeight="1" x14ac:dyDescent="0.25">
      <c r="B16" s="7" t="s">
        <v>32</v>
      </c>
      <c r="C16" s="9">
        <v>5734517</v>
      </c>
      <c r="D16" s="9">
        <v>5734517</v>
      </c>
      <c r="E16" s="20">
        <v>4000000</v>
      </c>
      <c r="F16" s="23">
        <v>485015.14999999997</v>
      </c>
      <c r="G16" s="9">
        <v>79608.59</v>
      </c>
      <c r="H16" s="9"/>
      <c r="I16" s="14"/>
      <c r="J16" s="14">
        <f t="shared" si="0"/>
        <v>1.9902147499999998E-2</v>
      </c>
      <c r="K16" s="14">
        <f t="shared" si="1"/>
        <v>0</v>
      </c>
      <c r="L16" s="17">
        <f t="shared" si="2"/>
        <v>5654908.4100000001</v>
      </c>
    </row>
    <row r="17" spans="2:12" ht="20.100000000000001" customHeight="1" x14ac:dyDescent="0.25">
      <c r="B17" s="7" t="s">
        <v>33</v>
      </c>
      <c r="C17" s="9">
        <v>20371200</v>
      </c>
      <c r="D17" s="9">
        <v>19756306</v>
      </c>
      <c r="E17" s="20">
        <v>4003998</v>
      </c>
      <c r="F17" s="23">
        <v>1443462.1500000001</v>
      </c>
      <c r="G17" s="9">
        <v>920716.09999999986</v>
      </c>
      <c r="H17" s="9"/>
      <c r="I17" s="14"/>
      <c r="J17" s="14">
        <f t="shared" si="0"/>
        <v>0.22994919078381154</v>
      </c>
      <c r="K17" s="14">
        <f t="shared" si="1"/>
        <v>0</v>
      </c>
      <c r="L17" s="17">
        <f t="shared" si="2"/>
        <v>18835589.899999999</v>
      </c>
    </row>
    <row r="18" spans="2:12" ht="20.100000000000001" customHeight="1" x14ac:dyDescent="0.25">
      <c r="B18" s="7" t="s">
        <v>34</v>
      </c>
      <c r="C18" s="9">
        <v>4272321</v>
      </c>
      <c r="D18" s="9">
        <v>2213380</v>
      </c>
      <c r="E18" s="20">
        <v>800000</v>
      </c>
      <c r="F18" s="23">
        <v>96930</v>
      </c>
      <c r="G18" s="9">
        <v>40664.370000000003</v>
      </c>
      <c r="H18" s="9"/>
      <c r="I18" s="14"/>
      <c r="J18" s="14">
        <f t="shared" si="0"/>
        <v>5.0830462500000007E-2</v>
      </c>
      <c r="K18" s="14">
        <f t="shared" si="1"/>
        <v>0</v>
      </c>
      <c r="L18" s="17">
        <f t="shared" si="2"/>
        <v>2172715.63</v>
      </c>
    </row>
    <row r="19" spans="2:12" ht="20.100000000000001" customHeight="1" x14ac:dyDescent="0.25">
      <c r="B19" s="7" t="s">
        <v>35</v>
      </c>
      <c r="C19" s="9">
        <v>15647775</v>
      </c>
      <c r="D19" s="9">
        <v>15647775</v>
      </c>
      <c r="E19" s="20">
        <v>5918490</v>
      </c>
      <c r="F19" s="23">
        <v>771086.23999999987</v>
      </c>
      <c r="G19" s="9">
        <v>589846.89999999991</v>
      </c>
      <c r="H19" s="9"/>
      <c r="I19" s="14"/>
      <c r="J19" s="14">
        <f t="shared" si="0"/>
        <v>9.9661721148468593E-2</v>
      </c>
      <c r="K19" s="14">
        <f t="shared" si="1"/>
        <v>0</v>
      </c>
      <c r="L19" s="17">
        <f t="shared" si="2"/>
        <v>15057928.1</v>
      </c>
    </row>
    <row r="20" spans="2:12" ht="20.100000000000001" customHeight="1" x14ac:dyDescent="0.25">
      <c r="B20" s="7" t="s">
        <v>36</v>
      </c>
      <c r="C20" s="9">
        <v>16500000</v>
      </c>
      <c r="D20" s="9">
        <v>16500000</v>
      </c>
      <c r="E20" s="20">
        <v>3318354</v>
      </c>
      <c r="F20" s="23">
        <v>853280.8</v>
      </c>
      <c r="G20" s="9">
        <v>28120</v>
      </c>
      <c r="H20" s="9"/>
      <c r="I20" s="14"/>
      <c r="J20" s="14">
        <f t="shared" si="0"/>
        <v>8.4740808244087272E-3</v>
      </c>
      <c r="K20" s="14">
        <f t="shared" si="1"/>
        <v>0</v>
      </c>
      <c r="L20" s="17">
        <f t="shared" si="2"/>
        <v>16471880</v>
      </c>
    </row>
    <row r="21" spans="2:12" ht="20.100000000000001" customHeight="1" x14ac:dyDescent="0.25">
      <c r="B21" s="7" t="s">
        <v>37</v>
      </c>
      <c r="C21" s="9">
        <v>10500000</v>
      </c>
      <c r="D21" s="9">
        <v>10500000</v>
      </c>
      <c r="E21" s="20">
        <v>2032399</v>
      </c>
      <c r="F21" s="23">
        <v>219883.48</v>
      </c>
      <c r="G21" s="9">
        <v>73481.399999999994</v>
      </c>
      <c r="H21" s="9"/>
      <c r="I21" s="14"/>
      <c r="J21" s="14">
        <f t="shared" si="0"/>
        <v>3.6155006964675732E-2</v>
      </c>
      <c r="K21" s="14">
        <f t="shared" si="1"/>
        <v>0</v>
      </c>
      <c r="L21" s="17">
        <f t="shared" si="2"/>
        <v>10426518.6</v>
      </c>
    </row>
    <row r="22" spans="2:12" ht="20.100000000000001" customHeight="1" x14ac:dyDescent="0.25">
      <c r="B22" s="7" t="s">
        <v>38</v>
      </c>
      <c r="C22" s="9">
        <v>5218754</v>
      </c>
      <c r="D22" s="9">
        <v>5218754</v>
      </c>
      <c r="E22" s="20">
        <v>1242614</v>
      </c>
      <c r="F22" s="23">
        <v>152794.45000000001</v>
      </c>
      <c r="G22" s="9">
        <v>179259</v>
      </c>
      <c r="H22" s="9"/>
      <c r="I22" s="14"/>
      <c r="J22" s="14">
        <f t="shared" si="0"/>
        <v>0.14425960113116382</v>
      </c>
      <c r="K22" s="14">
        <f t="shared" si="1"/>
        <v>0</v>
      </c>
      <c r="L22" s="17">
        <f t="shared" si="2"/>
        <v>5039495</v>
      </c>
    </row>
    <row r="23" spans="2:12" ht="20.100000000000001" customHeight="1" x14ac:dyDescent="0.25">
      <c r="B23" s="7" t="s">
        <v>39</v>
      </c>
      <c r="C23" s="9">
        <v>3341800</v>
      </c>
      <c r="D23" s="9">
        <v>3341800</v>
      </c>
      <c r="E23" s="20">
        <v>2937540</v>
      </c>
      <c r="F23" s="23">
        <v>16250</v>
      </c>
      <c r="G23" s="9">
        <v>16250</v>
      </c>
      <c r="H23" s="9"/>
      <c r="I23" s="14"/>
      <c r="J23" s="14">
        <f t="shared" si="0"/>
        <v>5.5318395664399464E-3</v>
      </c>
      <c r="K23" s="14">
        <f t="shared" si="1"/>
        <v>0</v>
      </c>
      <c r="L23" s="17">
        <f t="shared" si="2"/>
        <v>3325550</v>
      </c>
    </row>
    <row r="24" spans="2:12" ht="20.100000000000001" customHeight="1" x14ac:dyDescent="0.25">
      <c r="B24" s="7" t="s">
        <v>40</v>
      </c>
      <c r="C24" s="9">
        <v>12640000</v>
      </c>
      <c r="D24" s="9">
        <v>12640000</v>
      </c>
      <c r="E24" s="20">
        <v>2730000</v>
      </c>
      <c r="F24" s="23">
        <v>463879.11000000004</v>
      </c>
      <c r="G24" s="9">
        <v>90722.3</v>
      </c>
      <c r="H24" s="9"/>
      <c r="I24" s="14"/>
      <c r="J24" s="14">
        <f t="shared" si="0"/>
        <v>3.3231611721611723E-2</v>
      </c>
      <c r="K24" s="14">
        <f t="shared" si="1"/>
        <v>0</v>
      </c>
      <c r="L24" s="17">
        <f t="shared" si="2"/>
        <v>12549277.699999999</v>
      </c>
    </row>
    <row r="25" spans="2:12" ht="20.100000000000001" customHeight="1" x14ac:dyDescent="0.25">
      <c r="B25" s="7" t="s">
        <v>41</v>
      </c>
      <c r="C25" s="9">
        <v>5399077</v>
      </c>
      <c r="D25" s="9">
        <v>5399077</v>
      </c>
      <c r="E25" s="20">
        <v>800000</v>
      </c>
      <c r="F25" s="23">
        <v>342195.94</v>
      </c>
      <c r="G25" s="9">
        <v>45173.04</v>
      </c>
      <c r="H25" s="9"/>
      <c r="I25" s="14"/>
      <c r="J25" s="14">
        <f t="shared" si="0"/>
        <v>5.6466300000000004E-2</v>
      </c>
      <c r="K25" s="14">
        <f t="shared" si="1"/>
        <v>0</v>
      </c>
      <c r="L25" s="17">
        <f t="shared" si="2"/>
        <v>5353903.96</v>
      </c>
    </row>
    <row r="26" spans="2:12" ht="20.100000000000001" customHeight="1" x14ac:dyDescent="0.25">
      <c r="B26" s="7" t="s">
        <v>42</v>
      </c>
      <c r="C26" s="9">
        <v>12970307</v>
      </c>
      <c r="D26" s="9">
        <v>12970307</v>
      </c>
      <c r="E26" s="20">
        <v>2445000</v>
      </c>
      <c r="F26" s="23">
        <v>1110046.17</v>
      </c>
      <c r="G26" s="9">
        <v>116191.14</v>
      </c>
      <c r="H26" s="9"/>
      <c r="I26" s="14"/>
      <c r="J26" s="14">
        <f t="shared" si="0"/>
        <v>4.7521938650306746E-2</v>
      </c>
      <c r="K26" s="14">
        <f t="shared" si="1"/>
        <v>0</v>
      </c>
      <c r="L26" s="17">
        <f t="shared" si="2"/>
        <v>12854115.859999999</v>
      </c>
    </row>
    <row r="27" spans="2:12" ht="20.100000000000001" customHeight="1" x14ac:dyDescent="0.25">
      <c r="B27" s="7" t="s">
        <v>43</v>
      </c>
      <c r="C27" s="9">
        <v>9600000</v>
      </c>
      <c r="D27" s="9">
        <v>9600000</v>
      </c>
      <c r="E27" s="20">
        <v>1953314</v>
      </c>
      <c r="F27" s="23">
        <v>649575.47</v>
      </c>
      <c r="G27" s="9">
        <v>631210.47</v>
      </c>
      <c r="H27" s="9"/>
      <c r="I27" s="14"/>
      <c r="J27" s="14">
        <f t="shared" si="0"/>
        <v>0.32314849020689962</v>
      </c>
      <c r="K27" s="14">
        <f t="shared" si="1"/>
        <v>0</v>
      </c>
      <c r="L27" s="17">
        <f t="shared" si="2"/>
        <v>8968789.5299999993</v>
      </c>
    </row>
    <row r="28" spans="2:12" ht="20.100000000000001" customHeight="1" x14ac:dyDescent="0.25">
      <c r="B28" s="7" t="s">
        <v>44</v>
      </c>
      <c r="C28" s="9">
        <v>6100000</v>
      </c>
      <c r="D28" s="9">
        <v>6100000</v>
      </c>
      <c r="E28" s="20">
        <v>5078608</v>
      </c>
      <c r="F28" s="23">
        <v>269810.02</v>
      </c>
      <c r="G28" s="9">
        <v>194790.82</v>
      </c>
      <c r="H28" s="9"/>
      <c r="I28" s="14"/>
      <c r="J28" s="14">
        <f t="shared" si="0"/>
        <v>3.8355159524027058E-2</v>
      </c>
      <c r="K28" s="14">
        <f t="shared" si="1"/>
        <v>0</v>
      </c>
      <c r="L28" s="17">
        <f t="shared" si="2"/>
        <v>5905209.1799999997</v>
      </c>
    </row>
    <row r="29" spans="2:12" ht="20.100000000000001" customHeight="1" x14ac:dyDescent="0.25">
      <c r="B29" s="7" t="s">
        <v>45</v>
      </c>
      <c r="C29" s="9">
        <v>7665813</v>
      </c>
      <c r="D29" s="9">
        <v>8000000</v>
      </c>
      <c r="E29" s="20">
        <v>4460880</v>
      </c>
      <c r="F29" s="23">
        <v>1739202.7399999998</v>
      </c>
      <c r="G29" s="9">
        <v>631421.42000000004</v>
      </c>
      <c r="H29" s="9"/>
      <c r="I29" s="14"/>
      <c r="J29" s="14">
        <f t="shared" si="0"/>
        <v>0.14154638098312441</v>
      </c>
      <c r="K29" s="14">
        <f t="shared" si="1"/>
        <v>0</v>
      </c>
      <c r="L29" s="17">
        <f t="shared" si="2"/>
        <v>7368578.5800000001</v>
      </c>
    </row>
    <row r="30" spans="2:12" ht="20.100000000000001" customHeight="1" x14ac:dyDescent="0.25">
      <c r="B30" s="7" t="s">
        <v>46</v>
      </c>
      <c r="C30" s="9">
        <v>1838084</v>
      </c>
      <c r="D30" s="9">
        <v>1838084</v>
      </c>
      <c r="E30" s="20">
        <v>450000</v>
      </c>
      <c r="F30" s="23">
        <v>290584</v>
      </c>
      <c r="G30" s="9">
        <v>80529.81</v>
      </c>
      <c r="H30" s="9"/>
      <c r="I30" s="14"/>
      <c r="J30" s="14">
        <f t="shared" si="0"/>
        <v>0.17895513333333332</v>
      </c>
      <c r="K30" s="14">
        <f t="shared" si="1"/>
        <v>0</v>
      </c>
      <c r="L30" s="17">
        <f t="shared" si="2"/>
        <v>1757554.19</v>
      </c>
    </row>
    <row r="31" spans="2:12" ht="20.100000000000001" customHeight="1" x14ac:dyDescent="0.25">
      <c r="B31" s="7" t="s">
        <v>47</v>
      </c>
      <c r="C31" s="9">
        <v>3770850</v>
      </c>
      <c r="D31" s="9">
        <v>3285413</v>
      </c>
      <c r="E31" s="20">
        <v>1818000</v>
      </c>
      <c r="F31" s="23">
        <v>252384.33</v>
      </c>
      <c r="G31" s="9">
        <v>185447.77999999997</v>
      </c>
      <c r="H31" s="9"/>
      <c r="I31" s="14"/>
      <c r="J31" s="14">
        <f t="shared" si="0"/>
        <v>0.10200647964796478</v>
      </c>
      <c r="K31" s="14">
        <f t="shared" si="1"/>
        <v>0</v>
      </c>
      <c r="L31" s="17">
        <f t="shared" si="2"/>
        <v>3099965.22</v>
      </c>
    </row>
    <row r="32" spans="2:12" ht="20.100000000000001" customHeight="1" x14ac:dyDescent="0.25">
      <c r="B32" s="7" t="s">
        <v>48</v>
      </c>
      <c r="C32" s="9">
        <v>3713223</v>
      </c>
      <c r="D32" s="9">
        <v>4762893</v>
      </c>
      <c r="E32" s="20">
        <v>631880</v>
      </c>
      <c r="F32" s="23">
        <v>244066</v>
      </c>
      <c r="G32" s="9">
        <v>65897.850000000006</v>
      </c>
      <c r="H32" s="9"/>
      <c r="I32" s="14"/>
      <c r="J32" s="14">
        <f t="shared" si="0"/>
        <v>0.10428855162372604</v>
      </c>
      <c r="K32" s="14">
        <f t="shared" si="1"/>
        <v>0</v>
      </c>
      <c r="L32" s="17">
        <f t="shared" si="2"/>
        <v>4696995.1500000004</v>
      </c>
    </row>
    <row r="33" spans="2:12" ht="20.100000000000001" customHeight="1" x14ac:dyDescent="0.25">
      <c r="B33" s="7" t="s">
        <v>49</v>
      </c>
      <c r="C33" s="9">
        <v>2582004</v>
      </c>
      <c r="D33" s="9">
        <v>2582004</v>
      </c>
      <c r="E33" s="20">
        <v>400000</v>
      </c>
      <c r="F33" s="23">
        <v>156728.27000000002</v>
      </c>
      <c r="G33" s="9">
        <v>37000</v>
      </c>
      <c r="H33" s="9"/>
      <c r="I33" s="14"/>
      <c r="J33" s="14">
        <f t="shared" si="0"/>
        <v>9.2499999999999999E-2</v>
      </c>
      <c r="K33" s="14">
        <f t="shared" si="1"/>
        <v>0</v>
      </c>
      <c r="L33" s="17">
        <f t="shared" si="2"/>
        <v>2545004</v>
      </c>
    </row>
    <row r="34" spans="2:12" ht="20.100000000000001" customHeight="1" x14ac:dyDescent="0.25">
      <c r="B34" s="7" t="s">
        <v>50</v>
      </c>
      <c r="C34" s="9">
        <v>2981000</v>
      </c>
      <c r="D34" s="9">
        <v>2109487</v>
      </c>
      <c r="E34" s="20">
        <v>1526306</v>
      </c>
      <c r="F34" s="23">
        <v>15484.699999999999</v>
      </c>
      <c r="G34" s="9">
        <v>15484.699999999999</v>
      </c>
      <c r="H34" s="9"/>
      <c r="I34" s="14"/>
      <c r="J34" s="14">
        <f t="shared" si="0"/>
        <v>1.0145213345161455E-2</v>
      </c>
      <c r="K34" s="14">
        <f t="shared" si="1"/>
        <v>0</v>
      </c>
      <c r="L34" s="17">
        <f t="shared" si="2"/>
        <v>2094002.3</v>
      </c>
    </row>
    <row r="35" spans="2:12" ht="20.100000000000001" customHeight="1" x14ac:dyDescent="0.25">
      <c r="B35" s="7" t="s">
        <v>51</v>
      </c>
      <c r="C35" s="9">
        <v>3010862</v>
      </c>
      <c r="D35" s="9">
        <v>3954949</v>
      </c>
      <c r="E35" s="20">
        <v>645000</v>
      </c>
      <c r="F35" s="23">
        <v>179143.52</v>
      </c>
      <c r="G35" s="9">
        <v>85318.520000000019</v>
      </c>
      <c r="H35" s="9"/>
      <c r="I35" s="14"/>
      <c r="J35" s="14">
        <f t="shared" si="0"/>
        <v>0.13227677519379849</v>
      </c>
      <c r="K35" s="14">
        <f t="shared" si="1"/>
        <v>0</v>
      </c>
      <c r="L35" s="17">
        <f t="shared" si="2"/>
        <v>3869630.48</v>
      </c>
    </row>
    <row r="36" spans="2:12" ht="20.100000000000001" customHeight="1" x14ac:dyDescent="0.25">
      <c r="B36" s="7" t="s">
        <v>52</v>
      </c>
      <c r="C36" s="9">
        <v>4500000</v>
      </c>
      <c r="D36" s="9">
        <v>3239343</v>
      </c>
      <c r="E36" s="20">
        <v>2900000</v>
      </c>
      <c r="F36" s="23">
        <v>102271.9</v>
      </c>
      <c r="G36" s="9">
        <v>98149.59</v>
      </c>
      <c r="H36" s="9"/>
      <c r="I36" s="14"/>
      <c r="J36" s="14">
        <f t="shared" si="0"/>
        <v>3.3844686206896547E-2</v>
      </c>
      <c r="K36" s="14">
        <f t="shared" si="1"/>
        <v>0</v>
      </c>
      <c r="L36" s="17">
        <f t="shared" si="2"/>
        <v>3141193.41</v>
      </c>
    </row>
    <row r="37" spans="2:12" ht="20.100000000000001" customHeight="1" x14ac:dyDescent="0.25">
      <c r="B37" s="7" t="s">
        <v>53</v>
      </c>
      <c r="C37" s="9">
        <v>1639304</v>
      </c>
      <c r="D37" s="9">
        <v>1639304</v>
      </c>
      <c r="E37" s="20">
        <v>1639304</v>
      </c>
      <c r="F37" s="23">
        <v>1290279.6199999999</v>
      </c>
      <c r="G37" s="9">
        <v>466462.2</v>
      </c>
      <c r="H37" s="9"/>
      <c r="I37" s="14"/>
      <c r="J37" s="14">
        <f t="shared" si="0"/>
        <v>0.28454893052173363</v>
      </c>
      <c r="K37" s="14">
        <f t="shared" si="1"/>
        <v>0</v>
      </c>
      <c r="L37" s="17">
        <f t="shared" si="2"/>
        <v>1172841.8</v>
      </c>
    </row>
    <row r="38" spans="2:12" ht="20.100000000000001" customHeight="1" x14ac:dyDescent="0.25">
      <c r="B38" s="7" t="s">
        <v>54</v>
      </c>
      <c r="C38" s="9">
        <v>163328</v>
      </c>
      <c r="D38" s="9">
        <v>2114509</v>
      </c>
      <c r="E38" s="20">
        <v>500000</v>
      </c>
      <c r="F38" s="23">
        <v>84000</v>
      </c>
      <c r="G38" s="9">
        <v>61000</v>
      </c>
      <c r="H38" s="9"/>
      <c r="I38" s="14"/>
      <c r="J38" s="14">
        <f t="shared" si="0"/>
        <v>0.122</v>
      </c>
      <c r="K38" s="14">
        <f t="shared" si="1"/>
        <v>0</v>
      </c>
      <c r="L38" s="17">
        <f t="shared" si="2"/>
        <v>2053509</v>
      </c>
    </row>
    <row r="39" spans="2:12" ht="20.100000000000001" customHeight="1" x14ac:dyDescent="0.25">
      <c r="B39" s="7" t="s">
        <v>55</v>
      </c>
      <c r="C39" s="9">
        <v>2389000</v>
      </c>
      <c r="D39" s="9">
        <v>2389000</v>
      </c>
      <c r="E39" s="20">
        <v>200000</v>
      </c>
      <c r="F39" s="23">
        <v>34320</v>
      </c>
      <c r="G39" s="9">
        <v>0</v>
      </c>
      <c r="H39" s="9"/>
      <c r="I39" s="14"/>
      <c r="J39" s="14">
        <f t="shared" si="0"/>
        <v>0</v>
      </c>
      <c r="K39" s="14">
        <f t="shared" si="1"/>
        <v>0</v>
      </c>
      <c r="L39" s="17">
        <f t="shared" si="2"/>
        <v>2389000</v>
      </c>
    </row>
    <row r="40" spans="2:12" ht="20.100000000000001" customHeight="1" x14ac:dyDescent="0.25">
      <c r="B40" s="7" t="s">
        <v>56</v>
      </c>
      <c r="C40" s="9">
        <v>1261191</v>
      </c>
      <c r="D40" s="9">
        <v>1261191</v>
      </c>
      <c r="E40" s="20">
        <v>663328</v>
      </c>
      <c r="F40" s="23">
        <v>0</v>
      </c>
      <c r="G40" s="9">
        <v>0</v>
      </c>
      <c r="H40" s="9"/>
      <c r="I40" s="14"/>
      <c r="J40" s="14">
        <f t="shared" si="0"/>
        <v>0</v>
      </c>
      <c r="K40" s="14">
        <f t="shared" si="1"/>
        <v>0</v>
      </c>
      <c r="L40" s="17">
        <f t="shared" si="2"/>
        <v>1261191</v>
      </c>
    </row>
    <row r="41" spans="2:12" ht="20.100000000000001" customHeight="1" x14ac:dyDescent="0.25">
      <c r="B41" s="7" t="s">
        <v>57</v>
      </c>
      <c r="C41" s="9">
        <v>1300000</v>
      </c>
      <c r="D41" s="9">
        <v>1300000</v>
      </c>
      <c r="E41" s="20">
        <v>250000</v>
      </c>
      <c r="F41" s="23">
        <v>0</v>
      </c>
      <c r="G41" s="9">
        <v>0</v>
      </c>
      <c r="H41" s="9"/>
      <c r="I41" s="14"/>
      <c r="J41" s="14">
        <f t="shared" si="0"/>
        <v>0</v>
      </c>
      <c r="K41" s="14">
        <f t="shared" si="1"/>
        <v>0</v>
      </c>
      <c r="L41" s="17">
        <f t="shared" si="2"/>
        <v>1300000</v>
      </c>
    </row>
    <row r="42" spans="2:12" ht="20.100000000000001" customHeight="1" x14ac:dyDescent="0.25">
      <c r="B42" s="7" t="s">
        <v>58</v>
      </c>
      <c r="C42" s="9">
        <v>6135903</v>
      </c>
      <c r="D42" s="9">
        <v>6135903</v>
      </c>
      <c r="E42" s="20">
        <v>2520200</v>
      </c>
      <c r="F42" s="23">
        <v>1918983.67</v>
      </c>
      <c r="G42" s="9">
        <v>248453.67</v>
      </c>
      <c r="H42" s="9"/>
      <c r="I42" s="14"/>
      <c r="J42" s="14">
        <f t="shared" si="0"/>
        <v>9.8584901991905408E-2</v>
      </c>
      <c r="K42" s="14">
        <f t="shared" si="1"/>
        <v>0</v>
      </c>
      <c r="L42" s="17">
        <f t="shared" si="2"/>
        <v>5887449.3300000001</v>
      </c>
    </row>
    <row r="43" spans="2:12" ht="20.100000000000001" customHeight="1" x14ac:dyDescent="0.25">
      <c r="B43" s="7" t="s">
        <v>59</v>
      </c>
      <c r="C43" s="9">
        <v>7432268</v>
      </c>
      <c r="D43" s="9">
        <v>7432268</v>
      </c>
      <c r="E43" s="20">
        <v>1400000</v>
      </c>
      <c r="F43" s="23">
        <v>268960</v>
      </c>
      <c r="G43" s="9">
        <v>84000</v>
      </c>
      <c r="H43" s="9"/>
      <c r="I43" s="14"/>
      <c r="J43" s="14">
        <f t="shared" si="0"/>
        <v>0.06</v>
      </c>
      <c r="K43" s="14">
        <f t="shared" si="1"/>
        <v>0</v>
      </c>
      <c r="L43" s="17">
        <f t="shared" si="2"/>
        <v>7348268</v>
      </c>
    </row>
    <row r="44" spans="2:12" ht="20.100000000000001" customHeight="1" x14ac:dyDescent="0.25">
      <c r="B44" s="7" t="s">
        <v>60</v>
      </c>
      <c r="C44" s="9">
        <v>10002456</v>
      </c>
      <c r="D44" s="9">
        <v>10002456</v>
      </c>
      <c r="E44" s="20">
        <v>3340000</v>
      </c>
      <c r="F44" s="23">
        <v>338620</v>
      </c>
      <c r="G44" s="9">
        <v>151500</v>
      </c>
      <c r="H44" s="9"/>
      <c r="I44" s="14"/>
      <c r="J44" s="14">
        <f t="shared" si="0"/>
        <v>4.5359281437125747E-2</v>
      </c>
      <c r="K44" s="14">
        <f t="shared" si="1"/>
        <v>0</v>
      </c>
      <c r="L44" s="17">
        <f t="shared" si="2"/>
        <v>9850956</v>
      </c>
    </row>
    <row r="45" spans="2:12" ht="20.100000000000001" customHeight="1" x14ac:dyDescent="0.25">
      <c r="B45" s="7" t="s">
        <v>61</v>
      </c>
      <c r="C45" s="9">
        <v>630907</v>
      </c>
      <c r="D45" s="9">
        <v>3594405</v>
      </c>
      <c r="E45" s="20">
        <v>140000</v>
      </c>
      <c r="F45" s="23">
        <v>39090.1</v>
      </c>
      <c r="G45" s="9">
        <v>0</v>
      </c>
      <c r="H45" s="9"/>
      <c r="I45" s="14"/>
      <c r="J45" s="14">
        <f t="shared" si="0"/>
        <v>0</v>
      </c>
      <c r="K45" s="14">
        <f t="shared" si="1"/>
        <v>0</v>
      </c>
      <c r="L45" s="17">
        <f t="shared" si="2"/>
        <v>3594405</v>
      </c>
    </row>
    <row r="46" spans="2:12" ht="23.25" customHeight="1" x14ac:dyDescent="0.25">
      <c r="B46" s="29" t="s">
        <v>9</v>
      </c>
      <c r="C46" s="11">
        <f t="shared" ref="C46:H46" si="3">SUM(C14:C45)</f>
        <v>265378350</v>
      </c>
      <c r="D46" s="11">
        <f t="shared" si="3"/>
        <v>267329531</v>
      </c>
      <c r="E46" s="11">
        <f t="shared" si="3"/>
        <v>102025087</v>
      </c>
      <c r="F46" s="11">
        <f t="shared" si="3"/>
        <v>21506648.199999996</v>
      </c>
      <c r="G46" s="11">
        <f t="shared" si="3"/>
        <v>8776707.4600000009</v>
      </c>
      <c r="H46" s="11">
        <f t="shared" si="3"/>
        <v>0</v>
      </c>
      <c r="I46" s="15">
        <f>IF(ISERROR(+#REF!/E46)=TRUE,0,++#REF!/E46)</f>
        <v>0</v>
      </c>
      <c r="J46" s="15">
        <f>IF(ISERROR(+G46/E46)=TRUE,0,++G46/E46)</f>
        <v>8.6024993637104183E-2</v>
      </c>
      <c r="K46" s="15">
        <f>IF(ISERROR(+H46/E46)=TRUE,0,++H46/E46)</f>
        <v>0</v>
      </c>
      <c r="L46" s="18">
        <f>SUM(L14:L45)</f>
        <v>258552823.53999999</v>
      </c>
    </row>
    <row r="47" spans="2:12" x14ac:dyDescent="0.2">
      <c r="B47" s="12" t="s">
        <v>65</v>
      </c>
    </row>
    <row r="49" spans="2:11" s="30" customFormat="1" x14ac:dyDescent="0.25">
      <c r="K49" s="36"/>
    </row>
    <row r="50" spans="2:11" s="34" customFormat="1" x14ac:dyDescent="0.25">
      <c r="K50" s="35"/>
    </row>
    <row r="51" spans="2:11" s="34" customFormat="1" x14ac:dyDescent="0.25">
      <c r="K51" s="35"/>
    </row>
    <row r="52" spans="2:11" s="34" customFormat="1" x14ac:dyDescent="0.25">
      <c r="B52" s="45" t="s">
        <v>62</v>
      </c>
      <c r="C52" s="45" t="s">
        <v>8</v>
      </c>
      <c r="D52" s="45" t="s">
        <v>7</v>
      </c>
      <c r="E52" s="46" t="s">
        <v>23</v>
      </c>
      <c r="F52" s="46" t="s">
        <v>24</v>
      </c>
      <c r="G52" s="46" t="s">
        <v>66</v>
      </c>
      <c r="K52" s="35"/>
    </row>
    <row r="53" spans="2:11" s="34" customFormat="1" x14ac:dyDescent="0.25">
      <c r="B53" s="34" t="s">
        <v>63</v>
      </c>
      <c r="C53" s="55">
        <f>C46/$A$1</f>
        <v>265.37835000000001</v>
      </c>
      <c r="D53" s="55">
        <f>D46/$A$1</f>
        <v>267.32953099999997</v>
      </c>
      <c r="E53" s="55">
        <f>E46/$A$1</f>
        <v>102.025087</v>
      </c>
      <c r="F53" s="55">
        <f>F46/$A$1</f>
        <v>21.506648199999997</v>
      </c>
      <c r="G53" s="55">
        <f>G46/$A$1</f>
        <v>8.7767074600000008</v>
      </c>
      <c r="K53" s="35"/>
    </row>
    <row r="54" spans="2:11" s="34" customFormat="1" x14ac:dyDescent="0.25">
      <c r="C54" s="55"/>
      <c r="D54" s="55"/>
      <c r="E54" s="55"/>
      <c r="F54" s="55"/>
      <c r="G54" s="55"/>
      <c r="K54" s="35"/>
    </row>
    <row r="55" spans="2:11" s="34" customFormat="1" x14ac:dyDescent="0.25">
      <c r="C55" s="55"/>
      <c r="D55" s="55"/>
      <c r="E55" s="55"/>
      <c r="F55" s="55"/>
      <c r="G55" s="55"/>
      <c r="K55" s="35"/>
    </row>
    <row r="56" spans="2:11" s="34" customFormat="1" x14ac:dyDescent="0.25">
      <c r="C56" s="55"/>
      <c r="D56" s="55"/>
      <c r="E56" s="55"/>
      <c r="F56" s="55"/>
      <c r="G56" s="55"/>
      <c r="K56" s="35"/>
    </row>
    <row r="57" spans="2:11" s="34" customFormat="1" x14ac:dyDescent="0.25">
      <c r="K57" s="35"/>
    </row>
    <row r="58" spans="2:11" s="34" customFormat="1" x14ac:dyDescent="0.25">
      <c r="K58" s="35"/>
    </row>
    <row r="59" spans="2:11" s="34" customFormat="1" x14ac:dyDescent="0.25">
      <c r="K59" s="35"/>
    </row>
    <row r="60" spans="2:11" s="34" customFormat="1" x14ac:dyDescent="0.25">
      <c r="K60" s="35"/>
    </row>
    <row r="61" spans="2:11" s="34" customFormat="1" x14ac:dyDescent="0.25">
      <c r="K61" s="35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57"/>
  <sheetViews>
    <sheetView showGridLines="0" zoomScale="85" zoomScaleNormal="85" workbookViewId="0">
      <selection activeCell="G12" sqref="G12:G13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60" t="s">
        <v>64</v>
      </c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5.75" customHeight="1" x14ac:dyDescent="0.25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5" customHeight="1" x14ac:dyDescent="0.25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ht="15" customHeight="1" x14ac:dyDescent="0.25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 ht="15" customHeight="1" x14ac:dyDescent="0.2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8" spans="1:12" ht="15.75" x14ac:dyDescent="0.25">
      <c r="B8" s="2" t="s">
        <v>12</v>
      </c>
    </row>
    <row r="9" spans="1:12" x14ac:dyDescent="0.2">
      <c r="B9" s="3" t="s">
        <v>2</v>
      </c>
    </row>
    <row r="11" spans="1:12" x14ac:dyDescent="0.25">
      <c r="B11" s="4"/>
      <c r="I11" s="66"/>
      <c r="J11" s="66"/>
      <c r="K11" s="66"/>
      <c r="L11" s="33" t="s">
        <v>28</v>
      </c>
    </row>
    <row r="12" spans="1:12" s="5" customFormat="1" ht="15" customHeight="1" x14ac:dyDescent="0.25">
      <c r="B12" s="64" t="s">
        <v>27</v>
      </c>
      <c r="C12" s="63" t="s">
        <v>0</v>
      </c>
      <c r="D12" s="63"/>
      <c r="E12" s="61" t="s">
        <v>13</v>
      </c>
      <c r="F12" s="61" t="s">
        <v>29</v>
      </c>
      <c r="G12" s="61" t="s">
        <v>67</v>
      </c>
      <c r="H12" s="61" t="s">
        <v>20</v>
      </c>
      <c r="I12" s="67" t="s">
        <v>22</v>
      </c>
      <c r="J12" s="67"/>
      <c r="K12" s="67"/>
      <c r="L12" s="58" t="s">
        <v>21</v>
      </c>
    </row>
    <row r="13" spans="1:12" s="5" customFormat="1" ht="40.5" customHeight="1" x14ac:dyDescent="0.25">
      <c r="B13" s="65"/>
      <c r="C13" s="21" t="s">
        <v>8</v>
      </c>
      <c r="D13" s="21" t="s">
        <v>7</v>
      </c>
      <c r="E13" s="62"/>
      <c r="F13" s="62"/>
      <c r="G13" s="62"/>
      <c r="H13" s="62"/>
      <c r="I13" s="21" t="s">
        <v>14</v>
      </c>
      <c r="J13" s="21" t="s">
        <v>15</v>
      </c>
      <c r="K13" s="22" t="s">
        <v>16</v>
      </c>
      <c r="L13" s="59"/>
    </row>
    <row r="14" spans="1:12" ht="20.100000000000001" customHeight="1" x14ac:dyDescent="0.25">
      <c r="B14" s="25" t="s">
        <v>31</v>
      </c>
      <c r="C14" s="26">
        <v>0</v>
      </c>
      <c r="D14" s="26">
        <v>4759964</v>
      </c>
      <c r="E14" s="27">
        <v>4759964</v>
      </c>
      <c r="F14" s="27">
        <v>2017805.46</v>
      </c>
      <c r="G14" s="8">
        <v>21700</v>
      </c>
      <c r="H14" s="8"/>
      <c r="I14" s="13">
        <f>IF(ISERROR(+#REF!/E14)=TRUE,0,++#REF!/E14)</f>
        <v>0</v>
      </c>
      <c r="J14" s="13">
        <f>IF(ISERROR(+G14/E14)=TRUE,0,++G14/E14)</f>
        <v>4.5588580081698093E-3</v>
      </c>
      <c r="K14" s="13">
        <f>IF(ISERROR(+H14/E14)=TRUE,0,++H14/E14)</f>
        <v>0</v>
      </c>
      <c r="L14" s="16">
        <f>+D14-G14</f>
        <v>4738264</v>
      </c>
    </row>
    <row r="15" spans="1:12" ht="20.100000000000001" customHeight="1" x14ac:dyDescent="0.25">
      <c r="B15" s="42" t="s">
        <v>32</v>
      </c>
      <c r="C15" s="43">
        <v>0</v>
      </c>
      <c r="D15" s="43">
        <v>5592478</v>
      </c>
      <c r="E15" s="44">
        <v>5592478</v>
      </c>
      <c r="F15" s="44">
        <v>1015472.5</v>
      </c>
      <c r="G15" s="38">
        <v>68000</v>
      </c>
      <c r="H15" s="38"/>
      <c r="I15" s="40"/>
      <c r="J15" s="40">
        <f t="shared" ref="J15:J42" si="0">IF(ISERROR(+G15/E15)=TRUE,0,++G15/E15)</f>
        <v>1.2159189539949912E-2</v>
      </c>
      <c r="K15" s="40">
        <f t="shared" ref="K15:K42" si="1">IF(ISERROR(+H15/E15)=TRUE,0,++H15/E15)</f>
        <v>0</v>
      </c>
      <c r="L15" s="41">
        <f t="shared" ref="L15:L42" si="2">+D15-G15</f>
        <v>5524478</v>
      </c>
    </row>
    <row r="16" spans="1:12" ht="20.100000000000001" customHeight="1" x14ac:dyDescent="0.25">
      <c r="B16" s="42" t="s">
        <v>33</v>
      </c>
      <c r="C16" s="43">
        <v>0</v>
      </c>
      <c r="D16" s="43">
        <v>5094530</v>
      </c>
      <c r="E16" s="44">
        <v>5094530</v>
      </c>
      <c r="F16" s="44">
        <v>191620.9</v>
      </c>
      <c r="G16" s="38">
        <v>16000</v>
      </c>
      <c r="H16" s="38"/>
      <c r="I16" s="40"/>
      <c r="J16" s="40">
        <f t="shared" si="0"/>
        <v>3.1406233744820425E-3</v>
      </c>
      <c r="K16" s="40">
        <f t="shared" si="1"/>
        <v>0</v>
      </c>
      <c r="L16" s="41">
        <f t="shared" si="2"/>
        <v>5078530</v>
      </c>
    </row>
    <row r="17" spans="2:12" ht="20.100000000000001" customHeight="1" x14ac:dyDescent="0.25">
      <c r="B17" s="42" t="s">
        <v>34</v>
      </c>
      <c r="C17" s="43">
        <v>0</v>
      </c>
      <c r="D17" s="43">
        <v>1215458</v>
      </c>
      <c r="E17" s="44">
        <v>1215458</v>
      </c>
      <c r="F17" s="44">
        <v>42765</v>
      </c>
      <c r="G17" s="38">
        <v>35300</v>
      </c>
      <c r="H17" s="38"/>
      <c r="I17" s="40"/>
      <c r="J17" s="40">
        <f t="shared" si="0"/>
        <v>2.9042550215638879E-2</v>
      </c>
      <c r="K17" s="40">
        <f t="shared" si="1"/>
        <v>0</v>
      </c>
      <c r="L17" s="41">
        <f t="shared" si="2"/>
        <v>1180158</v>
      </c>
    </row>
    <row r="18" spans="2:12" ht="20.100000000000001" customHeight="1" x14ac:dyDescent="0.25">
      <c r="B18" s="42" t="s">
        <v>35</v>
      </c>
      <c r="C18" s="43">
        <v>0</v>
      </c>
      <c r="D18" s="43">
        <v>21365455</v>
      </c>
      <c r="E18" s="44">
        <v>21365455</v>
      </c>
      <c r="F18" s="44">
        <v>1849752.2499999998</v>
      </c>
      <c r="G18" s="38">
        <v>436768.07999999996</v>
      </c>
      <c r="H18" s="38"/>
      <c r="I18" s="40"/>
      <c r="J18" s="40">
        <f t="shared" si="0"/>
        <v>2.0442723077977978E-2</v>
      </c>
      <c r="K18" s="40">
        <f t="shared" si="1"/>
        <v>0</v>
      </c>
      <c r="L18" s="41">
        <f t="shared" si="2"/>
        <v>20928686.920000002</v>
      </c>
    </row>
    <row r="19" spans="2:12" ht="20.100000000000001" customHeight="1" x14ac:dyDescent="0.25">
      <c r="B19" s="42" t="s">
        <v>36</v>
      </c>
      <c r="C19" s="43">
        <v>0</v>
      </c>
      <c r="D19" s="43">
        <v>16147611</v>
      </c>
      <c r="E19" s="44">
        <v>15865611</v>
      </c>
      <c r="F19" s="44">
        <v>930269.42</v>
      </c>
      <c r="G19" s="38">
        <v>74507.399999999994</v>
      </c>
      <c r="H19" s="38"/>
      <c r="I19" s="40"/>
      <c r="J19" s="40">
        <f t="shared" si="0"/>
        <v>4.6961569901089843E-3</v>
      </c>
      <c r="K19" s="40">
        <f t="shared" si="1"/>
        <v>0</v>
      </c>
      <c r="L19" s="41">
        <f t="shared" si="2"/>
        <v>16073103.6</v>
      </c>
    </row>
    <row r="20" spans="2:12" ht="20.100000000000001" customHeight="1" x14ac:dyDescent="0.25">
      <c r="B20" s="42" t="s">
        <v>37</v>
      </c>
      <c r="C20" s="43">
        <v>0</v>
      </c>
      <c r="D20" s="43">
        <v>29607912</v>
      </c>
      <c r="E20" s="44">
        <v>29607912</v>
      </c>
      <c r="F20" s="44">
        <v>2983941.61</v>
      </c>
      <c r="G20" s="38">
        <v>201829.72999999998</v>
      </c>
      <c r="H20" s="38"/>
      <c r="I20" s="40"/>
      <c r="J20" s="40">
        <f t="shared" si="0"/>
        <v>6.8167498606453566E-3</v>
      </c>
      <c r="K20" s="40">
        <f t="shared" si="1"/>
        <v>0</v>
      </c>
      <c r="L20" s="41">
        <f t="shared" si="2"/>
        <v>29406082.27</v>
      </c>
    </row>
    <row r="21" spans="2:12" ht="20.100000000000001" customHeight="1" x14ac:dyDescent="0.25">
      <c r="B21" s="42" t="s">
        <v>38</v>
      </c>
      <c r="C21" s="43">
        <v>0</v>
      </c>
      <c r="D21" s="43">
        <v>5729218</v>
      </c>
      <c r="E21" s="44">
        <v>5729218</v>
      </c>
      <c r="F21" s="44">
        <v>1953234.88</v>
      </c>
      <c r="G21" s="38">
        <v>35600</v>
      </c>
      <c r="H21" s="38"/>
      <c r="I21" s="40"/>
      <c r="J21" s="40">
        <f t="shared" si="0"/>
        <v>6.2137625065061238E-3</v>
      </c>
      <c r="K21" s="40">
        <f t="shared" si="1"/>
        <v>0</v>
      </c>
      <c r="L21" s="41">
        <f t="shared" si="2"/>
        <v>5693618</v>
      </c>
    </row>
    <row r="22" spans="2:12" ht="20.100000000000001" customHeight="1" x14ac:dyDescent="0.25">
      <c r="B22" s="42" t="s">
        <v>39</v>
      </c>
      <c r="C22" s="43">
        <v>0</v>
      </c>
      <c r="D22" s="43">
        <v>11520749</v>
      </c>
      <c r="E22" s="44">
        <v>11520749</v>
      </c>
      <c r="F22" s="44">
        <v>67228.540000000008</v>
      </c>
      <c r="G22" s="38">
        <v>0</v>
      </c>
      <c r="H22" s="38"/>
      <c r="I22" s="40"/>
      <c r="J22" s="40">
        <f t="shared" si="0"/>
        <v>0</v>
      </c>
      <c r="K22" s="40">
        <f t="shared" si="1"/>
        <v>0</v>
      </c>
      <c r="L22" s="41">
        <f t="shared" si="2"/>
        <v>11520749</v>
      </c>
    </row>
    <row r="23" spans="2:12" ht="20.100000000000001" customHeight="1" x14ac:dyDescent="0.25">
      <c r="B23" s="42" t="s">
        <v>40</v>
      </c>
      <c r="C23" s="43">
        <v>0</v>
      </c>
      <c r="D23" s="43">
        <v>23238884</v>
      </c>
      <c r="E23" s="44">
        <v>23238884</v>
      </c>
      <c r="F23" s="44">
        <v>1510982.2000000002</v>
      </c>
      <c r="G23" s="38">
        <v>0</v>
      </c>
      <c r="H23" s="38"/>
      <c r="I23" s="40"/>
      <c r="J23" s="40">
        <f t="shared" si="0"/>
        <v>0</v>
      </c>
      <c r="K23" s="40">
        <f t="shared" si="1"/>
        <v>0</v>
      </c>
      <c r="L23" s="41">
        <f t="shared" si="2"/>
        <v>23238884</v>
      </c>
    </row>
    <row r="24" spans="2:12" ht="20.100000000000001" customHeight="1" x14ac:dyDescent="0.25">
      <c r="B24" s="42" t="s">
        <v>41</v>
      </c>
      <c r="C24" s="43">
        <v>0</v>
      </c>
      <c r="D24" s="43">
        <v>22487835</v>
      </c>
      <c r="E24" s="44">
        <v>22369720</v>
      </c>
      <c r="F24" s="44">
        <v>374735.43</v>
      </c>
      <c r="G24" s="38">
        <v>0</v>
      </c>
      <c r="H24" s="38"/>
      <c r="I24" s="40"/>
      <c r="J24" s="40">
        <f t="shared" si="0"/>
        <v>0</v>
      </c>
      <c r="K24" s="40">
        <f t="shared" si="1"/>
        <v>0</v>
      </c>
      <c r="L24" s="41">
        <f t="shared" si="2"/>
        <v>22487835</v>
      </c>
    </row>
    <row r="25" spans="2:12" ht="20.100000000000001" customHeight="1" x14ac:dyDescent="0.25">
      <c r="B25" s="42" t="s">
        <v>42</v>
      </c>
      <c r="C25" s="43">
        <v>0</v>
      </c>
      <c r="D25" s="43">
        <v>41134967</v>
      </c>
      <c r="E25" s="44">
        <v>17363103</v>
      </c>
      <c r="F25" s="44">
        <v>0</v>
      </c>
      <c r="G25" s="38">
        <v>0</v>
      </c>
      <c r="H25" s="38"/>
      <c r="I25" s="40"/>
      <c r="J25" s="40">
        <f t="shared" si="0"/>
        <v>0</v>
      </c>
      <c r="K25" s="40">
        <f t="shared" si="1"/>
        <v>0</v>
      </c>
      <c r="L25" s="41">
        <f t="shared" si="2"/>
        <v>41134967</v>
      </c>
    </row>
    <row r="26" spans="2:12" ht="20.100000000000001" customHeight="1" x14ac:dyDescent="0.25">
      <c r="B26" s="42" t="s">
        <v>43</v>
      </c>
      <c r="C26" s="43">
        <v>0</v>
      </c>
      <c r="D26" s="43">
        <v>23520370</v>
      </c>
      <c r="E26" s="44">
        <v>23520370</v>
      </c>
      <c r="F26" s="44">
        <v>2171853.98</v>
      </c>
      <c r="G26" s="38">
        <v>117403.79</v>
      </c>
      <c r="H26" s="38"/>
      <c r="I26" s="40"/>
      <c r="J26" s="40">
        <f t="shared" si="0"/>
        <v>4.9915792141024991E-3</v>
      </c>
      <c r="K26" s="40">
        <f t="shared" si="1"/>
        <v>0</v>
      </c>
      <c r="L26" s="41">
        <f t="shared" si="2"/>
        <v>23402966.210000001</v>
      </c>
    </row>
    <row r="27" spans="2:12" ht="20.100000000000001" customHeight="1" x14ac:dyDescent="0.25">
      <c r="B27" s="42" t="s">
        <v>44</v>
      </c>
      <c r="C27" s="43">
        <v>0</v>
      </c>
      <c r="D27" s="43">
        <v>8120208</v>
      </c>
      <c r="E27" s="44">
        <v>8120208</v>
      </c>
      <c r="F27" s="44">
        <v>1153635.29</v>
      </c>
      <c r="G27" s="38">
        <v>499086.26999999996</v>
      </c>
      <c r="H27" s="38"/>
      <c r="I27" s="40"/>
      <c r="J27" s="40">
        <f t="shared" si="0"/>
        <v>6.1462251952166737E-2</v>
      </c>
      <c r="K27" s="40">
        <f t="shared" si="1"/>
        <v>0</v>
      </c>
      <c r="L27" s="41">
        <f t="shared" si="2"/>
        <v>7621121.7300000004</v>
      </c>
    </row>
    <row r="28" spans="2:12" ht="20.100000000000001" customHeight="1" x14ac:dyDescent="0.25">
      <c r="B28" s="42" t="s">
        <v>45</v>
      </c>
      <c r="C28" s="43">
        <v>0</v>
      </c>
      <c r="D28" s="43">
        <v>3741457</v>
      </c>
      <c r="E28" s="44">
        <v>3597999</v>
      </c>
      <c r="F28" s="44">
        <v>49372</v>
      </c>
      <c r="G28" s="38">
        <v>0</v>
      </c>
      <c r="H28" s="38"/>
      <c r="I28" s="40"/>
      <c r="J28" s="40">
        <f t="shared" si="0"/>
        <v>0</v>
      </c>
      <c r="K28" s="40">
        <f t="shared" si="1"/>
        <v>0</v>
      </c>
      <c r="L28" s="41">
        <f t="shared" si="2"/>
        <v>3741457</v>
      </c>
    </row>
    <row r="29" spans="2:12" ht="20.100000000000001" customHeight="1" x14ac:dyDescent="0.25">
      <c r="B29" s="42" t="s">
        <v>46</v>
      </c>
      <c r="C29" s="43">
        <v>0</v>
      </c>
      <c r="D29" s="43">
        <v>3363827</v>
      </c>
      <c r="E29" s="44">
        <v>3363827</v>
      </c>
      <c r="F29" s="44">
        <v>428342.33999999997</v>
      </c>
      <c r="G29" s="38">
        <v>29145.22</v>
      </c>
      <c r="H29" s="38"/>
      <c r="I29" s="40"/>
      <c r="J29" s="40">
        <f t="shared" si="0"/>
        <v>8.6643040798471509E-3</v>
      </c>
      <c r="K29" s="40">
        <f t="shared" si="1"/>
        <v>0</v>
      </c>
      <c r="L29" s="41">
        <f t="shared" si="2"/>
        <v>3334681.78</v>
      </c>
    </row>
    <row r="30" spans="2:12" ht="20.100000000000001" customHeight="1" x14ac:dyDescent="0.25">
      <c r="B30" s="42" t="s">
        <v>47</v>
      </c>
      <c r="C30" s="43">
        <v>0</v>
      </c>
      <c r="D30" s="43">
        <v>7047552</v>
      </c>
      <c r="E30" s="44">
        <v>7047552</v>
      </c>
      <c r="F30" s="44">
        <v>2065919.18</v>
      </c>
      <c r="G30" s="38">
        <v>211689.19</v>
      </c>
      <c r="H30" s="38"/>
      <c r="I30" s="40"/>
      <c r="J30" s="40">
        <f t="shared" si="0"/>
        <v>3.0037265422092663E-2</v>
      </c>
      <c r="K30" s="40">
        <f t="shared" si="1"/>
        <v>0</v>
      </c>
      <c r="L30" s="41">
        <f t="shared" si="2"/>
        <v>6835862.8099999996</v>
      </c>
    </row>
    <row r="31" spans="2:12" ht="20.100000000000001" customHeight="1" x14ac:dyDescent="0.25">
      <c r="B31" s="42" t="s">
        <v>48</v>
      </c>
      <c r="C31" s="43">
        <v>0</v>
      </c>
      <c r="D31" s="43">
        <v>14798331</v>
      </c>
      <c r="E31" s="44">
        <v>14798331</v>
      </c>
      <c r="F31" s="44">
        <v>449110</v>
      </c>
      <c r="G31" s="38">
        <v>212381.92</v>
      </c>
      <c r="H31" s="38"/>
      <c r="I31" s="40"/>
      <c r="J31" s="40">
        <f t="shared" si="0"/>
        <v>1.4351748180250869E-2</v>
      </c>
      <c r="K31" s="40">
        <f t="shared" si="1"/>
        <v>0</v>
      </c>
      <c r="L31" s="41">
        <f t="shared" si="2"/>
        <v>14585949.08</v>
      </c>
    </row>
    <row r="32" spans="2:12" ht="20.100000000000001" customHeight="1" x14ac:dyDescent="0.25">
      <c r="B32" s="42" t="s">
        <v>49</v>
      </c>
      <c r="C32" s="43">
        <v>0</v>
      </c>
      <c r="D32" s="43">
        <v>3684071</v>
      </c>
      <c r="E32" s="44">
        <v>3684071</v>
      </c>
      <c r="F32" s="44">
        <v>172720.78</v>
      </c>
      <c r="G32" s="38">
        <v>82689.27</v>
      </c>
      <c r="H32" s="38"/>
      <c r="I32" s="40"/>
      <c r="J32" s="40">
        <f t="shared" si="0"/>
        <v>2.2445080455832694E-2</v>
      </c>
      <c r="K32" s="40">
        <f t="shared" si="1"/>
        <v>0</v>
      </c>
      <c r="L32" s="41">
        <f t="shared" si="2"/>
        <v>3601381.73</v>
      </c>
    </row>
    <row r="33" spans="2:12" ht="20.100000000000001" customHeight="1" x14ac:dyDescent="0.25">
      <c r="B33" s="42" t="s">
        <v>50</v>
      </c>
      <c r="C33" s="43">
        <v>0</v>
      </c>
      <c r="D33" s="43">
        <v>2251457</v>
      </c>
      <c r="E33" s="44">
        <v>2251457</v>
      </c>
      <c r="F33" s="44">
        <v>157612</v>
      </c>
      <c r="G33" s="38">
        <v>38000</v>
      </c>
      <c r="H33" s="38"/>
      <c r="I33" s="40"/>
      <c r="J33" s="40">
        <f t="shared" si="0"/>
        <v>1.687795947246605E-2</v>
      </c>
      <c r="K33" s="40">
        <f t="shared" si="1"/>
        <v>0</v>
      </c>
      <c r="L33" s="41">
        <f t="shared" si="2"/>
        <v>2213457</v>
      </c>
    </row>
    <row r="34" spans="2:12" ht="20.100000000000001" customHeight="1" x14ac:dyDescent="0.25">
      <c r="B34" s="42" t="s">
        <v>51</v>
      </c>
      <c r="C34" s="43">
        <v>0</v>
      </c>
      <c r="D34" s="43">
        <v>11596530</v>
      </c>
      <c r="E34" s="44">
        <v>11596530</v>
      </c>
      <c r="F34" s="44">
        <v>1293985.8399999999</v>
      </c>
      <c r="G34" s="38">
        <v>23000</v>
      </c>
      <c r="H34" s="38"/>
      <c r="I34" s="40"/>
      <c r="J34" s="40">
        <f t="shared" si="0"/>
        <v>1.9833519164784638E-3</v>
      </c>
      <c r="K34" s="40">
        <f t="shared" si="1"/>
        <v>0</v>
      </c>
      <c r="L34" s="41">
        <f t="shared" si="2"/>
        <v>11573530</v>
      </c>
    </row>
    <row r="35" spans="2:12" ht="20.100000000000001" customHeight="1" x14ac:dyDescent="0.25">
      <c r="B35" s="42" t="s">
        <v>52</v>
      </c>
      <c r="C35" s="43">
        <v>0</v>
      </c>
      <c r="D35" s="43">
        <v>4937964</v>
      </c>
      <c r="E35" s="44">
        <v>4937964</v>
      </c>
      <c r="F35" s="44">
        <v>81287.14</v>
      </c>
      <c r="G35" s="38">
        <v>53419</v>
      </c>
      <c r="H35" s="38"/>
      <c r="I35" s="40"/>
      <c r="J35" s="40">
        <f t="shared" si="0"/>
        <v>1.0818021354550175E-2</v>
      </c>
      <c r="K35" s="40">
        <f t="shared" si="1"/>
        <v>0</v>
      </c>
      <c r="L35" s="41">
        <f t="shared" si="2"/>
        <v>4884545</v>
      </c>
    </row>
    <row r="36" spans="2:12" ht="20.100000000000001" customHeight="1" x14ac:dyDescent="0.25">
      <c r="B36" s="42" t="s">
        <v>55</v>
      </c>
      <c r="C36" s="43">
        <v>0</v>
      </c>
      <c r="D36" s="43">
        <v>34986442</v>
      </c>
      <c r="E36" s="44">
        <v>34986442</v>
      </c>
      <c r="F36" s="44">
        <v>38945</v>
      </c>
      <c r="G36" s="38">
        <v>0</v>
      </c>
      <c r="H36" s="38"/>
      <c r="I36" s="40"/>
      <c r="J36" s="40">
        <f t="shared" si="0"/>
        <v>0</v>
      </c>
      <c r="K36" s="40">
        <f t="shared" si="1"/>
        <v>0</v>
      </c>
      <c r="L36" s="41">
        <f t="shared" si="2"/>
        <v>34986442</v>
      </c>
    </row>
    <row r="37" spans="2:12" ht="20.100000000000001" customHeight="1" x14ac:dyDescent="0.25">
      <c r="B37" s="42" t="s">
        <v>56</v>
      </c>
      <c r="C37" s="43">
        <v>0</v>
      </c>
      <c r="D37" s="43">
        <v>1928322</v>
      </c>
      <c r="E37" s="44">
        <v>1928322</v>
      </c>
      <c r="F37" s="44">
        <v>62197.9</v>
      </c>
      <c r="G37" s="38">
        <v>0</v>
      </c>
      <c r="H37" s="38"/>
      <c r="I37" s="40"/>
      <c r="J37" s="40">
        <f t="shared" si="0"/>
        <v>0</v>
      </c>
      <c r="K37" s="40">
        <f t="shared" si="1"/>
        <v>0</v>
      </c>
      <c r="L37" s="41">
        <f t="shared" si="2"/>
        <v>1928322</v>
      </c>
    </row>
    <row r="38" spans="2:12" ht="20.100000000000001" customHeight="1" x14ac:dyDescent="0.25">
      <c r="B38" s="42" t="s">
        <v>57</v>
      </c>
      <c r="C38" s="43">
        <v>0</v>
      </c>
      <c r="D38" s="43">
        <v>10982167</v>
      </c>
      <c r="E38" s="44">
        <v>10982167</v>
      </c>
      <c r="F38" s="44">
        <v>1298212.75</v>
      </c>
      <c r="G38" s="38">
        <v>181104.24</v>
      </c>
      <c r="H38" s="38"/>
      <c r="I38" s="40"/>
      <c r="J38" s="40">
        <f t="shared" si="0"/>
        <v>1.6490756332516159E-2</v>
      </c>
      <c r="K38" s="40">
        <f t="shared" si="1"/>
        <v>0</v>
      </c>
      <c r="L38" s="41">
        <f t="shared" si="2"/>
        <v>10801062.76</v>
      </c>
    </row>
    <row r="39" spans="2:12" ht="20.100000000000001" customHeight="1" x14ac:dyDescent="0.25">
      <c r="B39" s="42" t="s">
        <v>58</v>
      </c>
      <c r="C39" s="43">
        <v>0</v>
      </c>
      <c r="D39" s="43">
        <v>10298323</v>
      </c>
      <c r="E39" s="44">
        <v>10298323</v>
      </c>
      <c r="F39" s="44">
        <v>519730</v>
      </c>
      <c r="G39" s="38">
        <v>141100</v>
      </c>
      <c r="H39" s="38"/>
      <c r="I39" s="40"/>
      <c r="J39" s="40">
        <f t="shared" si="0"/>
        <v>1.3701259904161095E-2</v>
      </c>
      <c r="K39" s="40">
        <f t="shared" si="1"/>
        <v>0</v>
      </c>
      <c r="L39" s="41">
        <f t="shared" si="2"/>
        <v>10157223</v>
      </c>
    </row>
    <row r="40" spans="2:12" ht="20.100000000000001" customHeight="1" x14ac:dyDescent="0.25">
      <c r="B40" s="42" t="s">
        <v>59</v>
      </c>
      <c r="C40" s="43">
        <v>0</v>
      </c>
      <c r="D40" s="43">
        <v>11630646</v>
      </c>
      <c r="E40" s="44">
        <v>11630646</v>
      </c>
      <c r="F40" s="44">
        <v>10200</v>
      </c>
      <c r="G40" s="38">
        <v>0</v>
      </c>
      <c r="H40" s="38"/>
      <c r="I40" s="40"/>
      <c r="J40" s="40">
        <f t="shared" si="0"/>
        <v>0</v>
      </c>
      <c r="K40" s="40">
        <f t="shared" si="1"/>
        <v>0</v>
      </c>
      <c r="L40" s="41">
        <f t="shared" si="2"/>
        <v>11630646</v>
      </c>
    </row>
    <row r="41" spans="2:12" ht="20.100000000000001" customHeight="1" x14ac:dyDescent="0.25">
      <c r="B41" s="42" t="s">
        <v>60</v>
      </c>
      <c r="C41" s="43">
        <v>0</v>
      </c>
      <c r="D41" s="43">
        <v>8792468</v>
      </c>
      <c r="E41" s="44">
        <v>8792468</v>
      </c>
      <c r="F41" s="44">
        <v>3270.72</v>
      </c>
      <c r="G41" s="38">
        <v>0</v>
      </c>
      <c r="H41" s="38"/>
      <c r="I41" s="40"/>
      <c r="J41" s="40">
        <f t="shared" si="0"/>
        <v>0</v>
      </c>
      <c r="K41" s="40">
        <f t="shared" si="1"/>
        <v>0</v>
      </c>
      <c r="L41" s="41">
        <f t="shared" si="2"/>
        <v>8792468</v>
      </c>
    </row>
    <row r="42" spans="2:12" ht="20.100000000000001" customHeight="1" x14ac:dyDescent="0.25">
      <c r="B42" s="42" t="s">
        <v>61</v>
      </c>
      <c r="C42" s="43">
        <v>0</v>
      </c>
      <c r="D42" s="43">
        <v>6108882</v>
      </c>
      <c r="E42" s="44">
        <v>6108882</v>
      </c>
      <c r="F42" s="44">
        <v>0</v>
      </c>
      <c r="G42" s="38">
        <v>0</v>
      </c>
      <c r="H42" s="38"/>
      <c r="I42" s="40"/>
      <c r="J42" s="40">
        <f t="shared" si="0"/>
        <v>0</v>
      </c>
      <c r="K42" s="40">
        <f t="shared" si="1"/>
        <v>0</v>
      </c>
      <c r="L42" s="41">
        <f t="shared" si="2"/>
        <v>6108882</v>
      </c>
    </row>
    <row r="43" spans="2:12" ht="23.25" customHeight="1" x14ac:dyDescent="0.25">
      <c r="B43" s="29" t="s">
        <v>9</v>
      </c>
      <c r="C43" s="11">
        <f t="shared" ref="C43:H43" si="3">SUM(C14:C42)</f>
        <v>0</v>
      </c>
      <c r="D43" s="11">
        <f t="shared" si="3"/>
        <v>355684078</v>
      </c>
      <c r="E43" s="11">
        <f t="shared" si="3"/>
        <v>331368641</v>
      </c>
      <c r="F43" s="11">
        <f t="shared" si="3"/>
        <v>22894203.109999996</v>
      </c>
      <c r="G43" s="11">
        <f t="shared" si="3"/>
        <v>2478724.1100000003</v>
      </c>
      <c r="H43" s="11">
        <f t="shared" si="3"/>
        <v>0</v>
      </c>
      <c r="I43" s="15">
        <f>IF(ISERROR(+#REF!/E43)=TRUE,0,++#REF!/E43)</f>
        <v>0</v>
      </c>
      <c r="J43" s="15">
        <f>IF(ISERROR(+G43/E43)=TRUE,0,++G43/E43)</f>
        <v>7.4802615676599297E-3</v>
      </c>
      <c r="K43" s="15">
        <f>IF(ISERROR(+H43/E43)=TRUE,0,++H43/E43)</f>
        <v>0</v>
      </c>
      <c r="L43" s="18">
        <f>SUM(L14:L42)</f>
        <v>353205353.88999999</v>
      </c>
    </row>
    <row r="44" spans="2:12" x14ac:dyDescent="0.2">
      <c r="B44" s="12" t="s">
        <v>65</v>
      </c>
    </row>
    <row r="47" spans="2:12" s="34" customFormat="1" x14ac:dyDescent="0.25">
      <c r="K47" s="35"/>
    </row>
    <row r="48" spans="2:12" s="34" customFormat="1" x14ac:dyDescent="0.25">
      <c r="K48" s="35"/>
    </row>
    <row r="49" spans="2:11" s="34" customFormat="1" x14ac:dyDescent="0.25">
      <c r="B49" s="45" t="s">
        <v>62</v>
      </c>
      <c r="C49" s="45" t="s">
        <v>8</v>
      </c>
      <c r="D49" s="45" t="s">
        <v>7</v>
      </c>
      <c r="E49" s="46" t="s">
        <v>23</v>
      </c>
      <c r="F49" s="46" t="s">
        <v>24</v>
      </c>
      <c r="G49" s="46" t="s">
        <v>66</v>
      </c>
      <c r="K49" s="35"/>
    </row>
    <row r="50" spans="2:11" s="34" customFormat="1" x14ac:dyDescent="0.25">
      <c r="B50" s="34" t="s">
        <v>63</v>
      </c>
      <c r="C50" s="56">
        <f>C43/$A$1</f>
        <v>0</v>
      </c>
      <c r="D50" s="56">
        <f>D43/$A$1</f>
        <v>355.684078</v>
      </c>
      <c r="E50" s="56">
        <f>E43/$A$1</f>
        <v>331.36864100000003</v>
      </c>
      <c r="F50" s="56">
        <f>F43/$A$1</f>
        <v>22.894203109999996</v>
      </c>
      <c r="G50" s="56">
        <f>G43/$A$1</f>
        <v>2.4787241100000004</v>
      </c>
      <c r="H50" s="34">
        <v>1373981</v>
      </c>
      <c r="K50" s="35"/>
    </row>
    <row r="51" spans="2:11" s="34" customFormat="1" x14ac:dyDescent="0.25">
      <c r="C51" s="56"/>
      <c r="D51" s="56"/>
      <c r="E51" s="56"/>
      <c r="F51" s="56"/>
      <c r="G51" s="56"/>
      <c r="H51" s="34">
        <v>5072</v>
      </c>
      <c r="K51" s="35"/>
    </row>
    <row r="52" spans="2:11" s="34" customFormat="1" x14ac:dyDescent="0.25">
      <c r="C52" s="56"/>
      <c r="D52" s="56"/>
      <c r="E52" s="56"/>
      <c r="F52" s="56"/>
      <c r="G52" s="56"/>
      <c r="H52" s="34">
        <v>3078714.9799999995</v>
      </c>
      <c r="K52" s="35"/>
    </row>
    <row r="53" spans="2:11" s="34" customFormat="1" x14ac:dyDescent="0.25">
      <c r="C53" s="56"/>
      <c r="D53" s="56"/>
      <c r="E53" s="56"/>
      <c r="F53" s="56"/>
      <c r="G53" s="56"/>
      <c r="H53" s="34">
        <v>0</v>
      </c>
      <c r="K53" s="35"/>
    </row>
    <row r="54" spans="2:11" s="34" customFormat="1" x14ac:dyDescent="0.25">
      <c r="K54" s="35"/>
    </row>
    <row r="55" spans="2:11" s="34" customFormat="1" x14ac:dyDescent="0.25">
      <c r="K55" s="35"/>
    </row>
    <row r="56" spans="2:11" s="34" customFormat="1" x14ac:dyDescent="0.25">
      <c r="K56" s="35"/>
    </row>
    <row r="57" spans="2:11" s="34" customFormat="1" x14ac:dyDescent="0.25">
      <c r="K57" s="35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33"/>
  <sheetViews>
    <sheetView showGridLines="0" topLeftCell="A7" zoomScale="85" zoomScaleNormal="85" workbookViewId="0">
      <selection activeCell="R39" sqref="R39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60" t="s">
        <v>64</v>
      </c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5.75" customHeight="1" x14ac:dyDescent="0.25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5" customHeight="1" x14ac:dyDescent="0.25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ht="15" customHeight="1" x14ac:dyDescent="0.25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 ht="15" customHeight="1" x14ac:dyDescent="0.2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8" spans="1:12" ht="15.75" x14ac:dyDescent="0.25">
      <c r="B8" s="2" t="s">
        <v>17</v>
      </c>
    </row>
    <row r="9" spans="1:12" x14ac:dyDescent="0.2">
      <c r="B9" s="3" t="s">
        <v>2</v>
      </c>
    </row>
    <row r="11" spans="1:12" x14ac:dyDescent="0.25">
      <c r="B11" s="4"/>
      <c r="I11" s="66"/>
      <c r="J11" s="66"/>
      <c r="K11" s="66"/>
      <c r="L11" s="33" t="s">
        <v>28</v>
      </c>
    </row>
    <row r="12" spans="1:12" s="5" customFormat="1" ht="15" customHeight="1" x14ac:dyDescent="0.25">
      <c r="B12" s="64" t="s">
        <v>27</v>
      </c>
      <c r="C12" s="63" t="s">
        <v>0</v>
      </c>
      <c r="D12" s="63"/>
      <c r="E12" s="61" t="s">
        <v>13</v>
      </c>
      <c r="F12" s="61" t="s">
        <v>29</v>
      </c>
      <c r="G12" s="61" t="s">
        <v>67</v>
      </c>
      <c r="H12" s="61" t="s">
        <v>20</v>
      </c>
      <c r="I12" s="67" t="s">
        <v>22</v>
      </c>
      <c r="J12" s="67"/>
      <c r="K12" s="67"/>
      <c r="L12" s="58" t="s">
        <v>21</v>
      </c>
    </row>
    <row r="13" spans="1:12" s="5" customFormat="1" ht="40.5" customHeight="1" x14ac:dyDescent="0.25">
      <c r="B13" s="65"/>
      <c r="C13" s="21" t="s">
        <v>8</v>
      </c>
      <c r="D13" s="21" t="s">
        <v>7</v>
      </c>
      <c r="E13" s="62"/>
      <c r="F13" s="62"/>
      <c r="G13" s="62"/>
      <c r="H13" s="62"/>
      <c r="I13" s="21" t="s">
        <v>14</v>
      </c>
      <c r="J13" s="21" t="s">
        <v>15</v>
      </c>
      <c r="K13" s="22" t="s">
        <v>16</v>
      </c>
      <c r="L13" s="59"/>
    </row>
    <row r="14" spans="1:12" ht="20.100000000000001" customHeight="1" x14ac:dyDescent="0.25">
      <c r="B14" s="6" t="s">
        <v>32</v>
      </c>
      <c r="C14" s="8">
        <v>0</v>
      </c>
      <c r="D14" s="8">
        <v>279196</v>
      </c>
      <c r="E14" s="19"/>
      <c r="F14" s="19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279196</v>
      </c>
    </row>
    <row r="15" spans="1:12" ht="20.100000000000001" customHeight="1" x14ac:dyDescent="0.25">
      <c r="B15" s="7" t="s">
        <v>42</v>
      </c>
      <c r="C15" s="9">
        <v>0</v>
      </c>
      <c r="D15" s="9">
        <v>122861</v>
      </c>
      <c r="E15" s="20"/>
      <c r="F15" s="20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122861</v>
      </c>
    </row>
    <row r="16" spans="1:12" ht="20.100000000000001" customHeight="1" x14ac:dyDescent="0.25">
      <c r="B16" s="7" t="s">
        <v>45</v>
      </c>
      <c r="C16" s="9">
        <v>0</v>
      </c>
      <c r="D16" s="9">
        <v>355067</v>
      </c>
      <c r="E16" s="20"/>
      <c r="F16" s="20">
        <v>0</v>
      </c>
      <c r="G16" s="9">
        <v>0</v>
      </c>
      <c r="H16" s="9"/>
      <c r="I16" s="14"/>
      <c r="J16" s="14"/>
      <c r="K16" s="14"/>
      <c r="L16" s="17"/>
    </row>
    <row r="17" spans="2:12" ht="20.100000000000001" customHeight="1" x14ac:dyDescent="0.25">
      <c r="B17" s="7" t="s">
        <v>48</v>
      </c>
      <c r="C17" s="9">
        <v>0</v>
      </c>
      <c r="D17" s="9">
        <v>48720</v>
      </c>
      <c r="E17" s="20"/>
      <c r="F17" s="20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48720</v>
      </c>
    </row>
    <row r="18" spans="2:12" ht="20.100000000000001" customHeight="1" x14ac:dyDescent="0.25">
      <c r="B18" s="7" t="s">
        <v>58</v>
      </c>
      <c r="C18" s="9">
        <v>0</v>
      </c>
      <c r="D18" s="9">
        <v>21067</v>
      </c>
      <c r="E18" s="20"/>
      <c r="F18" s="20">
        <v>0</v>
      </c>
      <c r="G18" s="9">
        <v>0</v>
      </c>
      <c r="H18" s="9"/>
      <c r="I18" s="14">
        <f>IF(ISERROR(+#REF!/E18)=TRUE,0,++#REF!/E18)</f>
        <v>0</v>
      </c>
      <c r="J18" s="14">
        <f>IF(ISERROR(+G18/E18)=TRUE,0,++G18/E18)</f>
        <v>0</v>
      </c>
      <c r="K18" s="14">
        <f>IF(ISERROR(+H18/E18)=TRUE,0,++H18/E18)</f>
        <v>0</v>
      </c>
      <c r="L18" s="17">
        <f>+D18-G18</f>
        <v>21067</v>
      </c>
    </row>
    <row r="19" spans="2:12" ht="23.25" customHeight="1" x14ac:dyDescent="0.25">
      <c r="B19" s="29" t="s">
        <v>9</v>
      </c>
      <c r="C19" s="11">
        <f t="shared" ref="C19:H19" si="0">SUM(C14:C18)</f>
        <v>0</v>
      </c>
      <c r="D19" s="11">
        <f t="shared" si="0"/>
        <v>826911</v>
      </c>
      <c r="E19" s="11">
        <f t="shared" si="0"/>
        <v>0</v>
      </c>
      <c r="F19" s="11">
        <f t="shared" si="0"/>
        <v>0</v>
      </c>
      <c r="G19" s="11">
        <f t="shared" si="0"/>
        <v>0</v>
      </c>
      <c r="H19" s="11">
        <f t="shared" si="0"/>
        <v>0</v>
      </c>
      <c r="I19" s="15">
        <f>IF(ISERROR(+#REF!/E19)=TRUE,0,++#REF!/E19)</f>
        <v>0</v>
      </c>
      <c r="J19" s="15">
        <f>IF(ISERROR(+G19/E19)=TRUE,0,++G19/E19)</f>
        <v>0</v>
      </c>
      <c r="K19" s="15">
        <f>IF(ISERROR(+H19/E19)=TRUE,0,++H19/E19)</f>
        <v>0</v>
      </c>
      <c r="L19" s="18">
        <f>SUM(L14:L18)</f>
        <v>471844</v>
      </c>
    </row>
    <row r="20" spans="2:12" x14ac:dyDescent="0.2">
      <c r="B20" s="12" t="s">
        <v>65</v>
      </c>
    </row>
    <row r="21" spans="2:12" s="30" customFormat="1" x14ac:dyDescent="0.25">
      <c r="K21" s="36"/>
    </row>
    <row r="22" spans="2:12" s="30" customFormat="1" x14ac:dyDescent="0.25">
      <c r="K22" s="36"/>
    </row>
    <row r="23" spans="2:12" s="34" customFormat="1" x14ac:dyDescent="0.25">
      <c r="K23" s="35"/>
    </row>
    <row r="24" spans="2:12" s="34" customFormat="1" x14ac:dyDescent="0.25">
      <c r="K24" s="35"/>
    </row>
    <row r="25" spans="2:12" s="34" customFormat="1" x14ac:dyDescent="0.25">
      <c r="B25" s="45" t="s">
        <v>62</v>
      </c>
      <c r="C25" s="45" t="s">
        <v>8</v>
      </c>
      <c r="D25" s="45" t="s">
        <v>7</v>
      </c>
      <c r="E25" s="46" t="s">
        <v>23</v>
      </c>
      <c r="F25" s="46" t="s">
        <v>24</v>
      </c>
      <c r="G25" s="46" t="s">
        <v>66</v>
      </c>
      <c r="K25" s="35"/>
    </row>
    <row r="26" spans="2:12" s="34" customFormat="1" x14ac:dyDescent="0.25">
      <c r="B26" s="34" t="s">
        <v>63</v>
      </c>
      <c r="C26" s="55">
        <f>C19/$A$1</f>
        <v>0</v>
      </c>
      <c r="D26" s="55">
        <f>D19/$A$1</f>
        <v>0.82691099999999995</v>
      </c>
      <c r="E26" s="55">
        <f>E19/$A$1</f>
        <v>0</v>
      </c>
      <c r="F26" s="55">
        <f>F19/$A$1</f>
        <v>0</v>
      </c>
      <c r="G26" s="55">
        <f>G19/$A$1</f>
        <v>0</v>
      </c>
      <c r="K26" s="35"/>
    </row>
    <row r="27" spans="2:12" s="34" customFormat="1" x14ac:dyDescent="0.25">
      <c r="C27" s="55"/>
      <c r="D27" s="55"/>
      <c r="E27" s="55"/>
      <c r="F27" s="55"/>
      <c r="G27" s="55"/>
      <c r="K27" s="35"/>
    </row>
    <row r="28" spans="2:12" s="34" customFormat="1" x14ac:dyDescent="0.25">
      <c r="C28" s="55"/>
      <c r="D28" s="55"/>
      <c r="E28" s="55"/>
      <c r="F28" s="55"/>
      <c r="G28" s="55"/>
      <c r="K28" s="35"/>
    </row>
    <row r="29" spans="2:12" s="34" customFormat="1" x14ac:dyDescent="0.25">
      <c r="C29" s="55"/>
      <c r="D29" s="55"/>
      <c r="E29" s="55"/>
      <c r="F29" s="55"/>
      <c r="G29" s="55"/>
      <c r="K29" s="35"/>
    </row>
    <row r="30" spans="2:12" s="34" customFormat="1" x14ac:dyDescent="0.25">
      <c r="K30" s="35"/>
    </row>
    <row r="31" spans="2:12" s="34" customFormat="1" x14ac:dyDescent="0.25">
      <c r="K31" s="35"/>
    </row>
    <row r="32" spans="2:12" s="34" customFormat="1" x14ac:dyDescent="0.25">
      <c r="K32" s="35"/>
    </row>
    <row r="33" spans="11:11" s="34" customFormat="1" x14ac:dyDescent="0.25">
      <c r="K33" s="35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B19" sqref="B19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60" t="s">
        <v>64</v>
      </c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ht="15.75" customHeight="1" x14ac:dyDescent="0.25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ht="15" customHeight="1" x14ac:dyDescent="0.25"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ht="15" customHeight="1" x14ac:dyDescent="0.25"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 ht="15" customHeight="1" x14ac:dyDescent="0.25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8" spans="1:12" ht="15.75" x14ac:dyDescent="0.25">
      <c r="B8" s="2" t="s">
        <v>19</v>
      </c>
    </row>
    <row r="9" spans="1:12" x14ac:dyDescent="0.2">
      <c r="B9" s="3" t="s">
        <v>2</v>
      </c>
    </row>
    <row r="11" spans="1:12" x14ac:dyDescent="0.25">
      <c r="B11" s="4"/>
      <c r="I11" s="66"/>
      <c r="J11" s="66"/>
      <c r="K11" s="66"/>
    </row>
    <row r="12" spans="1:12" s="5" customFormat="1" ht="15" customHeight="1" x14ac:dyDescent="0.25">
      <c r="B12" s="64" t="s">
        <v>1</v>
      </c>
      <c r="C12" s="63" t="s">
        <v>0</v>
      </c>
      <c r="D12" s="63"/>
      <c r="E12" s="61" t="s">
        <v>13</v>
      </c>
      <c r="F12" s="61" t="s">
        <v>29</v>
      </c>
      <c r="G12" s="61" t="s">
        <v>25</v>
      </c>
      <c r="H12" s="61" t="s">
        <v>20</v>
      </c>
      <c r="I12" s="67" t="s">
        <v>22</v>
      </c>
      <c r="J12" s="67"/>
      <c r="K12" s="67"/>
      <c r="L12" s="58" t="s">
        <v>21</v>
      </c>
    </row>
    <row r="13" spans="1:12" s="5" customFormat="1" ht="40.5" customHeight="1" x14ac:dyDescent="0.25">
      <c r="B13" s="65"/>
      <c r="C13" s="21" t="s">
        <v>8</v>
      </c>
      <c r="D13" s="21" t="s">
        <v>7</v>
      </c>
      <c r="E13" s="62"/>
      <c r="F13" s="62"/>
      <c r="G13" s="62"/>
      <c r="H13" s="62"/>
      <c r="I13" s="21" t="s">
        <v>14</v>
      </c>
      <c r="J13" s="21" t="s">
        <v>15</v>
      </c>
      <c r="K13" s="22" t="s">
        <v>16</v>
      </c>
      <c r="L13" s="59"/>
    </row>
    <row r="14" spans="1:12" ht="20.100000000000001" customHeight="1" x14ac:dyDescent="0.25">
      <c r="B14" s="25" t="s">
        <v>3</v>
      </c>
      <c r="C14" s="26"/>
      <c r="D14" s="26"/>
      <c r="E14" s="27">
        <f>+D14*85/100</f>
        <v>0</v>
      </c>
      <c r="F14" s="27"/>
      <c r="G14" s="8"/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0</v>
      </c>
    </row>
    <row r="15" spans="1:12" ht="20.100000000000001" customHeight="1" x14ac:dyDescent="0.25">
      <c r="B15" s="24" t="s">
        <v>4</v>
      </c>
      <c r="C15" s="28"/>
      <c r="D15" s="28"/>
      <c r="E15" s="23">
        <f t="shared" ref="E15:E17" si="0">+D15*85/100</f>
        <v>0</v>
      </c>
      <c r="F15" s="23"/>
      <c r="G15" s="9"/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/>
      <c r="D16" s="28"/>
      <c r="E16" s="23">
        <f t="shared" si="0"/>
        <v>0</v>
      </c>
      <c r="F16" s="23"/>
      <c r="G16" s="9"/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/>
      <c r="D17" s="28"/>
      <c r="E17" s="23">
        <f t="shared" si="0"/>
        <v>0</v>
      </c>
      <c r="F17" s="23"/>
      <c r="G17" s="9"/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29" t="s">
        <v>9</v>
      </c>
      <c r="C18" s="11">
        <f t="shared" ref="C18:H18" si="1">SUM(C14:C17)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0</v>
      </c>
    </row>
    <row r="19" spans="2:12" x14ac:dyDescent="0.2">
      <c r="B19" s="12" t="s">
        <v>65</v>
      </c>
    </row>
    <row r="24" spans="2:12" ht="30" x14ac:dyDescent="0.25">
      <c r="B24" s="32" t="s">
        <v>1</v>
      </c>
      <c r="C24" s="32" t="s">
        <v>8</v>
      </c>
      <c r="D24" s="32" t="s">
        <v>7</v>
      </c>
      <c r="E24" s="31" t="s">
        <v>23</v>
      </c>
      <c r="F24" s="31" t="s">
        <v>24</v>
      </c>
      <c r="G24" s="31" t="s">
        <v>26</v>
      </c>
    </row>
    <row r="25" spans="2:12" x14ac:dyDescent="0.25">
      <c r="B25" s="30" t="s">
        <v>3</v>
      </c>
      <c r="C25" s="30">
        <f>+C14/$A$1</f>
        <v>0</v>
      </c>
      <c r="D25" s="30">
        <f t="shared" ref="D25:G25" si="2">+D14/$A$1</f>
        <v>0</v>
      </c>
      <c r="E25" s="30">
        <f t="shared" si="2"/>
        <v>0</v>
      </c>
      <c r="F25" s="30">
        <f t="shared" si="2"/>
        <v>0</v>
      </c>
      <c r="G25" s="30">
        <f t="shared" si="2"/>
        <v>0</v>
      </c>
    </row>
    <row r="26" spans="2:12" x14ac:dyDescent="0.25">
      <c r="B26" s="30" t="s">
        <v>4</v>
      </c>
      <c r="C26" s="30">
        <f t="shared" ref="C26:G26" si="3">+C15/$A$1</f>
        <v>0</v>
      </c>
      <c r="D26" s="30">
        <f t="shared" si="3"/>
        <v>0</v>
      </c>
      <c r="E26" s="30">
        <f t="shared" si="3"/>
        <v>0</v>
      </c>
      <c r="F26" s="30">
        <f t="shared" si="3"/>
        <v>0</v>
      </c>
      <c r="G26" s="30">
        <f t="shared" si="3"/>
        <v>0</v>
      </c>
    </row>
    <row r="27" spans="2:12" x14ac:dyDescent="0.25">
      <c r="B27" s="30" t="s">
        <v>5</v>
      </c>
      <c r="C27" s="30">
        <f t="shared" ref="C27:G27" si="4">+C16/$A$1</f>
        <v>0</v>
      </c>
      <c r="D27" s="30">
        <f t="shared" si="4"/>
        <v>0</v>
      </c>
      <c r="E27" s="30">
        <f t="shared" si="4"/>
        <v>0</v>
      </c>
      <c r="F27" s="30">
        <f t="shared" si="4"/>
        <v>0</v>
      </c>
      <c r="G27" s="30">
        <f t="shared" si="4"/>
        <v>0</v>
      </c>
    </row>
    <row r="28" spans="2:12" x14ac:dyDescent="0.25">
      <c r="B28" s="30" t="s">
        <v>6</v>
      </c>
      <c r="C28" s="30">
        <f t="shared" ref="C28:G28" si="5">+C17/$A$1</f>
        <v>0</v>
      </c>
      <c r="D28" s="30">
        <f t="shared" si="5"/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</row>
  </sheetData>
  <mergeCells count="10">
    <mergeCell ref="L12:L1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2018-03-13T21:12:39Z</dcterms:modified>
</cp:coreProperties>
</file>