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CA - 2018\3. Marzo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RO!$B$12:$L$45</definedName>
    <definedName name="_xlnm.Print_Area" localSheetId="2">DYT!$B$2:$L$45</definedName>
    <definedName name="_xlnm.Print_Area" localSheetId="4">RD!$B$2:$L$20</definedName>
    <definedName name="_xlnm.Print_Area" localSheetId="1">RDR!$B$2:$L$48</definedName>
    <definedName name="_xlnm.Print_Area" localSheetId="0">RO!$B$2:$L$48</definedName>
    <definedName name="_xlnm.Print_Area" localSheetId="3">ROOC!$B$2:$L$25</definedName>
  </definedNames>
  <calcPr calcId="152511"/>
</workbook>
</file>

<file path=xl/calcChain.xml><?xml version="1.0" encoding="utf-8"?>
<calcChain xmlns="http://schemas.openxmlformats.org/spreadsheetml/2006/main">
  <c r="L21" i="5" l="1"/>
  <c r="K21" i="5"/>
  <c r="J21" i="5"/>
  <c r="L20" i="5"/>
  <c r="K20" i="5"/>
  <c r="J20" i="5"/>
  <c r="L18" i="5"/>
  <c r="K18" i="5"/>
  <c r="J18" i="5"/>
  <c r="L17" i="5"/>
  <c r="K17" i="5"/>
  <c r="J17" i="5"/>
  <c r="L16" i="5"/>
  <c r="K16" i="5"/>
  <c r="J16" i="5"/>
  <c r="L15" i="5"/>
  <c r="K15" i="5"/>
  <c r="J15" i="5"/>
  <c r="E23" i="5"/>
  <c r="L42" i="6" l="1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C43" i="6"/>
  <c r="D43" i="6"/>
  <c r="L45" i="4" l="1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K45" i="1"/>
  <c r="K43" i="1"/>
  <c r="K41" i="1"/>
  <c r="J40" i="1"/>
  <c r="K39" i="1"/>
  <c r="J38" i="1"/>
  <c r="K37" i="1"/>
  <c r="K35" i="1"/>
  <c r="J33" i="1"/>
  <c r="J32" i="1"/>
  <c r="K31" i="1"/>
  <c r="K30" i="1"/>
  <c r="K29" i="1"/>
  <c r="K27" i="1"/>
  <c r="K25" i="1"/>
  <c r="J24" i="1"/>
  <c r="J23" i="1"/>
  <c r="K22" i="1"/>
  <c r="K21" i="1"/>
  <c r="K19" i="1"/>
  <c r="J17" i="1"/>
  <c r="J16" i="1"/>
  <c r="J15" i="1"/>
  <c r="L45" i="1"/>
  <c r="L44" i="1"/>
  <c r="K44" i="1"/>
  <c r="J44" i="1"/>
  <c r="L43" i="1"/>
  <c r="L42" i="1"/>
  <c r="K42" i="1"/>
  <c r="J42" i="1"/>
  <c r="L41" i="1"/>
  <c r="J41" i="1"/>
  <c r="L40" i="1"/>
  <c r="K40" i="1"/>
  <c r="L39" i="1"/>
  <c r="L38" i="1"/>
  <c r="L37" i="1"/>
  <c r="L36" i="1"/>
  <c r="K36" i="1"/>
  <c r="J36" i="1"/>
  <c r="L35" i="1"/>
  <c r="L34" i="1"/>
  <c r="K34" i="1"/>
  <c r="J34" i="1"/>
  <c r="L33" i="1"/>
  <c r="K33" i="1"/>
  <c r="L32" i="1"/>
  <c r="L31" i="1"/>
  <c r="L30" i="1"/>
  <c r="J30" i="1"/>
  <c r="L29" i="1"/>
  <c r="L28" i="1"/>
  <c r="K28" i="1"/>
  <c r="J28" i="1"/>
  <c r="L27" i="1"/>
  <c r="L26" i="1"/>
  <c r="K26" i="1"/>
  <c r="J26" i="1"/>
  <c r="L25" i="1"/>
  <c r="J25" i="1"/>
  <c r="L24" i="1"/>
  <c r="K24" i="1"/>
  <c r="L23" i="1"/>
  <c r="L22" i="1"/>
  <c r="J22" i="1"/>
  <c r="L21" i="1"/>
  <c r="L20" i="1"/>
  <c r="K20" i="1"/>
  <c r="J20" i="1"/>
  <c r="L19" i="1"/>
  <c r="L18" i="1"/>
  <c r="K18" i="1"/>
  <c r="J18" i="1"/>
  <c r="L17" i="1"/>
  <c r="K17" i="1"/>
  <c r="L16" i="1"/>
  <c r="L15" i="1"/>
  <c r="K15" i="1"/>
  <c r="J19" i="1" l="1"/>
  <c r="J27" i="1"/>
  <c r="J35" i="1"/>
  <c r="J43" i="1"/>
  <c r="K23" i="1"/>
  <c r="K32" i="1"/>
  <c r="J39" i="1"/>
  <c r="J31" i="1"/>
  <c r="K16" i="1"/>
  <c r="K38" i="1"/>
  <c r="J21" i="1"/>
  <c r="J29" i="1"/>
  <c r="J37" i="1"/>
  <c r="J45" i="1"/>
  <c r="C46" i="1"/>
  <c r="C53" i="1" s="1"/>
  <c r="D46" i="1"/>
  <c r="D53" i="1" s="1"/>
  <c r="C46" i="4" l="1"/>
  <c r="C53" i="4" s="1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E17" i="7" l="1"/>
  <c r="E28" i="7" s="1"/>
  <c r="E16" i="7"/>
  <c r="E27" i="7" s="1"/>
  <c r="E15" i="7"/>
  <c r="E26" i="7" s="1"/>
  <c r="E14" i="7"/>
  <c r="E25" i="7" s="1"/>
  <c r="G46" i="4" l="1"/>
  <c r="G53" i="4" s="1"/>
  <c r="F46" i="4"/>
  <c r="F53" i="4" s="1"/>
  <c r="D46" i="4"/>
  <c r="D53" i="4" s="1"/>
  <c r="G43" i="6"/>
  <c r="G50" i="6" s="1"/>
  <c r="F43" i="6"/>
  <c r="F50" i="6" s="1"/>
  <c r="D50" i="6"/>
  <c r="G23" i="5"/>
  <c r="G30" i="5" s="1"/>
  <c r="F23" i="5"/>
  <c r="F30" i="5" s="1"/>
  <c r="D23" i="5"/>
  <c r="D30" i="5" s="1"/>
  <c r="G18" i="7"/>
  <c r="F18" i="7"/>
  <c r="E18" i="7"/>
  <c r="D18" i="7"/>
  <c r="G46" i="1"/>
  <c r="G53" i="1" s="1"/>
  <c r="F46" i="1"/>
  <c r="F53" i="1" s="1"/>
  <c r="C50" i="6"/>
  <c r="C23" i="5"/>
  <c r="C30" i="5" s="1"/>
  <c r="C18" i="7"/>
  <c r="L22" i="5" l="1"/>
  <c r="L19" i="5"/>
  <c r="L17" i="7"/>
  <c r="L16" i="7"/>
  <c r="L15" i="7"/>
  <c r="L14" i="4"/>
  <c r="L14" i="6"/>
  <c r="L14" i="5"/>
  <c r="L14" i="7"/>
  <c r="L14" i="1"/>
  <c r="E30" i="5"/>
  <c r="E46" i="4"/>
  <c r="E53" i="4" s="1"/>
  <c r="E46" i="1" l="1"/>
  <c r="E53" i="1" s="1"/>
  <c r="E43" i="6"/>
  <c r="E50" i="6" s="1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46" i="1"/>
  <c r="I14" i="1"/>
  <c r="H43" i="6"/>
  <c r="K14" i="6"/>
  <c r="J14" i="6"/>
  <c r="I14" i="6"/>
  <c r="H23" i="5"/>
  <c r="K22" i="5"/>
  <c r="J22" i="5"/>
  <c r="I22" i="5"/>
  <c r="I21" i="5"/>
  <c r="K19" i="5"/>
  <c r="J19" i="5"/>
  <c r="I19" i="5"/>
  <c r="K14" i="5"/>
  <c r="J14" i="5"/>
  <c r="I14" i="5"/>
  <c r="H46" i="4"/>
  <c r="I15" i="4"/>
  <c r="K14" i="4"/>
  <c r="J14" i="4"/>
  <c r="I14" i="4"/>
  <c r="K14" i="1"/>
  <c r="J14" i="1"/>
  <c r="L23" i="5" l="1"/>
  <c r="L43" i="6"/>
  <c r="L46" i="4"/>
  <c r="L46" i="1"/>
  <c r="I18" i="7"/>
  <c r="K18" i="7"/>
  <c r="J18" i="7"/>
  <c r="J43" i="6"/>
  <c r="I43" i="6"/>
  <c r="K43" i="6"/>
  <c r="I23" i="5"/>
  <c r="K23" i="5"/>
  <c r="J23" i="5"/>
  <c r="I46" i="4"/>
  <c r="K46" i="4"/>
  <c r="J46" i="4"/>
  <c r="K46" i="1"/>
  <c r="I46" i="1" l="1"/>
  <c r="J46" i="1"/>
</calcChain>
</file>

<file path=xl/sharedStrings.xml><?xml version="1.0" encoding="utf-8"?>
<sst xmlns="http://schemas.openxmlformats.org/spreadsheetml/2006/main" count="239" uniqueCount="70">
  <si>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</si>
  <si>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</si>
  <si>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</si>
  <si>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</si>
  <si>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</si>
  <si>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</si>
  <si>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</si>
  <si>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</si>
  <si>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</si>
  <si>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</si>
  <si>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</si>
  <si>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</si>
  <si>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</si>
  <si>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</si>
  <si>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</si>
  <si>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</si>
  <si>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</si>
  <si>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</si>
  <si>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</si>
  <si>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</si>
  <si>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</si>
  <si>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</si>
  <si>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</si>
  <si>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</si>
  <si>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</si>
  <si>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DEVENGADO
AL MES DE JULIO
(4)</t>
  </si>
  <si>
    <t>DEVENG
AL MES DE JULIO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</si>
  <si>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</si>
  <si>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</si>
  <si>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</si>
  <si>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</si>
  <si>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</si>
  <si>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</si>
  <si>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</si>
  <si>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</si>
  <si>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</si>
  <si>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</si>
  <si>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</si>
  <si>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</si>
  <si>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</si>
  <si>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</si>
  <si>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</si>
  <si>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</si>
  <si>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</si>
  <si>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</si>
  <si>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</si>
  <si>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</si>
  <si>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</si>
  <si>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</si>
  <si>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</si>
  <si>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</si>
  <si>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</si>
  <si>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</si>
  <si>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</si>
  <si>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</si>
  <si>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</si>
  <si>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</si>
  <si>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</si>
  <si>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</si>
  <si>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</si>
  <si>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</si>
  <si>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</si>
  <si>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</si>
  <si>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</si>
  <si>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EJECUCION PRESUPUESTAL MENSUALIZADA DE GASTOS 
MINISTERIO DE SALUD 2018
MES DE FEBRERO</t>
  </si>
  <si>
    <t>Fuente: Consulta Amigable y Base de Datos al 28 de Febrero del 2018</t>
  </si>
  <si>
    <t>DEV. FEBRERO</t>
  </si>
  <si>
    <t>EJECUCION PRESUPUESTAL MENSUALIZADA DE GASTOS 
MINISTERIO DE SALUD 2018
MES DE MARZO</t>
  </si>
  <si>
    <t>DEVENGADO
MES DE MARZO
(4)</t>
  </si>
  <si>
    <t>Fuente: SIAF, Consulta Amigable y Base de Datos al 28 de Marzo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</si>
</sst>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0.0%"/>
    <numFmt numFmtId="167" formatCode="#,##0.0"/>
    <numFmt numFmtId="168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7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6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6" fontId="1" fillId="33" borderId="2" xfId="1" applyNumberFormat="1" applyFont="1" applyFill="1" applyBorder="1" applyAlignment="1">
      <alignment vertical="center"/>
    </xf>
    <xf numFmtId="166" fontId="1" fillId="33" borderId="3" xfId="1" applyNumberFormat="1" applyFont="1" applyFill="1" applyBorder="1" applyAlignment="1">
      <alignment vertical="center"/>
    </xf>
    <xf numFmtId="166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164" fontId="0" fillId="34" borderId="2" xfId="0" applyNumberFormat="1" applyFill="1" applyBorder="1" applyAlignment="1">
      <alignment vertical="center"/>
    </xf>
    <xf numFmtId="164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6" fontId="19" fillId="35" borderId="18" xfId="1" applyNumberFormat="1" applyFont="1" applyFill="1" applyBorder="1" applyAlignment="1">
      <alignment horizontal="center" vertical="center" wrapText="1"/>
    </xf>
    <xf numFmtId="164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34" borderId="2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6" fontId="23" fillId="0" borderId="0" xfId="1" applyNumberFormat="1" applyFont="1" applyAlignment="1">
      <alignment vertical="center"/>
    </xf>
    <xf numFmtId="166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34" borderId="23" xfId="0" applyNumberFormat="1" applyFill="1" applyBorder="1" applyAlignment="1">
      <alignment vertical="center"/>
    </xf>
    <xf numFmtId="166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6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7" fontId="23" fillId="0" borderId="0" xfId="0" applyNumberFormat="1" applyFont="1" applyAlignment="1">
      <alignment vertical="center"/>
    </xf>
    <xf numFmtId="168" fontId="23" fillId="0" borderId="0" xfId="0" applyNumberFormat="1" applyFont="1" applyAlignment="1">
      <alignment vertical="center"/>
    </xf>
    <xf numFmtId="166" fontId="24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6" fontId="19" fillId="35" borderId="15" xfId="1" applyNumberFormat="1" applyFont="1" applyFill="1" applyBorder="1" applyAlignment="1">
      <alignment horizontal="center" vertical="center"/>
    </xf>
    <xf numFmtId="41" fontId="0" fillId="0" borderId="2" xfId="0" applyNumberFormat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41" fontId="23" fillId="34" borderId="23" xfId="0" applyNumberFormat="1" applyFont="1" applyFill="1" applyBorder="1" applyAlignment="1">
      <alignment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RO!$C$53:$G$53</c:f>
              <c:numCache>
                <c:formatCode>_ * #,##0_ ;_ * \-#,##0_ ;_ * "-"_ ;_ @_ </c:formatCode>
                <c:ptCount val="5"/>
                <c:pt idx="0" formatCode="_ * #,##0.00_ ;_ * \-#,##0.00_ ;_ * &quot;-&quot;??_ ;_ @_ ">
                  <c:v>6882.7593470000002</c:v>
                </c:pt>
                <c:pt idx="1">
                  <c:v>6396.4438209999998</c:v>
                </c:pt>
                <c:pt idx="2">
                  <c:v>7586.1441999999997</c:v>
                </c:pt>
                <c:pt idx="3">
                  <c:v>2173.3330472499997</c:v>
                </c:pt>
                <c:pt idx="4">
                  <c:v>897.40821783000001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43098512"/>
        <c:axId val="443100144"/>
        <c:axId val="0"/>
      </c:bar3DChart>
      <c:catAx>
        <c:axId val="443098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43100144"/>
        <c:crosses val="autoZero"/>
        <c:auto val="1"/>
        <c:lblAlgn val="ctr"/>
        <c:lblOffset val="100"/>
        <c:noMultiLvlLbl val="0"/>
      </c:catAx>
      <c:valAx>
        <c:axId val="443100144"/>
        <c:scaling>
          <c:orientation val="minMax"/>
        </c:scaling>
        <c:delete val="0"/>
        <c:axPos val="l"/>
        <c:numFmt formatCode="_ * #,##0.00_ ;_ * \-#,##0.00_ ;_ * &quot;-&quot;??_ ;_ @_ " sourceLinked="1"/>
        <c:majorTickMark val="none"/>
        <c:minorTickMark val="none"/>
        <c:tickLblPos val="nextTo"/>
        <c:crossAx val="44309851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265.37835000000001</c:v>
                </c:pt>
                <c:pt idx="1">
                  <c:v>287.768709</c:v>
                </c:pt>
                <c:pt idx="2">
                  <c:v>221.951527</c:v>
                </c:pt>
                <c:pt idx="3">
                  <c:v>33.794390230000005</c:v>
                </c:pt>
                <c:pt idx="4">
                  <c:v>18.318701770000001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962189408"/>
        <c:axId val="130945392"/>
        <c:axId val="0"/>
      </c:bar3DChart>
      <c:catAx>
        <c:axId val="1962189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30945392"/>
        <c:crosses val="autoZero"/>
        <c:auto val="1"/>
        <c:lblAlgn val="ctr"/>
        <c:lblOffset val="100"/>
        <c:noMultiLvlLbl val="0"/>
      </c:catAx>
      <c:valAx>
        <c:axId val="13094539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9621894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>
                  <c:v>0</c:v>
                </c:pt>
                <c:pt idx="1">
                  <c:v>356.00590899999997</c:v>
                </c:pt>
                <c:pt idx="2">
                  <c:v>397.54455400000001</c:v>
                </c:pt>
                <c:pt idx="3">
                  <c:v>91.784083459999977</c:v>
                </c:pt>
                <c:pt idx="4">
                  <c:v>30.858807709999997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435191952"/>
        <c:axId val="435198480"/>
        <c:axId val="0"/>
      </c:bar3DChart>
      <c:catAx>
        <c:axId val="435191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35198480"/>
        <c:crosses val="autoZero"/>
        <c:auto val="1"/>
        <c:lblAlgn val="ctr"/>
        <c:lblOffset val="100"/>
        <c:noMultiLvlLbl val="0"/>
      </c:catAx>
      <c:valAx>
        <c:axId val="435198480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435191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ROOC!$B$30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ROOC!$C$29:$G$29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ROOC!$C$30:$G$30</c:f>
              <c:numCache>
                <c:formatCode>#,##0.0</c:formatCode>
                <c:ptCount val="5"/>
                <c:pt idx="0">
                  <c:v>0</c:v>
                </c:pt>
                <c:pt idx="1">
                  <c:v>72.251912000000004</c:v>
                </c:pt>
                <c:pt idx="2">
                  <c:v>87.262062999999998</c:v>
                </c:pt>
                <c:pt idx="3">
                  <c:v>0.20999699999999999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09201664"/>
        <c:axId val="1794650400"/>
        <c:axId val="0"/>
      </c:bar3DChart>
      <c:catAx>
        <c:axId val="1092016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794650400"/>
        <c:crosses val="autoZero"/>
        <c:auto val="1"/>
        <c:lblAlgn val="ctr"/>
        <c:lblOffset val="100"/>
        <c:noMultiLvlLbl val="0"/>
      </c:catAx>
      <c:valAx>
        <c:axId val="179465040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0920166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64763488"/>
        <c:axId val="1564755328"/>
        <c:axId val="0"/>
      </c:bar3DChart>
      <c:catAx>
        <c:axId val="15647634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64755328"/>
        <c:crosses val="autoZero"/>
        <c:auto val="1"/>
        <c:lblAlgn val="ctr"/>
        <c:lblOffset val="100"/>
        <c:noMultiLvlLbl val="0"/>
      </c:catAx>
      <c:valAx>
        <c:axId val="15647553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56476348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47</xdr:row>
      <xdr:rowOff>145677</xdr:rowOff>
    </xdr:from>
    <xdr:to>
      <xdr:col>11</xdr:col>
      <xdr:colOff>1019734</xdr:colOff>
      <xdr:row>73</xdr:row>
      <xdr:rowOff>112060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47</xdr:row>
      <xdr:rowOff>100852</xdr:rowOff>
    </xdr:from>
    <xdr:to>
      <xdr:col>11</xdr:col>
      <xdr:colOff>1008528</xdr:colOff>
      <xdr:row>90</xdr:row>
      <xdr:rowOff>67235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44</xdr:row>
      <xdr:rowOff>156882</xdr:rowOff>
    </xdr:from>
    <xdr:to>
      <xdr:col>11</xdr:col>
      <xdr:colOff>997322</xdr:colOff>
      <xdr:row>71</xdr:row>
      <xdr:rowOff>168089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24</xdr:row>
      <xdr:rowOff>90766</xdr:rowOff>
    </xdr:from>
    <xdr:to>
      <xdr:col>12</xdr:col>
      <xdr:colOff>11206</xdr:colOff>
      <xdr:row>51</xdr:row>
      <xdr:rowOff>22412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72"/>
  <sheetViews>
    <sheetView showGridLines="0" tabSelected="1" zoomScale="85" zoomScaleNormal="85" workbookViewId="0"/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58" t="s">
        <v>67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5" customHeight="1" x14ac:dyDescent="0.2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5" customHeight="1" x14ac:dyDescent="0.2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5" customHeight="1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0">
        <v>1000000</v>
      </c>
    </row>
    <row r="11" spans="1:12" x14ac:dyDescent="0.25">
      <c r="B11" s="4"/>
      <c r="I11" s="64"/>
      <c r="J11" s="64"/>
      <c r="K11" s="64"/>
      <c r="L11" s="33" t="s">
        <v>28</v>
      </c>
    </row>
    <row r="12" spans="1:12" s="5" customFormat="1" ht="15" customHeight="1" x14ac:dyDescent="0.25">
      <c r="B12" s="62" t="s">
        <v>27</v>
      </c>
      <c r="C12" s="61" t="s">
        <v>0</v>
      </c>
      <c r="D12" s="61"/>
      <c r="E12" s="59" t="s">
        <v>18</v>
      </c>
      <c r="F12" s="59" t="s">
        <v>29</v>
      </c>
      <c r="G12" s="59" t="s">
        <v>68</v>
      </c>
      <c r="H12" s="59" t="s">
        <v>20</v>
      </c>
      <c r="I12" s="65" t="s">
        <v>22</v>
      </c>
      <c r="J12" s="65"/>
      <c r="K12" s="65"/>
      <c r="L12" s="56" t="s">
        <v>21</v>
      </c>
    </row>
    <row r="13" spans="1:12" s="5" customFormat="1" ht="40.5" customHeight="1" x14ac:dyDescent="0.25">
      <c r="B13" s="63"/>
      <c r="C13" s="21" t="s">
        <v>8</v>
      </c>
      <c r="D13" s="21" t="s">
        <v>7</v>
      </c>
      <c r="E13" s="60"/>
      <c r="F13" s="60"/>
      <c r="G13" s="60"/>
      <c r="H13" s="60"/>
      <c r="I13" s="21" t="s">
        <v>14</v>
      </c>
      <c r="J13" s="21" t="s">
        <v>15</v>
      </c>
      <c r="K13" s="22" t="s">
        <v>16</v>
      </c>
      <c r="L13" s="57"/>
    </row>
    <row r="14" spans="1:12" ht="20.100000000000001" customHeight="1" x14ac:dyDescent="0.25">
      <c r="B14" s="6" t="s">
        <v>30</v>
      </c>
      <c r="C14" s="8">
        <v>3099047511</v>
      </c>
      <c r="D14" s="8">
        <v>2463645657</v>
      </c>
      <c r="E14" s="19">
        <v>2939058737</v>
      </c>
      <c r="F14" s="19">
        <v>311525389.74000007</v>
      </c>
      <c r="G14" s="8">
        <v>216822540.39999995</v>
      </c>
      <c r="H14" s="8"/>
      <c r="I14" s="13">
        <f>IF(ISERROR(+#REF!/E14)=TRUE,0,++#REF!/E14)</f>
        <v>0</v>
      </c>
      <c r="J14" s="13">
        <f>IF(ISERROR(+G14/E14)=TRUE,0,++G14/E14)</f>
        <v>7.3772782309658197E-2</v>
      </c>
      <c r="K14" s="13">
        <f>IF(ISERROR(+H14/E14)=TRUE,0,++H14/E14)</f>
        <v>0</v>
      </c>
      <c r="L14" s="16">
        <f>+D14-G14</f>
        <v>2246823116.5999999</v>
      </c>
    </row>
    <row r="15" spans="1:12" ht="20.100000000000001" customHeight="1" x14ac:dyDescent="0.25">
      <c r="B15" s="37" t="s">
        <v>31</v>
      </c>
      <c r="C15" s="38">
        <v>35861323</v>
      </c>
      <c r="D15" s="38">
        <v>37594577</v>
      </c>
      <c r="E15" s="39">
        <v>74507358</v>
      </c>
      <c r="F15" s="39">
        <v>27898820.259999998</v>
      </c>
      <c r="G15" s="38">
        <v>6940867.290000001</v>
      </c>
      <c r="H15" s="38"/>
      <c r="I15" s="40"/>
      <c r="J15" s="40">
        <f t="shared" ref="J15:J45" si="0">IF(ISERROR(+G15/E15)=TRUE,0,++G15/E15)</f>
        <v>9.3156803251566125E-2</v>
      </c>
      <c r="K15" s="40">
        <f t="shared" ref="K15:K45" si="1">IF(ISERROR(+H15/E15)=TRUE,0,++H15/E15)</f>
        <v>0</v>
      </c>
      <c r="L15" s="41">
        <f t="shared" ref="L15:L45" si="2">+D15-G15</f>
        <v>30653709.710000001</v>
      </c>
    </row>
    <row r="16" spans="1:12" ht="20.100000000000001" customHeight="1" x14ac:dyDescent="0.25">
      <c r="B16" s="37" t="s">
        <v>32</v>
      </c>
      <c r="C16" s="38">
        <v>43685591</v>
      </c>
      <c r="D16" s="38">
        <v>45864508</v>
      </c>
      <c r="E16" s="39">
        <v>49196025</v>
      </c>
      <c r="F16" s="39">
        <v>34546521.370000005</v>
      </c>
      <c r="G16" s="38">
        <v>10352220.73</v>
      </c>
      <c r="H16" s="38"/>
      <c r="I16" s="40"/>
      <c r="J16" s="40">
        <f t="shared" si="0"/>
        <v>0.21042799148914978</v>
      </c>
      <c r="K16" s="40">
        <f t="shared" si="1"/>
        <v>0</v>
      </c>
      <c r="L16" s="41">
        <f t="shared" si="2"/>
        <v>35512287.269999996</v>
      </c>
    </row>
    <row r="17" spans="2:12" ht="20.100000000000001" customHeight="1" x14ac:dyDescent="0.25">
      <c r="B17" s="37" t="s">
        <v>33</v>
      </c>
      <c r="C17" s="38">
        <v>30290272</v>
      </c>
      <c r="D17" s="38">
        <v>31370868</v>
      </c>
      <c r="E17" s="39">
        <v>30996911</v>
      </c>
      <c r="F17" s="39">
        <v>16580438.880000003</v>
      </c>
      <c r="G17" s="38">
        <v>8439120.6399999969</v>
      </c>
      <c r="H17" s="38"/>
      <c r="I17" s="40"/>
      <c r="J17" s="40">
        <f t="shared" si="0"/>
        <v>0.27225682713996879</v>
      </c>
      <c r="K17" s="40">
        <f t="shared" si="1"/>
        <v>0</v>
      </c>
      <c r="L17" s="41">
        <f t="shared" si="2"/>
        <v>22931747.360000003</v>
      </c>
    </row>
    <row r="18" spans="2:12" ht="20.100000000000001" customHeight="1" x14ac:dyDescent="0.25">
      <c r="B18" s="37" t="s">
        <v>34</v>
      </c>
      <c r="C18" s="38">
        <v>33114255</v>
      </c>
      <c r="D18" s="38">
        <v>35298750</v>
      </c>
      <c r="E18" s="39">
        <v>36457812</v>
      </c>
      <c r="F18" s="39">
        <v>25038152.820000008</v>
      </c>
      <c r="G18" s="38">
        <v>7572256.8599999975</v>
      </c>
      <c r="H18" s="38"/>
      <c r="I18" s="40"/>
      <c r="J18" s="40">
        <f t="shared" si="0"/>
        <v>0.20769915813927609</v>
      </c>
      <c r="K18" s="40">
        <f t="shared" si="1"/>
        <v>0</v>
      </c>
      <c r="L18" s="41">
        <f t="shared" si="2"/>
        <v>27726493.140000001</v>
      </c>
    </row>
    <row r="19" spans="2:12" ht="20.100000000000001" customHeight="1" x14ac:dyDescent="0.25">
      <c r="B19" s="37" t="s">
        <v>35</v>
      </c>
      <c r="C19" s="38">
        <v>163324343</v>
      </c>
      <c r="D19" s="38">
        <v>172977223</v>
      </c>
      <c r="E19" s="39">
        <v>232920934</v>
      </c>
      <c r="F19" s="39">
        <v>145942678.34</v>
      </c>
      <c r="G19" s="38">
        <v>39377579.089999996</v>
      </c>
      <c r="H19" s="38"/>
      <c r="I19" s="40"/>
      <c r="J19" s="40">
        <f t="shared" si="0"/>
        <v>0.16905985397602774</v>
      </c>
      <c r="K19" s="40">
        <f t="shared" si="1"/>
        <v>0</v>
      </c>
      <c r="L19" s="41">
        <f t="shared" si="2"/>
        <v>133599643.91</v>
      </c>
    </row>
    <row r="20" spans="2:12" ht="20.100000000000001" customHeight="1" x14ac:dyDescent="0.25">
      <c r="B20" s="37" t="s">
        <v>36</v>
      </c>
      <c r="C20" s="38">
        <v>110261668</v>
      </c>
      <c r="D20" s="38">
        <v>116860938</v>
      </c>
      <c r="E20" s="39">
        <v>130720965</v>
      </c>
      <c r="F20" s="39">
        <v>81117689.910000011</v>
      </c>
      <c r="G20" s="38">
        <v>27579726.740000006</v>
      </c>
      <c r="H20" s="38"/>
      <c r="I20" s="40"/>
      <c r="J20" s="40">
        <f t="shared" si="0"/>
        <v>0.21098166418829609</v>
      </c>
      <c r="K20" s="40">
        <f t="shared" si="1"/>
        <v>0</v>
      </c>
      <c r="L20" s="41">
        <f t="shared" si="2"/>
        <v>89281211.25999999</v>
      </c>
    </row>
    <row r="21" spans="2:12" ht="20.100000000000001" customHeight="1" x14ac:dyDescent="0.25">
      <c r="B21" s="37" t="s">
        <v>37</v>
      </c>
      <c r="C21" s="38">
        <v>130602019</v>
      </c>
      <c r="D21" s="38">
        <v>137180716</v>
      </c>
      <c r="E21" s="39">
        <v>151364095</v>
      </c>
      <c r="F21" s="39">
        <v>99026221.370000005</v>
      </c>
      <c r="G21" s="38">
        <v>31494027.000000015</v>
      </c>
      <c r="H21" s="38"/>
      <c r="I21" s="40"/>
      <c r="J21" s="40">
        <f t="shared" si="0"/>
        <v>0.20806801639450898</v>
      </c>
      <c r="K21" s="40">
        <f t="shared" si="1"/>
        <v>0</v>
      </c>
      <c r="L21" s="41">
        <f t="shared" si="2"/>
        <v>105686688.99999999</v>
      </c>
    </row>
    <row r="22" spans="2:12" ht="20.100000000000001" customHeight="1" x14ac:dyDescent="0.25">
      <c r="B22" s="37" t="s">
        <v>38</v>
      </c>
      <c r="C22" s="38">
        <v>34112983</v>
      </c>
      <c r="D22" s="38">
        <v>35939279</v>
      </c>
      <c r="E22" s="39">
        <v>39341082</v>
      </c>
      <c r="F22" s="39">
        <v>28215337.989999991</v>
      </c>
      <c r="G22" s="38">
        <v>7235676.2499999991</v>
      </c>
      <c r="H22" s="38"/>
      <c r="I22" s="40"/>
      <c r="J22" s="40">
        <f t="shared" si="0"/>
        <v>0.18392163819998644</v>
      </c>
      <c r="K22" s="40">
        <f t="shared" si="1"/>
        <v>0</v>
      </c>
      <c r="L22" s="41">
        <f t="shared" si="2"/>
        <v>28703602.75</v>
      </c>
    </row>
    <row r="23" spans="2:12" ht="20.100000000000001" customHeight="1" x14ac:dyDescent="0.25">
      <c r="B23" s="37" t="s">
        <v>39</v>
      </c>
      <c r="C23" s="38">
        <v>75542443</v>
      </c>
      <c r="D23" s="38">
        <v>79792779</v>
      </c>
      <c r="E23" s="39">
        <v>101433478</v>
      </c>
      <c r="F23" s="39">
        <v>19532097.339999996</v>
      </c>
      <c r="G23" s="38">
        <v>17805115.749999996</v>
      </c>
      <c r="H23" s="38"/>
      <c r="I23" s="40"/>
      <c r="J23" s="40">
        <f t="shared" si="0"/>
        <v>0.17553490327917176</v>
      </c>
      <c r="K23" s="40">
        <f t="shared" si="1"/>
        <v>0</v>
      </c>
      <c r="L23" s="41">
        <f t="shared" si="2"/>
        <v>61987663.25</v>
      </c>
    </row>
    <row r="24" spans="2:12" ht="20.100000000000001" customHeight="1" x14ac:dyDescent="0.25">
      <c r="B24" s="37" t="s">
        <v>40</v>
      </c>
      <c r="C24" s="38">
        <v>136143663</v>
      </c>
      <c r="D24" s="38">
        <v>142848737</v>
      </c>
      <c r="E24" s="39">
        <v>192646435</v>
      </c>
      <c r="F24" s="39">
        <v>109628001.94999994</v>
      </c>
      <c r="G24" s="38">
        <v>35975085.509999998</v>
      </c>
      <c r="H24" s="38"/>
      <c r="I24" s="40"/>
      <c r="J24" s="40">
        <f t="shared" si="0"/>
        <v>0.18674150658432895</v>
      </c>
      <c r="K24" s="40">
        <f t="shared" si="1"/>
        <v>0</v>
      </c>
      <c r="L24" s="41">
        <f t="shared" si="2"/>
        <v>106873651.49000001</v>
      </c>
    </row>
    <row r="25" spans="2:12" ht="20.100000000000001" customHeight="1" x14ac:dyDescent="0.25">
      <c r="B25" s="37" t="s">
        <v>41</v>
      </c>
      <c r="C25" s="38">
        <v>116404536</v>
      </c>
      <c r="D25" s="38">
        <v>123073295</v>
      </c>
      <c r="E25" s="39">
        <v>133019044</v>
      </c>
      <c r="F25" s="39">
        <v>92855358.960000008</v>
      </c>
      <c r="G25" s="38">
        <v>24685668.010000005</v>
      </c>
      <c r="H25" s="38"/>
      <c r="I25" s="40"/>
      <c r="J25" s="40">
        <f t="shared" si="0"/>
        <v>0.18557995357416646</v>
      </c>
      <c r="K25" s="40">
        <f t="shared" si="1"/>
        <v>0</v>
      </c>
      <c r="L25" s="41">
        <f t="shared" si="2"/>
        <v>98387626.989999995</v>
      </c>
    </row>
    <row r="26" spans="2:12" ht="20.100000000000001" customHeight="1" x14ac:dyDescent="0.25">
      <c r="B26" s="37" t="s">
        <v>42</v>
      </c>
      <c r="C26" s="38">
        <v>178411998</v>
      </c>
      <c r="D26" s="38">
        <v>188287323</v>
      </c>
      <c r="E26" s="39">
        <v>243441944</v>
      </c>
      <c r="F26" s="39">
        <v>156972865.68000001</v>
      </c>
      <c r="G26" s="38">
        <v>42351056.620000012</v>
      </c>
      <c r="H26" s="38"/>
      <c r="I26" s="40"/>
      <c r="J26" s="40">
        <f t="shared" si="0"/>
        <v>0.17396778847608946</v>
      </c>
      <c r="K26" s="40">
        <f t="shared" si="1"/>
        <v>0</v>
      </c>
      <c r="L26" s="41">
        <f t="shared" si="2"/>
        <v>145936266.38</v>
      </c>
    </row>
    <row r="27" spans="2:12" ht="20.100000000000001" customHeight="1" x14ac:dyDescent="0.25">
      <c r="B27" s="37" t="s">
        <v>43</v>
      </c>
      <c r="C27" s="38">
        <v>164010013</v>
      </c>
      <c r="D27" s="38">
        <v>171872201</v>
      </c>
      <c r="E27" s="39">
        <v>182695168</v>
      </c>
      <c r="F27" s="39">
        <v>134638999.52999991</v>
      </c>
      <c r="G27" s="38">
        <v>35836076.579999991</v>
      </c>
      <c r="H27" s="38"/>
      <c r="I27" s="40"/>
      <c r="J27" s="40">
        <f t="shared" si="0"/>
        <v>0.19615229550022906</v>
      </c>
      <c r="K27" s="40">
        <f t="shared" si="1"/>
        <v>0</v>
      </c>
      <c r="L27" s="41">
        <f t="shared" si="2"/>
        <v>136036124.42000002</v>
      </c>
    </row>
    <row r="28" spans="2:12" ht="20.100000000000001" customHeight="1" x14ac:dyDescent="0.25">
      <c r="B28" s="37" t="s">
        <v>44</v>
      </c>
      <c r="C28" s="38">
        <v>75183718</v>
      </c>
      <c r="D28" s="38">
        <v>79426360</v>
      </c>
      <c r="E28" s="39">
        <v>106338335</v>
      </c>
      <c r="F28" s="39">
        <v>64786149.75</v>
      </c>
      <c r="G28" s="38">
        <v>18725242.069999997</v>
      </c>
      <c r="H28" s="38"/>
      <c r="I28" s="40"/>
      <c r="J28" s="40">
        <f t="shared" si="0"/>
        <v>0.17609117229454455</v>
      </c>
      <c r="K28" s="40">
        <f t="shared" si="1"/>
        <v>0</v>
      </c>
      <c r="L28" s="41">
        <f t="shared" si="2"/>
        <v>60701117.930000007</v>
      </c>
    </row>
    <row r="29" spans="2:12" ht="20.100000000000001" customHeight="1" x14ac:dyDescent="0.25">
      <c r="B29" s="37" t="s">
        <v>45</v>
      </c>
      <c r="C29" s="38">
        <v>57310738</v>
      </c>
      <c r="D29" s="38">
        <v>60146361</v>
      </c>
      <c r="E29" s="39">
        <v>69012598</v>
      </c>
      <c r="F29" s="39">
        <v>44008850.039999999</v>
      </c>
      <c r="G29" s="38">
        <v>13019596.220000003</v>
      </c>
      <c r="H29" s="38"/>
      <c r="I29" s="40"/>
      <c r="J29" s="40">
        <f t="shared" si="0"/>
        <v>0.18865535564970329</v>
      </c>
      <c r="K29" s="40">
        <f t="shared" si="1"/>
        <v>0</v>
      </c>
      <c r="L29" s="41">
        <f t="shared" si="2"/>
        <v>47126764.780000001</v>
      </c>
    </row>
    <row r="30" spans="2:12" ht="20.100000000000001" customHeight="1" x14ac:dyDescent="0.25">
      <c r="B30" s="37" t="s">
        <v>46</v>
      </c>
      <c r="C30" s="38">
        <v>41868976</v>
      </c>
      <c r="D30" s="38">
        <v>43765307</v>
      </c>
      <c r="E30" s="39">
        <v>47463633</v>
      </c>
      <c r="F30" s="39">
        <v>30735360.800000001</v>
      </c>
      <c r="G30" s="38">
        <v>7767201.8200000003</v>
      </c>
      <c r="H30" s="38"/>
      <c r="I30" s="40"/>
      <c r="J30" s="40">
        <f t="shared" si="0"/>
        <v>0.16364532862454925</v>
      </c>
      <c r="K30" s="40">
        <f t="shared" si="1"/>
        <v>0</v>
      </c>
      <c r="L30" s="41">
        <f t="shared" si="2"/>
        <v>35998105.18</v>
      </c>
    </row>
    <row r="31" spans="2:12" ht="20.100000000000001" customHeight="1" x14ac:dyDescent="0.25">
      <c r="B31" s="37" t="s">
        <v>47</v>
      </c>
      <c r="C31" s="38">
        <v>52915978</v>
      </c>
      <c r="D31" s="38">
        <v>55798372</v>
      </c>
      <c r="E31" s="39">
        <v>79344500</v>
      </c>
      <c r="F31" s="39">
        <v>15021671.59</v>
      </c>
      <c r="G31" s="38">
        <v>12082084.269999996</v>
      </c>
      <c r="H31" s="38"/>
      <c r="I31" s="40"/>
      <c r="J31" s="40">
        <f t="shared" si="0"/>
        <v>0.15227374638443744</v>
      </c>
      <c r="K31" s="40">
        <f t="shared" si="1"/>
        <v>0</v>
      </c>
      <c r="L31" s="41">
        <f t="shared" si="2"/>
        <v>43716287.730000004</v>
      </c>
    </row>
    <row r="32" spans="2:12" ht="20.100000000000001" customHeight="1" x14ac:dyDescent="0.25">
      <c r="B32" s="37" t="s">
        <v>48</v>
      </c>
      <c r="C32" s="38">
        <v>84541195</v>
      </c>
      <c r="D32" s="38">
        <v>89350082</v>
      </c>
      <c r="E32" s="39">
        <v>117252116</v>
      </c>
      <c r="F32" s="39">
        <v>78116425.920000017</v>
      </c>
      <c r="G32" s="38">
        <v>20340511.459999997</v>
      </c>
      <c r="H32" s="38"/>
      <c r="I32" s="40"/>
      <c r="J32" s="40">
        <f t="shared" si="0"/>
        <v>0.17347671115803145</v>
      </c>
      <c r="K32" s="40">
        <f t="shared" si="1"/>
        <v>0</v>
      </c>
      <c r="L32" s="41">
        <f t="shared" si="2"/>
        <v>69009570.540000007</v>
      </c>
    </row>
    <row r="33" spans="2:12" ht="20.100000000000001" customHeight="1" x14ac:dyDescent="0.25">
      <c r="B33" s="37" t="s">
        <v>49</v>
      </c>
      <c r="C33" s="38">
        <v>39157066</v>
      </c>
      <c r="D33" s="38">
        <v>41206765</v>
      </c>
      <c r="E33" s="39">
        <v>58516476</v>
      </c>
      <c r="F33" s="39">
        <v>32730405.489999995</v>
      </c>
      <c r="G33" s="38">
        <v>9897816.3200000003</v>
      </c>
      <c r="H33" s="38"/>
      <c r="I33" s="40"/>
      <c r="J33" s="40">
        <f t="shared" si="0"/>
        <v>0.16914580297008999</v>
      </c>
      <c r="K33" s="40">
        <f t="shared" si="1"/>
        <v>0</v>
      </c>
      <c r="L33" s="41">
        <f t="shared" si="2"/>
        <v>31308948.68</v>
      </c>
    </row>
    <row r="34" spans="2:12" ht="20.100000000000001" customHeight="1" x14ac:dyDescent="0.25">
      <c r="B34" s="37" t="s">
        <v>50</v>
      </c>
      <c r="C34" s="38">
        <v>21683919</v>
      </c>
      <c r="D34" s="38">
        <v>22778853</v>
      </c>
      <c r="E34" s="39">
        <v>30607970</v>
      </c>
      <c r="F34" s="39">
        <v>6953219.6000000024</v>
      </c>
      <c r="G34" s="38">
        <v>5794981.2899999954</v>
      </c>
      <c r="H34" s="38"/>
      <c r="I34" s="40"/>
      <c r="J34" s="40">
        <f t="shared" si="0"/>
        <v>0.18932916132628186</v>
      </c>
      <c r="K34" s="40">
        <f t="shared" si="1"/>
        <v>0</v>
      </c>
      <c r="L34" s="41">
        <f t="shared" si="2"/>
        <v>16983871.710000005</v>
      </c>
    </row>
    <row r="35" spans="2:12" ht="20.100000000000001" customHeight="1" x14ac:dyDescent="0.25">
      <c r="B35" s="37" t="s">
        <v>51</v>
      </c>
      <c r="C35" s="38">
        <v>49771012</v>
      </c>
      <c r="D35" s="38">
        <v>52572116</v>
      </c>
      <c r="E35" s="39">
        <v>73500521</v>
      </c>
      <c r="F35" s="39">
        <v>14131163.399999993</v>
      </c>
      <c r="G35" s="38">
        <v>11862297.849999988</v>
      </c>
      <c r="H35" s="38"/>
      <c r="I35" s="40"/>
      <c r="J35" s="40">
        <f t="shared" si="0"/>
        <v>0.16139066347570499</v>
      </c>
      <c r="K35" s="40">
        <f t="shared" si="1"/>
        <v>0</v>
      </c>
      <c r="L35" s="41">
        <f t="shared" si="2"/>
        <v>40709818.150000013</v>
      </c>
    </row>
    <row r="36" spans="2:12" ht="20.100000000000001" customHeight="1" x14ac:dyDescent="0.25">
      <c r="B36" s="37" t="s">
        <v>52</v>
      </c>
      <c r="C36" s="38">
        <v>49911887</v>
      </c>
      <c r="D36" s="38">
        <v>52152787</v>
      </c>
      <c r="E36" s="39">
        <v>86037958</v>
      </c>
      <c r="F36" s="39">
        <v>14993709.849999985</v>
      </c>
      <c r="G36" s="38">
        <v>11873892.589999996</v>
      </c>
      <c r="H36" s="38"/>
      <c r="I36" s="40"/>
      <c r="J36" s="40">
        <f t="shared" si="0"/>
        <v>0.13800760578255467</v>
      </c>
      <c r="K36" s="40">
        <f t="shared" si="1"/>
        <v>0</v>
      </c>
      <c r="L36" s="41">
        <f t="shared" si="2"/>
        <v>40278894.410000004</v>
      </c>
    </row>
    <row r="37" spans="2:12" ht="20.100000000000001" customHeight="1" x14ac:dyDescent="0.25">
      <c r="B37" s="37" t="s">
        <v>53</v>
      </c>
      <c r="C37" s="38">
        <v>954000000</v>
      </c>
      <c r="D37" s="38">
        <v>954000000</v>
      </c>
      <c r="E37" s="39">
        <v>434174454</v>
      </c>
      <c r="F37" s="39">
        <v>62783233.250000045</v>
      </c>
      <c r="G37" s="38">
        <v>29161806.749999974</v>
      </c>
      <c r="H37" s="38"/>
      <c r="I37" s="40"/>
      <c r="J37" s="40">
        <f t="shared" si="0"/>
        <v>6.7166104503237248E-2</v>
      </c>
      <c r="K37" s="40">
        <f t="shared" si="1"/>
        <v>0</v>
      </c>
      <c r="L37" s="41">
        <f t="shared" si="2"/>
        <v>924838193.25</v>
      </c>
    </row>
    <row r="38" spans="2:12" ht="20.100000000000001" customHeight="1" x14ac:dyDescent="0.25">
      <c r="B38" s="37" t="s">
        <v>54</v>
      </c>
      <c r="C38" s="38">
        <v>149332500</v>
      </c>
      <c r="D38" s="38">
        <v>156272882</v>
      </c>
      <c r="E38" s="39">
        <v>267794327</v>
      </c>
      <c r="F38" s="39">
        <v>49311664.420000009</v>
      </c>
      <c r="G38" s="38">
        <v>23851353.100000001</v>
      </c>
      <c r="H38" s="38"/>
      <c r="I38" s="40"/>
      <c r="J38" s="40">
        <f t="shared" si="0"/>
        <v>8.9065938652240384E-2</v>
      </c>
      <c r="K38" s="40">
        <f t="shared" si="1"/>
        <v>0</v>
      </c>
      <c r="L38" s="41">
        <f t="shared" si="2"/>
        <v>132421528.90000001</v>
      </c>
    </row>
    <row r="39" spans="2:12" ht="20.100000000000001" customHeight="1" x14ac:dyDescent="0.25">
      <c r="B39" s="37" t="s">
        <v>55</v>
      </c>
      <c r="C39" s="38">
        <v>127652181</v>
      </c>
      <c r="D39" s="38">
        <v>128228988</v>
      </c>
      <c r="E39" s="39">
        <v>347570505</v>
      </c>
      <c r="F39" s="39">
        <v>87767275.070000038</v>
      </c>
      <c r="G39" s="38">
        <v>31146139.789999977</v>
      </c>
      <c r="H39" s="38"/>
      <c r="I39" s="40"/>
      <c r="J39" s="40">
        <f t="shared" si="0"/>
        <v>8.9610997889478503E-2</v>
      </c>
      <c r="K39" s="40">
        <f t="shared" si="1"/>
        <v>0</v>
      </c>
      <c r="L39" s="41">
        <f t="shared" si="2"/>
        <v>97082848.210000023</v>
      </c>
    </row>
    <row r="40" spans="2:12" ht="20.100000000000001" customHeight="1" x14ac:dyDescent="0.25">
      <c r="B40" s="37" t="s">
        <v>56</v>
      </c>
      <c r="C40" s="38">
        <v>22180202</v>
      </c>
      <c r="D40" s="38">
        <v>23033474</v>
      </c>
      <c r="E40" s="39">
        <v>42798220</v>
      </c>
      <c r="F40" s="39">
        <v>15485570.5</v>
      </c>
      <c r="G40" s="38">
        <v>4218584.2599999988</v>
      </c>
      <c r="H40" s="38"/>
      <c r="I40" s="40"/>
      <c r="J40" s="40">
        <f t="shared" si="0"/>
        <v>9.8569152175020339E-2</v>
      </c>
      <c r="K40" s="40">
        <f t="shared" si="1"/>
        <v>0</v>
      </c>
      <c r="L40" s="41">
        <f t="shared" si="2"/>
        <v>18814889.740000002</v>
      </c>
    </row>
    <row r="41" spans="2:12" ht="20.100000000000001" customHeight="1" x14ac:dyDescent="0.25">
      <c r="B41" s="37" t="s">
        <v>57</v>
      </c>
      <c r="C41" s="38">
        <v>85087148</v>
      </c>
      <c r="D41" s="38">
        <v>85087148</v>
      </c>
      <c r="E41" s="39">
        <v>159139437</v>
      </c>
      <c r="F41" s="39">
        <v>21686422.850000005</v>
      </c>
      <c r="G41" s="38">
        <v>12544397.949999994</v>
      </c>
      <c r="H41" s="38"/>
      <c r="I41" s="40"/>
      <c r="J41" s="40">
        <f t="shared" si="0"/>
        <v>7.8826456763196884E-2</v>
      </c>
      <c r="K41" s="40">
        <f t="shared" si="1"/>
        <v>0</v>
      </c>
      <c r="L41" s="41">
        <f t="shared" si="2"/>
        <v>72542750.050000012</v>
      </c>
    </row>
    <row r="42" spans="2:12" ht="20.100000000000001" customHeight="1" x14ac:dyDescent="0.25">
      <c r="B42" s="37" t="s">
        <v>58</v>
      </c>
      <c r="C42" s="38">
        <v>166220204</v>
      </c>
      <c r="D42" s="38">
        <v>179244275</v>
      </c>
      <c r="E42" s="39">
        <v>280414755</v>
      </c>
      <c r="F42" s="39">
        <v>60982105.840000004</v>
      </c>
      <c r="G42" s="38">
        <v>41403139.350000009</v>
      </c>
      <c r="H42" s="38"/>
      <c r="I42" s="40"/>
      <c r="J42" s="40">
        <f t="shared" si="0"/>
        <v>0.14764964614647333</v>
      </c>
      <c r="K42" s="40">
        <f t="shared" si="1"/>
        <v>0</v>
      </c>
      <c r="L42" s="41">
        <f t="shared" si="2"/>
        <v>137841135.64999998</v>
      </c>
    </row>
    <row r="43" spans="2:12" ht="20.100000000000001" customHeight="1" x14ac:dyDescent="0.25">
      <c r="B43" s="37" t="s">
        <v>59</v>
      </c>
      <c r="C43" s="38">
        <v>197918429</v>
      </c>
      <c r="D43" s="38">
        <v>210189780</v>
      </c>
      <c r="E43" s="39">
        <v>363521211</v>
      </c>
      <c r="F43" s="39">
        <v>72933863.770000026</v>
      </c>
      <c r="G43" s="38">
        <v>50028211.449999958</v>
      </c>
      <c r="H43" s="38"/>
      <c r="I43" s="40"/>
      <c r="J43" s="40">
        <f t="shared" si="0"/>
        <v>0.13762116194644819</v>
      </c>
      <c r="K43" s="40">
        <f t="shared" si="1"/>
        <v>0</v>
      </c>
      <c r="L43" s="41">
        <f t="shared" si="2"/>
        <v>160161568.55000004</v>
      </c>
    </row>
    <row r="44" spans="2:12" ht="20.100000000000001" customHeight="1" x14ac:dyDescent="0.25">
      <c r="B44" s="37" t="s">
        <v>60</v>
      </c>
      <c r="C44" s="38">
        <v>246782330</v>
      </c>
      <c r="D44" s="38">
        <v>262205593</v>
      </c>
      <c r="E44" s="39">
        <v>345817834</v>
      </c>
      <c r="F44" s="39">
        <v>189883335.44999993</v>
      </c>
      <c r="G44" s="38">
        <v>54979199.710000023</v>
      </c>
      <c r="H44" s="38"/>
      <c r="I44" s="40"/>
      <c r="J44" s="40">
        <f t="shared" si="0"/>
        <v>0.15898312436367878</v>
      </c>
      <c r="K44" s="40">
        <f t="shared" si="1"/>
        <v>0</v>
      </c>
      <c r="L44" s="41">
        <f t="shared" si="2"/>
        <v>207226393.28999996</v>
      </c>
    </row>
    <row r="45" spans="2:12" ht="20.100000000000001" customHeight="1" x14ac:dyDescent="0.25">
      <c r="B45" s="37" t="s">
        <v>61</v>
      </c>
      <c r="C45" s="38">
        <v>110429246</v>
      </c>
      <c r="D45" s="38">
        <v>118377827</v>
      </c>
      <c r="E45" s="39">
        <v>139039362</v>
      </c>
      <c r="F45" s="39">
        <v>27504045.520000003</v>
      </c>
      <c r="G45" s="38">
        <v>26244744.109999999</v>
      </c>
      <c r="H45" s="38"/>
      <c r="I45" s="40"/>
      <c r="J45" s="40">
        <f t="shared" si="0"/>
        <v>0.18875765633907324</v>
      </c>
      <c r="K45" s="40">
        <f t="shared" si="1"/>
        <v>0</v>
      </c>
      <c r="L45" s="41">
        <f t="shared" si="2"/>
        <v>92133082.890000001</v>
      </c>
    </row>
    <row r="46" spans="2:12" ht="23.25" customHeight="1" x14ac:dyDescent="0.25">
      <c r="B46" s="29" t="s">
        <v>9</v>
      </c>
      <c r="C46" s="11">
        <f t="shared" ref="C46:H46" si="3">SUM(C14:C45)</f>
        <v>6882759347</v>
      </c>
      <c r="D46" s="11">
        <f t="shared" si="3"/>
        <v>6396443821</v>
      </c>
      <c r="E46" s="11">
        <f t="shared" si="3"/>
        <v>7586144200</v>
      </c>
      <c r="F46" s="11">
        <f t="shared" si="3"/>
        <v>2173333047.2499995</v>
      </c>
      <c r="G46" s="11">
        <f t="shared" si="3"/>
        <v>897408217.83000004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0.11829569728321274</v>
      </c>
      <c r="K46" s="15">
        <f>IF(ISERROR(+H46/E46)=TRUE,0,++H46/E46)</f>
        <v>0</v>
      </c>
      <c r="L46" s="18">
        <f>SUM(L14:L45)</f>
        <v>5499035603.1699991</v>
      </c>
    </row>
    <row r="47" spans="2:12" x14ac:dyDescent="0.2">
      <c r="B47" s="12" t="s">
        <v>69</v>
      </c>
    </row>
    <row r="48" spans="2:12" s="34" customFormat="1" x14ac:dyDescent="0.2">
      <c r="B48" s="12"/>
    </row>
    <row r="49" spans="2:12" s="34" customFormat="1" x14ac:dyDescent="0.25">
      <c r="K49" s="35"/>
    </row>
    <row r="50" spans="2:12" s="34" customFormat="1" x14ac:dyDescent="0.25">
      <c r="K50" s="35"/>
    </row>
    <row r="51" spans="2:12" s="34" customFormat="1" x14ac:dyDescent="0.25">
      <c r="K51" s="35"/>
    </row>
    <row r="52" spans="2:12" s="34" customFormat="1" ht="44.25" customHeight="1" x14ac:dyDescent="0.25">
      <c r="B52" s="43" t="s">
        <v>62</v>
      </c>
      <c r="C52" s="43" t="s">
        <v>8</v>
      </c>
      <c r="D52" s="43" t="s">
        <v>7</v>
      </c>
      <c r="E52" s="44" t="s">
        <v>23</v>
      </c>
      <c r="F52" s="44" t="s">
        <v>24</v>
      </c>
      <c r="G52" s="44" t="s">
        <v>66</v>
      </c>
      <c r="H52" s="45" t="s">
        <v>20</v>
      </c>
      <c r="I52" s="55"/>
      <c r="J52" s="55"/>
      <c r="K52" s="55"/>
      <c r="L52" s="44"/>
    </row>
    <row r="53" spans="2:12" s="34" customFormat="1" x14ac:dyDescent="0.25">
      <c r="B53" s="46" t="s">
        <v>63</v>
      </c>
      <c r="C53" s="47">
        <f>C46/$A$10</f>
        <v>6882.7593470000002</v>
      </c>
      <c r="D53" s="48">
        <f>D46/$A$10</f>
        <v>6396.4438209999998</v>
      </c>
      <c r="E53" s="48">
        <f>E46/$A$10</f>
        <v>7586.1441999999997</v>
      </c>
      <c r="F53" s="48">
        <f>F46/$A$10</f>
        <v>2173.3330472499997</v>
      </c>
      <c r="G53" s="48">
        <f>G46/$A$10</f>
        <v>897.40821783000001</v>
      </c>
      <c r="H53" s="49"/>
      <c r="I53" s="50"/>
      <c r="J53" s="50"/>
      <c r="K53" s="50"/>
      <c r="L53" s="51"/>
    </row>
    <row r="54" spans="2:12" s="34" customFormat="1" x14ac:dyDescent="0.25">
      <c r="B54" s="46"/>
      <c r="C54" s="48"/>
      <c r="D54" s="48"/>
      <c r="E54" s="48"/>
      <c r="F54" s="48"/>
      <c r="G54" s="48"/>
      <c r="H54" s="52"/>
      <c r="I54" s="50"/>
      <c r="J54" s="50"/>
      <c r="K54" s="50"/>
      <c r="L54" s="51"/>
    </row>
    <row r="55" spans="2:12" s="34" customFormat="1" x14ac:dyDescent="0.25">
      <c r="B55" s="46"/>
      <c r="C55" s="48"/>
      <c r="D55" s="48"/>
      <c r="E55" s="48"/>
      <c r="F55" s="48"/>
      <c r="G55" s="48"/>
      <c r="H55" s="52"/>
      <c r="I55" s="50"/>
      <c r="J55" s="50"/>
      <c r="K55" s="50"/>
      <c r="L55" s="51"/>
    </row>
    <row r="56" spans="2:12" s="34" customFormat="1" x14ac:dyDescent="0.25">
      <c r="B56" s="46"/>
      <c r="C56" s="48"/>
      <c r="D56" s="48"/>
      <c r="E56" s="48"/>
      <c r="F56" s="48"/>
      <c r="G56" s="48"/>
      <c r="H56" s="52"/>
      <c r="I56" s="50"/>
      <c r="J56" s="50"/>
      <c r="K56" s="50"/>
      <c r="L56" s="51"/>
    </row>
    <row r="57" spans="2:12" s="34" customFormat="1" x14ac:dyDescent="0.25">
      <c r="K57" s="35"/>
    </row>
    <row r="58" spans="2:12" s="34" customFormat="1" x14ac:dyDescent="0.25">
      <c r="K58" s="35"/>
    </row>
    <row r="59" spans="2:12" s="34" customFormat="1" x14ac:dyDescent="0.25">
      <c r="K59" s="35"/>
    </row>
    <row r="60" spans="2:12" s="34" customFormat="1" x14ac:dyDescent="0.25">
      <c r="K60" s="35"/>
    </row>
    <row r="61" spans="2:12" s="34" customFormat="1" x14ac:dyDescent="0.25">
      <c r="K61" s="35"/>
    </row>
    <row r="62" spans="2:12" s="34" customFormat="1" x14ac:dyDescent="0.25">
      <c r="K62" s="35"/>
    </row>
    <row r="63" spans="2:12" s="34" customFormat="1" x14ac:dyDescent="0.25">
      <c r="K63" s="35"/>
    </row>
    <row r="64" spans="2:12" s="34" customFormat="1" x14ac:dyDescent="0.25">
      <c r="K64" s="35"/>
    </row>
    <row r="65" spans="11:11" s="34" customFormat="1" x14ac:dyDescent="0.25">
      <c r="K65" s="35"/>
    </row>
    <row r="66" spans="11:11" s="34" customFormat="1" x14ac:dyDescent="0.25">
      <c r="K66" s="35"/>
    </row>
    <row r="67" spans="11:11" s="34" customFormat="1" x14ac:dyDescent="0.25">
      <c r="K67" s="35"/>
    </row>
    <row r="68" spans="11:11" s="34" customFormat="1" x14ac:dyDescent="0.25">
      <c r="K68" s="35"/>
    </row>
    <row r="69" spans="11:11" s="34" customFormat="1" x14ac:dyDescent="0.25">
      <c r="K69" s="35"/>
    </row>
    <row r="70" spans="11:11" s="34" customFormat="1" x14ac:dyDescent="0.25">
      <c r="K70" s="35"/>
    </row>
    <row r="71" spans="11:11" s="34" customFormat="1" x14ac:dyDescent="0.25">
      <c r="K71" s="35"/>
    </row>
    <row r="72" spans="11:11" s="34" customFormat="1" x14ac:dyDescent="0.25">
      <c r="K72" s="35"/>
    </row>
  </sheetData>
  <mergeCells count="11">
    <mergeCell ref="I52:K5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61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58" t="s">
        <v>67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5" customHeight="1" x14ac:dyDescent="0.2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5" customHeight="1" x14ac:dyDescent="0.2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5" customHeight="1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64"/>
      <c r="J11" s="64"/>
      <c r="K11" s="64"/>
      <c r="L11" s="33" t="s">
        <v>28</v>
      </c>
    </row>
    <row r="12" spans="1:12" s="5" customFormat="1" ht="15" customHeight="1" x14ac:dyDescent="0.25">
      <c r="B12" s="62" t="s">
        <v>27</v>
      </c>
      <c r="C12" s="61" t="s">
        <v>0</v>
      </c>
      <c r="D12" s="61"/>
      <c r="E12" s="59" t="s">
        <v>13</v>
      </c>
      <c r="F12" s="59" t="s">
        <v>29</v>
      </c>
      <c r="G12" s="59" t="s">
        <v>68</v>
      </c>
      <c r="H12" s="59" t="s">
        <v>20</v>
      </c>
      <c r="I12" s="65" t="s">
        <v>22</v>
      </c>
      <c r="J12" s="65"/>
      <c r="K12" s="65"/>
      <c r="L12" s="56" t="s">
        <v>21</v>
      </c>
    </row>
    <row r="13" spans="1:12" s="5" customFormat="1" ht="40.5" customHeight="1" x14ac:dyDescent="0.25">
      <c r="B13" s="63"/>
      <c r="C13" s="21" t="s">
        <v>8</v>
      </c>
      <c r="D13" s="21" t="s">
        <v>7</v>
      </c>
      <c r="E13" s="60"/>
      <c r="F13" s="60"/>
      <c r="G13" s="60"/>
      <c r="H13" s="60"/>
      <c r="I13" s="21" t="s">
        <v>14</v>
      </c>
      <c r="J13" s="21" t="s">
        <v>15</v>
      </c>
      <c r="K13" s="22" t="s">
        <v>16</v>
      </c>
      <c r="L13" s="57"/>
    </row>
    <row r="14" spans="1:12" ht="20.100000000000001" customHeight="1" x14ac:dyDescent="0.25">
      <c r="B14" s="6" t="s">
        <v>30</v>
      </c>
      <c r="C14" s="8">
        <v>71826330</v>
      </c>
      <c r="D14" s="8">
        <v>71826330</v>
      </c>
      <c r="E14" s="19">
        <v>44632793</v>
      </c>
      <c r="F14" s="19">
        <v>10235690.600000001</v>
      </c>
      <c r="G14" s="8">
        <v>6158461.6299999999</v>
      </c>
      <c r="H14" s="8"/>
      <c r="I14" s="13">
        <f>IF(ISERROR(+#REF!/E14)=TRUE,0,++#REF!/E14)</f>
        <v>0</v>
      </c>
      <c r="J14" s="13">
        <f>IF(ISERROR(+G14/E14)=TRUE,0,++G14/E14)</f>
        <v>0.13798064642739252</v>
      </c>
      <c r="K14" s="13">
        <f>IF(ISERROR(+H14/E14)=TRUE,0,++H14/E14)</f>
        <v>0</v>
      </c>
      <c r="L14" s="16">
        <f>+D14-G14</f>
        <v>65667868.369999997</v>
      </c>
    </row>
    <row r="15" spans="1:12" ht="20.100000000000001" customHeight="1" x14ac:dyDescent="0.25">
      <c r="B15" s="7" t="s">
        <v>31</v>
      </c>
      <c r="C15" s="9">
        <v>4240076</v>
      </c>
      <c r="D15" s="9">
        <v>5777439</v>
      </c>
      <c r="E15" s="20">
        <v>2737363</v>
      </c>
      <c r="F15" s="23">
        <v>417702.72</v>
      </c>
      <c r="G15" s="9">
        <v>273837.86</v>
      </c>
      <c r="H15" s="9"/>
      <c r="I15" s="14">
        <f>IF(ISERROR(+#REF!/E15)=TRUE,0,++#REF!/E15)</f>
        <v>0</v>
      </c>
      <c r="J15" s="14">
        <f t="shared" ref="J15:J45" si="0">IF(ISERROR(+G15/E15)=TRUE,0,++G15/E15)</f>
        <v>0.10003710140014313</v>
      </c>
      <c r="K15" s="14">
        <f t="shared" ref="K15:K45" si="1">IF(ISERROR(+H15/E15)=TRUE,0,++H15/E15)</f>
        <v>0</v>
      </c>
      <c r="L15" s="17">
        <f t="shared" ref="L15:L45" si="2">+D15-G15</f>
        <v>5503601.1399999997</v>
      </c>
    </row>
    <row r="16" spans="1:12" ht="20.100000000000001" customHeight="1" x14ac:dyDescent="0.25">
      <c r="B16" s="7" t="s">
        <v>32</v>
      </c>
      <c r="C16" s="9">
        <v>5734517</v>
      </c>
      <c r="D16" s="9">
        <v>6150512</v>
      </c>
      <c r="E16" s="20">
        <v>9439445</v>
      </c>
      <c r="F16" s="23">
        <v>784667.93</v>
      </c>
      <c r="G16" s="9">
        <v>332163.32999999996</v>
      </c>
      <c r="H16" s="9"/>
      <c r="I16" s="14"/>
      <c r="J16" s="14">
        <f t="shared" si="0"/>
        <v>3.5188862268915169E-2</v>
      </c>
      <c r="K16" s="14">
        <f t="shared" si="1"/>
        <v>0</v>
      </c>
      <c r="L16" s="17">
        <f t="shared" si="2"/>
        <v>5818348.6699999999</v>
      </c>
    </row>
    <row r="17" spans="2:12" ht="20.100000000000001" customHeight="1" x14ac:dyDescent="0.25">
      <c r="B17" s="7" t="s">
        <v>33</v>
      </c>
      <c r="C17" s="9">
        <v>20371200</v>
      </c>
      <c r="D17" s="9">
        <v>20385408</v>
      </c>
      <c r="E17" s="20">
        <v>12123043</v>
      </c>
      <c r="F17" s="23">
        <v>2885956.1800000006</v>
      </c>
      <c r="G17" s="9">
        <v>1728978.12</v>
      </c>
      <c r="H17" s="9"/>
      <c r="I17" s="14"/>
      <c r="J17" s="14">
        <f t="shared" si="0"/>
        <v>0.14261915263354261</v>
      </c>
      <c r="K17" s="14">
        <f t="shared" si="1"/>
        <v>0</v>
      </c>
      <c r="L17" s="17">
        <f t="shared" si="2"/>
        <v>18656429.879999999</v>
      </c>
    </row>
    <row r="18" spans="2:12" ht="20.100000000000001" customHeight="1" x14ac:dyDescent="0.25">
      <c r="B18" s="7" t="s">
        <v>34</v>
      </c>
      <c r="C18" s="9">
        <v>4272321</v>
      </c>
      <c r="D18" s="9">
        <v>2213380</v>
      </c>
      <c r="E18" s="20">
        <v>1861245</v>
      </c>
      <c r="F18" s="23">
        <v>167731.57999999999</v>
      </c>
      <c r="G18" s="9">
        <v>81903.740000000005</v>
      </c>
      <c r="H18" s="9"/>
      <c r="I18" s="14"/>
      <c r="J18" s="14">
        <f t="shared" si="0"/>
        <v>4.4004813982038905E-2</v>
      </c>
      <c r="K18" s="14">
        <f t="shared" si="1"/>
        <v>0</v>
      </c>
      <c r="L18" s="17">
        <f t="shared" si="2"/>
        <v>2131476.2599999998</v>
      </c>
    </row>
    <row r="19" spans="2:12" ht="20.100000000000001" customHeight="1" x14ac:dyDescent="0.25">
      <c r="B19" s="7" t="s">
        <v>35</v>
      </c>
      <c r="C19" s="9">
        <v>15647775</v>
      </c>
      <c r="D19" s="9">
        <v>15647775</v>
      </c>
      <c r="E19" s="20">
        <v>8718490</v>
      </c>
      <c r="F19" s="23">
        <v>853035.19999999984</v>
      </c>
      <c r="G19" s="9">
        <v>670670.46</v>
      </c>
      <c r="H19" s="9"/>
      <c r="I19" s="14"/>
      <c r="J19" s="14">
        <f t="shared" si="0"/>
        <v>7.6925070740460788E-2</v>
      </c>
      <c r="K19" s="14">
        <f t="shared" si="1"/>
        <v>0</v>
      </c>
      <c r="L19" s="17">
        <f t="shared" si="2"/>
        <v>14977104.539999999</v>
      </c>
    </row>
    <row r="20" spans="2:12" ht="20.100000000000001" customHeight="1" x14ac:dyDescent="0.25">
      <c r="B20" s="7" t="s">
        <v>36</v>
      </c>
      <c r="C20" s="9">
        <v>16500000</v>
      </c>
      <c r="D20" s="9">
        <v>16500000</v>
      </c>
      <c r="E20" s="20">
        <v>7100274</v>
      </c>
      <c r="F20" s="23">
        <v>1619033.94</v>
      </c>
      <c r="G20" s="9">
        <v>608862.04</v>
      </c>
      <c r="H20" s="9"/>
      <c r="I20" s="14"/>
      <c r="J20" s="14">
        <f t="shared" si="0"/>
        <v>8.5751907602439004E-2</v>
      </c>
      <c r="K20" s="14">
        <f t="shared" si="1"/>
        <v>0</v>
      </c>
      <c r="L20" s="17">
        <f t="shared" si="2"/>
        <v>15891137.960000001</v>
      </c>
    </row>
    <row r="21" spans="2:12" ht="20.100000000000001" customHeight="1" x14ac:dyDescent="0.25">
      <c r="B21" s="7" t="s">
        <v>37</v>
      </c>
      <c r="C21" s="9">
        <v>10500000</v>
      </c>
      <c r="D21" s="9">
        <v>12302382</v>
      </c>
      <c r="E21" s="20">
        <v>5868868</v>
      </c>
      <c r="F21" s="23">
        <v>387608.56000000006</v>
      </c>
      <c r="G21" s="9">
        <v>276929.48</v>
      </c>
      <c r="H21" s="9"/>
      <c r="I21" s="14"/>
      <c r="J21" s="14">
        <f t="shared" si="0"/>
        <v>4.7186183093571026E-2</v>
      </c>
      <c r="K21" s="14">
        <f t="shared" si="1"/>
        <v>0</v>
      </c>
      <c r="L21" s="17">
        <f t="shared" si="2"/>
        <v>12025452.52</v>
      </c>
    </row>
    <row r="22" spans="2:12" ht="20.100000000000001" customHeight="1" x14ac:dyDescent="0.25">
      <c r="B22" s="7" t="s">
        <v>38</v>
      </c>
      <c r="C22" s="9">
        <v>5218754</v>
      </c>
      <c r="D22" s="9">
        <v>5218754</v>
      </c>
      <c r="E22" s="20">
        <v>3542614</v>
      </c>
      <c r="F22" s="23">
        <v>304274.51</v>
      </c>
      <c r="G22" s="9">
        <v>293988.51</v>
      </c>
      <c r="H22" s="9"/>
      <c r="I22" s="14"/>
      <c r="J22" s="14">
        <f t="shared" si="0"/>
        <v>8.2986323093625219E-2</v>
      </c>
      <c r="K22" s="14">
        <f t="shared" si="1"/>
        <v>0</v>
      </c>
      <c r="L22" s="17">
        <f t="shared" si="2"/>
        <v>4924765.49</v>
      </c>
    </row>
    <row r="23" spans="2:12" ht="20.100000000000001" customHeight="1" x14ac:dyDescent="0.25">
      <c r="B23" s="7" t="s">
        <v>39</v>
      </c>
      <c r="C23" s="9">
        <v>3341800</v>
      </c>
      <c r="D23" s="9">
        <v>4805598</v>
      </c>
      <c r="E23" s="20">
        <v>10052418</v>
      </c>
      <c r="F23" s="23">
        <v>779372.37000000011</v>
      </c>
      <c r="G23" s="9">
        <v>34788.69</v>
      </c>
      <c r="H23" s="9"/>
      <c r="I23" s="14"/>
      <c r="J23" s="14">
        <f t="shared" si="0"/>
        <v>3.4607285530705153E-3</v>
      </c>
      <c r="K23" s="14">
        <f t="shared" si="1"/>
        <v>0</v>
      </c>
      <c r="L23" s="17">
        <f t="shared" si="2"/>
        <v>4770809.3099999996</v>
      </c>
    </row>
    <row r="24" spans="2:12" ht="20.100000000000001" customHeight="1" x14ac:dyDescent="0.25">
      <c r="B24" s="7" t="s">
        <v>40</v>
      </c>
      <c r="C24" s="9">
        <v>12640000</v>
      </c>
      <c r="D24" s="9">
        <v>12640000</v>
      </c>
      <c r="E24" s="20">
        <v>8302050</v>
      </c>
      <c r="F24" s="23">
        <v>934033.3600000001</v>
      </c>
      <c r="G24" s="9">
        <v>762879.45000000019</v>
      </c>
      <c r="H24" s="9"/>
      <c r="I24" s="14"/>
      <c r="J24" s="14">
        <f t="shared" si="0"/>
        <v>9.1890490902849314E-2</v>
      </c>
      <c r="K24" s="14">
        <f t="shared" si="1"/>
        <v>0</v>
      </c>
      <c r="L24" s="17">
        <f t="shared" si="2"/>
        <v>11877120.550000001</v>
      </c>
    </row>
    <row r="25" spans="2:12" ht="20.100000000000001" customHeight="1" x14ac:dyDescent="0.25">
      <c r="B25" s="7" t="s">
        <v>41</v>
      </c>
      <c r="C25" s="9">
        <v>5399077</v>
      </c>
      <c r="D25" s="9">
        <v>7076149</v>
      </c>
      <c r="E25" s="20">
        <v>4260772</v>
      </c>
      <c r="F25" s="23">
        <v>514608.22000000003</v>
      </c>
      <c r="G25" s="9">
        <v>124889.90999999999</v>
      </c>
      <c r="H25" s="9"/>
      <c r="I25" s="14"/>
      <c r="J25" s="14">
        <f t="shared" si="0"/>
        <v>2.9311568419995247E-2</v>
      </c>
      <c r="K25" s="14">
        <f t="shared" si="1"/>
        <v>0</v>
      </c>
      <c r="L25" s="17">
        <f t="shared" si="2"/>
        <v>6951259.0899999999</v>
      </c>
    </row>
    <row r="26" spans="2:12" ht="20.100000000000001" customHeight="1" x14ac:dyDescent="0.25">
      <c r="B26" s="7" t="s">
        <v>42</v>
      </c>
      <c r="C26" s="9">
        <v>12970307</v>
      </c>
      <c r="D26" s="9">
        <v>18262574</v>
      </c>
      <c r="E26" s="20">
        <v>17253467</v>
      </c>
      <c r="F26" s="23">
        <v>1811255.63</v>
      </c>
      <c r="G26" s="9">
        <v>1131730.04</v>
      </c>
      <c r="H26" s="9"/>
      <c r="I26" s="14"/>
      <c r="J26" s="14">
        <f t="shared" si="0"/>
        <v>6.5594355036005234E-2</v>
      </c>
      <c r="K26" s="14">
        <f t="shared" si="1"/>
        <v>0</v>
      </c>
      <c r="L26" s="17">
        <f t="shared" si="2"/>
        <v>17130843.960000001</v>
      </c>
    </row>
    <row r="27" spans="2:12" ht="20.100000000000001" customHeight="1" x14ac:dyDescent="0.25">
      <c r="B27" s="7" t="s">
        <v>43</v>
      </c>
      <c r="C27" s="9">
        <v>9600000</v>
      </c>
      <c r="D27" s="9">
        <v>11678574</v>
      </c>
      <c r="E27" s="20">
        <v>19910866</v>
      </c>
      <c r="F27" s="23">
        <v>1721956.0300000003</v>
      </c>
      <c r="G27" s="9">
        <v>667222.47</v>
      </c>
      <c r="H27" s="9"/>
      <c r="I27" s="14"/>
      <c r="J27" s="14">
        <f t="shared" si="0"/>
        <v>3.3510469609910484E-2</v>
      </c>
      <c r="K27" s="14">
        <f t="shared" si="1"/>
        <v>0</v>
      </c>
      <c r="L27" s="17">
        <f t="shared" si="2"/>
        <v>11011351.529999999</v>
      </c>
    </row>
    <row r="28" spans="2:12" ht="20.100000000000001" customHeight="1" x14ac:dyDescent="0.25">
      <c r="B28" s="7" t="s">
        <v>44</v>
      </c>
      <c r="C28" s="9">
        <v>6100000</v>
      </c>
      <c r="D28" s="9">
        <v>7198398</v>
      </c>
      <c r="E28" s="20">
        <v>11460875</v>
      </c>
      <c r="F28" s="23">
        <v>297759.62</v>
      </c>
      <c r="G28" s="9">
        <v>296269.08</v>
      </c>
      <c r="H28" s="9"/>
      <c r="I28" s="14"/>
      <c r="J28" s="14">
        <f t="shared" si="0"/>
        <v>2.5850476512482685E-2</v>
      </c>
      <c r="K28" s="14">
        <f t="shared" si="1"/>
        <v>0</v>
      </c>
      <c r="L28" s="17">
        <f t="shared" si="2"/>
        <v>6902128.9199999999</v>
      </c>
    </row>
    <row r="29" spans="2:12" ht="20.100000000000001" customHeight="1" x14ac:dyDescent="0.25">
      <c r="B29" s="7" t="s">
        <v>45</v>
      </c>
      <c r="C29" s="9">
        <v>7665813</v>
      </c>
      <c r="D29" s="9">
        <v>8000000</v>
      </c>
      <c r="E29" s="20">
        <v>10063680</v>
      </c>
      <c r="F29" s="23">
        <v>2368495.31</v>
      </c>
      <c r="G29" s="9">
        <v>1397788.1199999999</v>
      </c>
      <c r="H29" s="9"/>
      <c r="I29" s="14"/>
      <c r="J29" s="14">
        <f t="shared" si="0"/>
        <v>0.13889433288816813</v>
      </c>
      <c r="K29" s="14">
        <f t="shared" si="1"/>
        <v>0</v>
      </c>
      <c r="L29" s="17">
        <f t="shared" si="2"/>
        <v>6602211.8799999999</v>
      </c>
    </row>
    <row r="30" spans="2:12" ht="20.100000000000001" customHeight="1" x14ac:dyDescent="0.25">
      <c r="B30" s="7" t="s">
        <v>46</v>
      </c>
      <c r="C30" s="9">
        <v>1838084</v>
      </c>
      <c r="D30" s="9">
        <v>2873446</v>
      </c>
      <c r="E30" s="20">
        <v>450000</v>
      </c>
      <c r="F30" s="23">
        <v>325584</v>
      </c>
      <c r="G30" s="9">
        <v>166078.02000000002</v>
      </c>
      <c r="H30" s="9"/>
      <c r="I30" s="14"/>
      <c r="J30" s="14">
        <f t="shared" si="0"/>
        <v>0.36906226666666669</v>
      </c>
      <c r="K30" s="14">
        <f t="shared" si="1"/>
        <v>0</v>
      </c>
      <c r="L30" s="17">
        <f t="shared" si="2"/>
        <v>2707367.98</v>
      </c>
    </row>
    <row r="31" spans="2:12" ht="20.100000000000001" customHeight="1" x14ac:dyDescent="0.25">
      <c r="B31" s="7" t="s">
        <v>47</v>
      </c>
      <c r="C31" s="9">
        <v>3770850</v>
      </c>
      <c r="D31" s="9">
        <v>3285413</v>
      </c>
      <c r="E31" s="20">
        <v>7828000</v>
      </c>
      <c r="F31" s="23">
        <v>327216.53000000003</v>
      </c>
      <c r="G31" s="9">
        <v>260218.77</v>
      </c>
      <c r="H31" s="9"/>
      <c r="I31" s="14"/>
      <c r="J31" s="14">
        <f t="shared" si="0"/>
        <v>3.3242050332141032E-2</v>
      </c>
      <c r="K31" s="14">
        <f t="shared" si="1"/>
        <v>0</v>
      </c>
      <c r="L31" s="17">
        <f t="shared" si="2"/>
        <v>3025194.23</v>
      </c>
    </row>
    <row r="32" spans="2:12" ht="20.100000000000001" customHeight="1" x14ac:dyDescent="0.25">
      <c r="B32" s="7" t="s">
        <v>48</v>
      </c>
      <c r="C32" s="9">
        <v>3713223</v>
      </c>
      <c r="D32" s="9">
        <v>4762893</v>
      </c>
      <c r="E32" s="20">
        <v>690979</v>
      </c>
      <c r="F32" s="23">
        <v>323180</v>
      </c>
      <c r="G32" s="9">
        <v>200464.9</v>
      </c>
      <c r="H32" s="9"/>
      <c r="I32" s="14"/>
      <c r="J32" s="14">
        <f t="shared" si="0"/>
        <v>0.29011721050856826</v>
      </c>
      <c r="K32" s="14">
        <f t="shared" si="1"/>
        <v>0</v>
      </c>
      <c r="L32" s="17">
        <f t="shared" si="2"/>
        <v>4562428.0999999996</v>
      </c>
    </row>
    <row r="33" spans="2:12" ht="20.100000000000001" customHeight="1" x14ac:dyDescent="0.25">
      <c r="B33" s="7" t="s">
        <v>49</v>
      </c>
      <c r="C33" s="9">
        <v>2582004</v>
      </c>
      <c r="D33" s="9">
        <v>2582004</v>
      </c>
      <c r="E33" s="20">
        <v>2205350</v>
      </c>
      <c r="F33" s="23">
        <v>198228.27000000002</v>
      </c>
      <c r="G33" s="9">
        <v>198228.27000000002</v>
      </c>
      <c r="H33" s="9"/>
      <c r="I33" s="14"/>
      <c r="J33" s="14">
        <f t="shared" si="0"/>
        <v>8.9885174688824912E-2</v>
      </c>
      <c r="K33" s="14">
        <f t="shared" si="1"/>
        <v>0</v>
      </c>
      <c r="L33" s="17">
        <f t="shared" si="2"/>
        <v>2383775.73</v>
      </c>
    </row>
    <row r="34" spans="2:12" ht="20.100000000000001" customHeight="1" x14ac:dyDescent="0.25">
      <c r="B34" s="7" t="s">
        <v>50</v>
      </c>
      <c r="C34" s="9">
        <v>2981000</v>
      </c>
      <c r="D34" s="9">
        <v>2864188</v>
      </c>
      <c r="E34" s="20">
        <v>4315813</v>
      </c>
      <c r="F34" s="23">
        <v>160959.92000000001</v>
      </c>
      <c r="G34" s="9">
        <v>26312.47</v>
      </c>
      <c r="H34" s="9"/>
      <c r="I34" s="14"/>
      <c r="J34" s="14">
        <f t="shared" si="0"/>
        <v>6.0967585944988814E-3</v>
      </c>
      <c r="K34" s="14">
        <f t="shared" si="1"/>
        <v>0</v>
      </c>
      <c r="L34" s="17">
        <f t="shared" si="2"/>
        <v>2837875.53</v>
      </c>
    </row>
    <row r="35" spans="2:12" ht="20.100000000000001" customHeight="1" x14ac:dyDescent="0.25">
      <c r="B35" s="7" t="s">
        <v>51</v>
      </c>
      <c r="C35" s="9">
        <v>3010862</v>
      </c>
      <c r="D35" s="9">
        <v>5784562</v>
      </c>
      <c r="E35" s="20">
        <v>4729187</v>
      </c>
      <c r="F35" s="23">
        <v>302502.66000000003</v>
      </c>
      <c r="G35" s="9">
        <v>302502.66000000003</v>
      </c>
      <c r="H35" s="9"/>
      <c r="I35" s="14"/>
      <c r="J35" s="14">
        <f t="shared" si="0"/>
        <v>6.3965045154695727E-2</v>
      </c>
      <c r="K35" s="14">
        <f t="shared" si="1"/>
        <v>0</v>
      </c>
      <c r="L35" s="17">
        <f t="shared" si="2"/>
        <v>5482059.3399999999</v>
      </c>
    </row>
    <row r="36" spans="2:12" ht="20.100000000000001" customHeight="1" x14ac:dyDescent="0.25">
      <c r="B36" s="7" t="s">
        <v>52</v>
      </c>
      <c r="C36" s="9">
        <v>4500000</v>
      </c>
      <c r="D36" s="9">
        <v>3239343</v>
      </c>
      <c r="E36" s="20">
        <v>5104700</v>
      </c>
      <c r="F36" s="23">
        <v>188507.14</v>
      </c>
      <c r="G36" s="9">
        <v>142006.39000000001</v>
      </c>
      <c r="H36" s="9"/>
      <c r="I36" s="14"/>
      <c r="J36" s="14">
        <f t="shared" si="0"/>
        <v>2.781875330577703E-2</v>
      </c>
      <c r="K36" s="14">
        <f t="shared" si="1"/>
        <v>0</v>
      </c>
      <c r="L36" s="17">
        <f t="shared" si="2"/>
        <v>3097336.61</v>
      </c>
    </row>
    <row r="37" spans="2:12" ht="20.100000000000001" customHeight="1" x14ac:dyDescent="0.25">
      <c r="B37" s="7" t="s">
        <v>53</v>
      </c>
      <c r="C37" s="9">
        <v>1639304</v>
      </c>
      <c r="D37" s="9">
        <v>1639304</v>
      </c>
      <c r="E37" s="20">
        <v>2989304</v>
      </c>
      <c r="F37" s="23">
        <v>1515422.27</v>
      </c>
      <c r="G37" s="9">
        <v>894504.95</v>
      </c>
      <c r="H37" s="9"/>
      <c r="I37" s="14"/>
      <c r="J37" s="14">
        <f t="shared" si="0"/>
        <v>0.29923518986359365</v>
      </c>
      <c r="K37" s="14">
        <f t="shared" si="1"/>
        <v>0</v>
      </c>
      <c r="L37" s="17">
        <f t="shared" si="2"/>
        <v>744799.05</v>
      </c>
    </row>
    <row r="38" spans="2:12" ht="20.100000000000001" customHeight="1" x14ac:dyDescent="0.25">
      <c r="B38" s="7" t="s">
        <v>54</v>
      </c>
      <c r="C38" s="9">
        <v>163328</v>
      </c>
      <c r="D38" s="9">
        <v>2114509</v>
      </c>
      <c r="E38" s="20">
        <v>826656</v>
      </c>
      <c r="F38" s="23">
        <v>84000</v>
      </c>
      <c r="G38" s="9">
        <v>84000</v>
      </c>
      <c r="H38" s="9"/>
      <c r="I38" s="14"/>
      <c r="J38" s="14">
        <f t="shared" si="0"/>
        <v>0.10161421437695971</v>
      </c>
      <c r="K38" s="14">
        <f t="shared" si="1"/>
        <v>0</v>
      </c>
      <c r="L38" s="17">
        <f t="shared" si="2"/>
        <v>2030509</v>
      </c>
    </row>
    <row r="39" spans="2:12" ht="20.100000000000001" customHeight="1" x14ac:dyDescent="0.25">
      <c r="B39" s="7" t="s">
        <v>55</v>
      </c>
      <c r="C39" s="9">
        <v>2389000</v>
      </c>
      <c r="D39" s="9">
        <v>2389000</v>
      </c>
      <c r="E39" s="20">
        <v>704000</v>
      </c>
      <c r="F39" s="23">
        <v>151379.06</v>
      </c>
      <c r="G39" s="9">
        <v>50267</v>
      </c>
      <c r="H39" s="9"/>
      <c r="I39" s="14"/>
      <c r="J39" s="14">
        <f t="shared" si="0"/>
        <v>7.1401988636363642E-2</v>
      </c>
      <c r="K39" s="14">
        <f t="shared" si="1"/>
        <v>0</v>
      </c>
      <c r="L39" s="17">
        <f t="shared" si="2"/>
        <v>2338733</v>
      </c>
    </row>
    <row r="40" spans="2:12" ht="20.100000000000001" customHeight="1" x14ac:dyDescent="0.25">
      <c r="B40" s="7" t="s">
        <v>56</v>
      </c>
      <c r="C40" s="9">
        <v>1261191</v>
      </c>
      <c r="D40" s="9">
        <v>1261191</v>
      </c>
      <c r="E40" s="20">
        <v>1029075</v>
      </c>
      <c r="F40" s="23">
        <v>0</v>
      </c>
      <c r="G40" s="9">
        <v>0</v>
      </c>
      <c r="H40" s="9"/>
      <c r="I40" s="14"/>
      <c r="J40" s="14">
        <f t="shared" si="0"/>
        <v>0</v>
      </c>
      <c r="K40" s="14">
        <f t="shared" si="1"/>
        <v>0</v>
      </c>
      <c r="L40" s="17">
        <f t="shared" si="2"/>
        <v>1261191</v>
      </c>
    </row>
    <row r="41" spans="2:12" ht="20.100000000000001" customHeight="1" x14ac:dyDescent="0.25">
      <c r="B41" s="7" t="s">
        <v>57</v>
      </c>
      <c r="C41" s="9">
        <v>1300000</v>
      </c>
      <c r="D41" s="9">
        <v>2124551</v>
      </c>
      <c r="E41" s="20">
        <v>250000</v>
      </c>
      <c r="F41" s="23">
        <v>0</v>
      </c>
      <c r="G41" s="9">
        <v>0</v>
      </c>
      <c r="H41" s="9"/>
      <c r="I41" s="14"/>
      <c r="J41" s="14">
        <f t="shared" si="0"/>
        <v>0</v>
      </c>
      <c r="K41" s="14">
        <f t="shared" si="1"/>
        <v>0</v>
      </c>
      <c r="L41" s="17">
        <f t="shared" si="2"/>
        <v>2124551</v>
      </c>
    </row>
    <row r="42" spans="2:12" ht="20.100000000000001" customHeight="1" x14ac:dyDescent="0.25">
      <c r="B42" s="7" t="s">
        <v>58</v>
      </c>
      <c r="C42" s="9">
        <v>6135903</v>
      </c>
      <c r="D42" s="9">
        <v>6135903</v>
      </c>
      <c r="E42" s="20">
        <v>3720200</v>
      </c>
      <c r="F42" s="23">
        <v>1971458.52</v>
      </c>
      <c r="G42" s="9">
        <v>627087.6100000001</v>
      </c>
      <c r="H42" s="9"/>
      <c r="I42" s="14"/>
      <c r="J42" s="14">
        <f t="shared" si="0"/>
        <v>0.16856287565184669</v>
      </c>
      <c r="K42" s="14">
        <f t="shared" si="1"/>
        <v>0</v>
      </c>
      <c r="L42" s="17">
        <f t="shared" si="2"/>
        <v>5508815.3899999997</v>
      </c>
    </row>
    <row r="43" spans="2:12" ht="20.100000000000001" customHeight="1" x14ac:dyDescent="0.25">
      <c r="B43" s="7" t="s">
        <v>59</v>
      </c>
      <c r="C43" s="9">
        <v>7432268</v>
      </c>
      <c r="D43" s="9">
        <v>7432268</v>
      </c>
      <c r="E43" s="20">
        <v>4300000</v>
      </c>
      <c r="F43" s="23">
        <v>268960</v>
      </c>
      <c r="G43" s="9">
        <v>239877.7</v>
      </c>
      <c r="H43" s="9"/>
      <c r="I43" s="14"/>
      <c r="J43" s="14">
        <f t="shared" si="0"/>
        <v>5.5785511627906979E-2</v>
      </c>
      <c r="K43" s="14">
        <f t="shared" si="1"/>
        <v>0</v>
      </c>
      <c r="L43" s="17">
        <f t="shared" si="2"/>
        <v>7192390.2999999998</v>
      </c>
    </row>
    <row r="44" spans="2:12" ht="20.100000000000001" customHeight="1" x14ac:dyDescent="0.25">
      <c r="B44" s="7" t="s">
        <v>60</v>
      </c>
      <c r="C44" s="9">
        <v>10002456</v>
      </c>
      <c r="D44" s="9">
        <v>10002456</v>
      </c>
      <c r="E44" s="20">
        <v>5340000</v>
      </c>
      <c r="F44" s="23">
        <v>1854720</v>
      </c>
      <c r="G44" s="9">
        <v>246700</v>
      </c>
      <c r="H44" s="9"/>
      <c r="I44" s="14"/>
      <c r="J44" s="14">
        <f t="shared" si="0"/>
        <v>4.6198501872659177E-2</v>
      </c>
      <c r="K44" s="14">
        <f t="shared" si="1"/>
        <v>0</v>
      </c>
      <c r="L44" s="17">
        <f t="shared" si="2"/>
        <v>9755756</v>
      </c>
    </row>
    <row r="45" spans="2:12" ht="20.100000000000001" customHeight="1" x14ac:dyDescent="0.25">
      <c r="B45" s="7" t="s">
        <v>61</v>
      </c>
      <c r="C45" s="9">
        <v>630907</v>
      </c>
      <c r="D45" s="9">
        <v>3594405</v>
      </c>
      <c r="E45" s="20">
        <v>140000</v>
      </c>
      <c r="F45" s="23">
        <v>39090.1</v>
      </c>
      <c r="G45" s="9">
        <v>39090.1</v>
      </c>
      <c r="H45" s="9"/>
      <c r="I45" s="14"/>
      <c r="J45" s="14">
        <f t="shared" si="0"/>
        <v>0.27921499999999999</v>
      </c>
      <c r="K45" s="14">
        <f t="shared" si="1"/>
        <v>0</v>
      </c>
      <c r="L45" s="17">
        <f t="shared" si="2"/>
        <v>3555314.9</v>
      </c>
    </row>
    <row r="46" spans="2:12" ht="23.25" customHeight="1" x14ac:dyDescent="0.25">
      <c r="B46" s="29" t="s">
        <v>9</v>
      </c>
      <c r="C46" s="11">
        <f t="shared" ref="C46:H46" si="3">SUM(C14:C45)</f>
        <v>265378350</v>
      </c>
      <c r="D46" s="11">
        <f t="shared" si="3"/>
        <v>287768709</v>
      </c>
      <c r="E46" s="11">
        <f t="shared" si="3"/>
        <v>221951527</v>
      </c>
      <c r="F46" s="11">
        <f t="shared" si="3"/>
        <v>33794390.230000004</v>
      </c>
      <c r="G46" s="11">
        <f t="shared" si="3"/>
        <v>18318701.77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8.2534695830229626E-2</v>
      </c>
      <c r="K46" s="15">
        <f>IF(ISERROR(+H46/E46)=TRUE,0,++H46/E46)</f>
        <v>0</v>
      </c>
      <c r="L46" s="18">
        <f>SUM(L14:L45)</f>
        <v>269450007.23000002</v>
      </c>
    </row>
    <row r="47" spans="2:12" x14ac:dyDescent="0.2">
      <c r="B47" s="12" t="s">
        <v>69</v>
      </c>
    </row>
    <row r="49" spans="2:11" s="30" customFormat="1" x14ac:dyDescent="0.25">
      <c r="K49" s="36"/>
    </row>
    <row r="50" spans="2:11" s="34" customFormat="1" x14ac:dyDescent="0.25">
      <c r="K50" s="35"/>
    </row>
    <row r="51" spans="2:11" s="34" customFormat="1" x14ac:dyDescent="0.25">
      <c r="K51" s="35"/>
    </row>
    <row r="52" spans="2:11" s="34" customFormat="1" x14ac:dyDescent="0.25">
      <c r="B52" s="43" t="s">
        <v>62</v>
      </c>
      <c r="C52" s="43" t="s">
        <v>8</v>
      </c>
      <c r="D52" s="43" t="s">
        <v>7</v>
      </c>
      <c r="E52" s="44" t="s">
        <v>23</v>
      </c>
      <c r="F52" s="44" t="s">
        <v>24</v>
      </c>
      <c r="G52" s="44" t="s">
        <v>66</v>
      </c>
      <c r="K52" s="35"/>
    </row>
    <row r="53" spans="2:11" s="34" customFormat="1" x14ac:dyDescent="0.25">
      <c r="B53" s="34" t="s">
        <v>63</v>
      </c>
      <c r="C53" s="53">
        <f>C46/$A$1</f>
        <v>265.37835000000001</v>
      </c>
      <c r="D53" s="53">
        <f>D46/$A$1</f>
        <v>287.768709</v>
      </c>
      <c r="E53" s="53">
        <f>E46/$A$1</f>
        <v>221.951527</v>
      </c>
      <c r="F53" s="53">
        <f>F46/$A$1</f>
        <v>33.794390230000005</v>
      </c>
      <c r="G53" s="53">
        <f>G46/$A$1</f>
        <v>18.318701770000001</v>
      </c>
      <c r="K53" s="35"/>
    </row>
    <row r="54" spans="2:11" s="34" customFormat="1" x14ac:dyDescent="0.25">
      <c r="C54" s="53"/>
      <c r="D54" s="53"/>
      <c r="E54" s="53"/>
      <c r="F54" s="53"/>
      <c r="G54" s="53"/>
      <c r="K54" s="35"/>
    </row>
    <row r="55" spans="2:11" s="34" customFormat="1" x14ac:dyDescent="0.25">
      <c r="C55" s="53"/>
      <c r="D55" s="53"/>
      <c r="E55" s="53"/>
      <c r="F55" s="53"/>
      <c r="G55" s="53"/>
      <c r="K55" s="35"/>
    </row>
    <row r="56" spans="2:11" s="34" customFormat="1" x14ac:dyDescent="0.25">
      <c r="C56" s="53"/>
      <c r="D56" s="53"/>
      <c r="E56" s="53"/>
      <c r="F56" s="53"/>
      <c r="G56" s="53"/>
      <c r="K56" s="35"/>
    </row>
    <row r="57" spans="2:11" s="34" customFormat="1" x14ac:dyDescent="0.25">
      <c r="K57" s="35"/>
    </row>
    <row r="58" spans="2:11" s="34" customFormat="1" x14ac:dyDescent="0.25">
      <c r="K58" s="35"/>
    </row>
    <row r="59" spans="2:11" s="34" customFormat="1" x14ac:dyDescent="0.25">
      <c r="K59" s="35"/>
    </row>
    <row r="60" spans="2:11" s="34" customFormat="1" x14ac:dyDescent="0.25">
      <c r="K60" s="35"/>
    </row>
    <row r="61" spans="2:11" s="34" customFormat="1" x14ac:dyDescent="0.25">
      <c r="K61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7"/>
  <sheetViews>
    <sheetView showGridLines="0" zoomScale="85" zoomScaleNormal="85" workbookViewId="0"/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58" t="s">
        <v>67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5" customHeight="1" x14ac:dyDescent="0.2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5" customHeight="1" x14ac:dyDescent="0.2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5" customHeight="1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64"/>
      <c r="J11" s="64"/>
      <c r="K11" s="64"/>
      <c r="L11" s="33" t="s">
        <v>28</v>
      </c>
    </row>
    <row r="12" spans="1:12" s="5" customFormat="1" ht="15" customHeight="1" x14ac:dyDescent="0.25">
      <c r="B12" s="62" t="s">
        <v>27</v>
      </c>
      <c r="C12" s="61" t="s">
        <v>0</v>
      </c>
      <c r="D12" s="61"/>
      <c r="E12" s="59" t="s">
        <v>13</v>
      </c>
      <c r="F12" s="59" t="s">
        <v>29</v>
      </c>
      <c r="G12" s="59" t="s">
        <v>68</v>
      </c>
      <c r="H12" s="59" t="s">
        <v>20</v>
      </c>
      <c r="I12" s="65" t="s">
        <v>22</v>
      </c>
      <c r="J12" s="65"/>
      <c r="K12" s="65"/>
      <c r="L12" s="56" t="s">
        <v>21</v>
      </c>
    </row>
    <row r="13" spans="1:12" s="5" customFormat="1" ht="40.5" customHeight="1" x14ac:dyDescent="0.25">
      <c r="B13" s="63"/>
      <c r="C13" s="21" t="s">
        <v>8</v>
      </c>
      <c r="D13" s="21" t="s">
        <v>7</v>
      </c>
      <c r="E13" s="60"/>
      <c r="F13" s="60"/>
      <c r="G13" s="60"/>
      <c r="H13" s="60"/>
      <c r="I13" s="21" t="s">
        <v>14</v>
      </c>
      <c r="J13" s="21" t="s">
        <v>15</v>
      </c>
      <c r="K13" s="22" t="s">
        <v>16</v>
      </c>
      <c r="L13" s="57"/>
    </row>
    <row r="14" spans="1:12" ht="20.100000000000001" customHeight="1" x14ac:dyDescent="0.25">
      <c r="B14" s="25" t="s">
        <v>31</v>
      </c>
      <c r="C14" s="73">
        <v>0</v>
      </c>
      <c r="D14" s="73">
        <v>4759964</v>
      </c>
      <c r="E14" s="74">
        <v>4759964</v>
      </c>
      <c r="F14" s="74">
        <v>2015405.46</v>
      </c>
      <c r="G14" s="66">
        <v>637165.03</v>
      </c>
      <c r="H14" s="8"/>
      <c r="I14" s="13">
        <f>IF(ISERROR(+#REF!/E14)=TRUE,0,++#REF!/E14)</f>
        <v>0</v>
      </c>
      <c r="J14" s="13">
        <f>IF(ISERROR(+G14/E14)=TRUE,0,++G14/E14)</f>
        <v>0.13385921196042661</v>
      </c>
      <c r="K14" s="13">
        <f>IF(ISERROR(+H14/E14)=TRUE,0,++H14/E14)</f>
        <v>0</v>
      </c>
      <c r="L14" s="16">
        <f>+D14-G14</f>
        <v>4122798.9699999997</v>
      </c>
    </row>
    <row r="15" spans="1:12" ht="20.100000000000001" customHeight="1" x14ac:dyDescent="0.25">
      <c r="B15" s="42" t="s">
        <v>32</v>
      </c>
      <c r="C15" s="75">
        <v>0</v>
      </c>
      <c r="D15" s="75">
        <v>5597007</v>
      </c>
      <c r="E15" s="76">
        <v>5592478</v>
      </c>
      <c r="F15" s="76">
        <v>2788464.83</v>
      </c>
      <c r="G15" s="68">
        <v>864651</v>
      </c>
      <c r="H15" s="38"/>
      <c r="I15" s="40"/>
      <c r="J15" s="40">
        <f t="shared" ref="J15:J42" si="0">IF(ISERROR(+G15/E15)=TRUE,0,++G15/E15)</f>
        <v>0.15460963816040046</v>
      </c>
      <c r="K15" s="40">
        <f t="shared" ref="K15:K42" si="1">IF(ISERROR(+H15/E15)=TRUE,0,++H15/E15)</f>
        <v>0</v>
      </c>
      <c r="L15" s="41">
        <f t="shared" ref="L15:L42" si="2">+D15-G15</f>
        <v>4732356</v>
      </c>
    </row>
    <row r="16" spans="1:12" ht="20.100000000000001" customHeight="1" x14ac:dyDescent="0.25">
      <c r="B16" s="42" t="s">
        <v>33</v>
      </c>
      <c r="C16" s="75">
        <v>0</v>
      </c>
      <c r="D16" s="75">
        <v>5094530</v>
      </c>
      <c r="E16" s="76">
        <v>5094530</v>
      </c>
      <c r="F16" s="76">
        <v>3336629.19</v>
      </c>
      <c r="G16" s="68">
        <v>2808888.11</v>
      </c>
      <c r="H16" s="38"/>
      <c r="I16" s="40"/>
      <c r="J16" s="40">
        <f t="shared" si="0"/>
        <v>0.55135372841066788</v>
      </c>
      <c r="K16" s="40">
        <f t="shared" si="1"/>
        <v>0</v>
      </c>
      <c r="L16" s="41">
        <f t="shared" si="2"/>
        <v>2285641.89</v>
      </c>
    </row>
    <row r="17" spans="2:12" ht="20.100000000000001" customHeight="1" x14ac:dyDescent="0.25">
      <c r="B17" s="42" t="s">
        <v>34</v>
      </c>
      <c r="C17" s="75">
        <v>0</v>
      </c>
      <c r="D17" s="75">
        <v>1215458</v>
      </c>
      <c r="E17" s="76">
        <v>1215458</v>
      </c>
      <c r="F17" s="76">
        <v>91650</v>
      </c>
      <c r="G17" s="68">
        <v>74400</v>
      </c>
      <c r="H17" s="38"/>
      <c r="I17" s="40"/>
      <c r="J17" s="40">
        <f t="shared" si="0"/>
        <v>6.1211493938910268E-2</v>
      </c>
      <c r="K17" s="40">
        <f t="shared" si="1"/>
        <v>0</v>
      </c>
      <c r="L17" s="41">
        <f t="shared" si="2"/>
        <v>1141058</v>
      </c>
    </row>
    <row r="18" spans="2:12" ht="20.100000000000001" customHeight="1" x14ac:dyDescent="0.25">
      <c r="B18" s="42" t="s">
        <v>35</v>
      </c>
      <c r="C18" s="75">
        <v>0</v>
      </c>
      <c r="D18" s="75">
        <v>21365455</v>
      </c>
      <c r="E18" s="76">
        <v>21365455</v>
      </c>
      <c r="F18" s="76">
        <v>4797123.540000001</v>
      </c>
      <c r="G18" s="68">
        <v>2357270.59</v>
      </c>
      <c r="H18" s="38"/>
      <c r="I18" s="40"/>
      <c r="J18" s="40">
        <f t="shared" si="0"/>
        <v>0.11033093327523331</v>
      </c>
      <c r="K18" s="40">
        <f t="shared" si="1"/>
        <v>0</v>
      </c>
      <c r="L18" s="41">
        <f t="shared" si="2"/>
        <v>19008184.41</v>
      </c>
    </row>
    <row r="19" spans="2:12" ht="20.100000000000001" customHeight="1" x14ac:dyDescent="0.25">
      <c r="B19" s="42" t="s">
        <v>36</v>
      </c>
      <c r="C19" s="75">
        <v>0</v>
      </c>
      <c r="D19" s="75">
        <v>16147611</v>
      </c>
      <c r="E19" s="76">
        <v>15865611</v>
      </c>
      <c r="F19" s="76">
        <v>3281589.18</v>
      </c>
      <c r="G19" s="68">
        <v>2441895.73</v>
      </c>
      <c r="H19" s="38"/>
      <c r="I19" s="40"/>
      <c r="J19" s="40">
        <f t="shared" si="0"/>
        <v>0.15391123165694659</v>
      </c>
      <c r="K19" s="40">
        <f t="shared" si="1"/>
        <v>0</v>
      </c>
      <c r="L19" s="41">
        <f t="shared" si="2"/>
        <v>13705715.27</v>
      </c>
    </row>
    <row r="20" spans="2:12" ht="20.100000000000001" customHeight="1" x14ac:dyDescent="0.25">
      <c r="B20" s="42" t="s">
        <v>37</v>
      </c>
      <c r="C20" s="75">
        <v>0</v>
      </c>
      <c r="D20" s="75">
        <v>29607912</v>
      </c>
      <c r="E20" s="76">
        <v>29607912</v>
      </c>
      <c r="F20" s="76">
        <v>8925379.2200000007</v>
      </c>
      <c r="G20" s="68">
        <v>3544894.6700000004</v>
      </c>
      <c r="H20" s="38"/>
      <c r="I20" s="40"/>
      <c r="J20" s="40">
        <f t="shared" si="0"/>
        <v>0.11972795210955775</v>
      </c>
      <c r="K20" s="40">
        <f t="shared" si="1"/>
        <v>0</v>
      </c>
      <c r="L20" s="41">
        <f t="shared" si="2"/>
        <v>26063017.329999998</v>
      </c>
    </row>
    <row r="21" spans="2:12" ht="20.100000000000001" customHeight="1" x14ac:dyDescent="0.25">
      <c r="B21" s="42" t="s">
        <v>38</v>
      </c>
      <c r="C21" s="75">
        <v>0</v>
      </c>
      <c r="D21" s="75">
        <v>5729218</v>
      </c>
      <c r="E21" s="76">
        <v>5729218</v>
      </c>
      <c r="F21" s="76">
        <v>2790295.2800000003</v>
      </c>
      <c r="G21" s="68">
        <v>230520.97</v>
      </c>
      <c r="H21" s="38"/>
      <c r="I21" s="40"/>
      <c r="J21" s="40">
        <f t="shared" si="0"/>
        <v>4.0236026976107384E-2</v>
      </c>
      <c r="K21" s="40">
        <f t="shared" si="1"/>
        <v>0</v>
      </c>
      <c r="L21" s="41">
        <f t="shared" si="2"/>
        <v>5498697.0300000003</v>
      </c>
    </row>
    <row r="22" spans="2:12" ht="20.100000000000001" customHeight="1" x14ac:dyDescent="0.25">
      <c r="B22" s="42" t="s">
        <v>39</v>
      </c>
      <c r="C22" s="75">
        <v>0</v>
      </c>
      <c r="D22" s="75">
        <v>11520749</v>
      </c>
      <c r="E22" s="76">
        <v>12225949</v>
      </c>
      <c r="F22" s="76">
        <v>1435949.1600000001</v>
      </c>
      <c r="G22" s="68">
        <v>263555.52</v>
      </c>
      <c r="H22" s="38"/>
      <c r="I22" s="40"/>
      <c r="J22" s="40">
        <f t="shared" si="0"/>
        <v>2.155706031490889E-2</v>
      </c>
      <c r="K22" s="40">
        <f t="shared" si="1"/>
        <v>0</v>
      </c>
      <c r="L22" s="41">
        <f t="shared" si="2"/>
        <v>11257193.48</v>
      </c>
    </row>
    <row r="23" spans="2:12" ht="20.100000000000001" customHeight="1" x14ac:dyDescent="0.25">
      <c r="B23" s="42" t="s">
        <v>40</v>
      </c>
      <c r="C23" s="75">
        <v>0</v>
      </c>
      <c r="D23" s="75">
        <v>23238884</v>
      </c>
      <c r="E23" s="76">
        <v>23238884</v>
      </c>
      <c r="F23" s="76">
        <v>10568329.050000001</v>
      </c>
      <c r="G23" s="68">
        <v>5176558.05</v>
      </c>
      <c r="H23" s="38"/>
      <c r="I23" s="40"/>
      <c r="J23" s="40">
        <f t="shared" si="0"/>
        <v>0.22275415850434124</v>
      </c>
      <c r="K23" s="40">
        <f t="shared" si="1"/>
        <v>0</v>
      </c>
      <c r="L23" s="41">
        <f t="shared" si="2"/>
        <v>18062325.949999999</v>
      </c>
    </row>
    <row r="24" spans="2:12" ht="20.100000000000001" customHeight="1" x14ac:dyDescent="0.25">
      <c r="B24" s="42" t="s">
        <v>41</v>
      </c>
      <c r="C24" s="75">
        <v>0</v>
      </c>
      <c r="D24" s="75">
        <v>22487835</v>
      </c>
      <c r="E24" s="76">
        <v>22473720</v>
      </c>
      <c r="F24" s="76">
        <v>3122250.7800000003</v>
      </c>
      <c r="G24" s="68">
        <v>691661.16</v>
      </c>
      <c r="H24" s="38"/>
      <c r="I24" s="40"/>
      <c r="J24" s="40">
        <f t="shared" si="0"/>
        <v>3.0776442885290019E-2</v>
      </c>
      <c r="K24" s="40">
        <f t="shared" si="1"/>
        <v>0</v>
      </c>
      <c r="L24" s="41">
        <f t="shared" si="2"/>
        <v>21796173.84</v>
      </c>
    </row>
    <row r="25" spans="2:12" ht="20.100000000000001" customHeight="1" x14ac:dyDescent="0.25">
      <c r="B25" s="42" t="s">
        <v>42</v>
      </c>
      <c r="C25" s="75">
        <v>0</v>
      </c>
      <c r="D25" s="75">
        <v>41139548</v>
      </c>
      <c r="E25" s="76">
        <v>58502651</v>
      </c>
      <c r="F25" s="76">
        <v>7332621.7000000002</v>
      </c>
      <c r="G25" s="68">
        <v>838482.47000000009</v>
      </c>
      <c r="H25" s="38"/>
      <c r="I25" s="40"/>
      <c r="J25" s="40">
        <f t="shared" si="0"/>
        <v>1.4332384185461957E-2</v>
      </c>
      <c r="K25" s="40">
        <f t="shared" si="1"/>
        <v>0</v>
      </c>
      <c r="L25" s="41">
        <f t="shared" si="2"/>
        <v>40301065.530000001</v>
      </c>
    </row>
    <row r="26" spans="2:12" ht="20.100000000000001" customHeight="1" x14ac:dyDescent="0.25">
      <c r="B26" s="42" t="s">
        <v>43</v>
      </c>
      <c r="C26" s="75">
        <v>0</v>
      </c>
      <c r="D26" s="75">
        <v>23523471</v>
      </c>
      <c r="E26" s="76">
        <v>23520370</v>
      </c>
      <c r="F26" s="76">
        <v>18306581.919999998</v>
      </c>
      <c r="G26" s="68">
        <v>3530906.5500000003</v>
      </c>
      <c r="H26" s="38"/>
      <c r="I26" s="40"/>
      <c r="J26" s="40">
        <f t="shared" si="0"/>
        <v>0.15012121620535732</v>
      </c>
      <c r="K26" s="40">
        <f t="shared" si="1"/>
        <v>0</v>
      </c>
      <c r="L26" s="41">
        <f t="shared" si="2"/>
        <v>19992564.449999999</v>
      </c>
    </row>
    <row r="27" spans="2:12" ht="20.100000000000001" customHeight="1" x14ac:dyDescent="0.25">
      <c r="B27" s="42" t="s">
        <v>44</v>
      </c>
      <c r="C27" s="75">
        <v>0</v>
      </c>
      <c r="D27" s="75">
        <v>8429060</v>
      </c>
      <c r="E27" s="76">
        <v>8120208</v>
      </c>
      <c r="F27" s="76">
        <v>2418824.8000000003</v>
      </c>
      <c r="G27" s="68">
        <v>1054606.47</v>
      </c>
      <c r="H27" s="38"/>
      <c r="I27" s="40"/>
      <c r="J27" s="40">
        <f t="shared" si="0"/>
        <v>0.12987431725886825</v>
      </c>
      <c r="K27" s="40">
        <f t="shared" si="1"/>
        <v>0</v>
      </c>
      <c r="L27" s="41">
        <f t="shared" si="2"/>
        <v>7374453.5300000003</v>
      </c>
    </row>
    <row r="28" spans="2:12" ht="20.100000000000001" customHeight="1" x14ac:dyDescent="0.25">
      <c r="B28" s="42" t="s">
        <v>45</v>
      </c>
      <c r="C28" s="75">
        <v>0</v>
      </c>
      <c r="D28" s="75">
        <v>3741457</v>
      </c>
      <c r="E28" s="76">
        <v>3597999</v>
      </c>
      <c r="F28" s="76">
        <v>722105.27</v>
      </c>
      <c r="G28" s="68">
        <v>602107.7699999999</v>
      </c>
      <c r="H28" s="38"/>
      <c r="I28" s="40"/>
      <c r="J28" s="40">
        <f t="shared" si="0"/>
        <v>0.16734517435941476</v>
      </c>
      <c r="K28" s="40">
        <f t="shared" si="1"/>
        <v>0</v>
      </c>
      <c r="L28" s="41">
        <f t="shared" si="2"/>
        <v>3139349.23</v>
      </c>
    </row>
    <row r="29" spans="2:12" ht="20.100000000000001" customHeight="1" x14ac:dyDescent="0.25">
      <c r="B29" s="42" t="s">
        <v>46</v>
      </c>
      <c r="C29" s="75">
        <v>0</v>
      </c>
      <c r="D29" s="75">
        <v>3363827</v>
      </c>
      <c r="E29" s="76">
        <v>3363827</v>
      </c>
      <c r="F29" s="76">
        <v>1375582.16</v>
      </c>
      <c r="G29" s="68">
        <v>293451.12</v>
      </c>
      <c r="H29" s="38"/>
      <c r="I29" s="40"/>
      <c r="J29" s="40">
        <f t="shared" si="0"/>
        <v>8.7237280633040884E-2</v>
      </c>
      <c r="K29" s="40">
        <f t="shared" si="1"/>
        <v>0</v>
      </c>
      <c r="L29" s="41">
        <f t="shared" si="2"/>
        <v>3070375.88</v>
      </c>
    </row>
    <row r="30" spans="2:12" ht="20.100000000000001" customHeight="1" x14ac:dyDescent="0.25">
      <c r="B30" s="42" t="s">
        <v>47</v>
      </c>
      <c r="C30" s="75">
        <v>0</v>
      </c>
      <c r="D30" s="75">
        <v>7047552</v>
      </c>
      <c r="E30" s="76">
        <v>7047552</v>
      </c>
      <c r="F30" s="76">
        <v>2386651.8199999998</v>
      </c>
      <c r="G30" s="68">
        <v>760705.94999999984</v>
      </c>
      <c r="H30" s="38"/>
      <c r="I30" s="40"/>
      <c r="J30" s="40">
        <f t="shared" si="0"/>
        <v>0.10793903329837082</v>
      </c>
      <c r="K30" s="40">
        <f t="shared" si="1"/>
        <v>0</v>
      </c>
      <c r="L30" s="41">
        <f t="shared" si="2"/>
        <v>6286846.0499999998</v>
      </c>
    </row>
    <row r="31" spans="2:12" ht="20.100000000000001" customHeight="1" x14ac:dyDescent="0.25">
      <c r="B31" s="42" t="s">
        <v>48</v>
      </c>
      <c r="C31" s="75">
        <v>0</v>
      </c>
      <c r="D31" s="75">
        <v>14798331</v>
      </c>
      <c r="E31" s="76">
        <v>14798331</v>
      </c>
      <c r="F31" s="76">
        <v>1892722.35</v>
      </c>
      <c r="G31" s="68">
        <v>505970.1</v>
      </c>
      <c r="H31" s="38"/>
      <c r="I31" s="40"/>
      <c r="J31" s="40">
        <f t="shared" si="0"/>
        <v>3.4191024650009519E-2</v>
      </c>
      <c r="K31" s="40">
        <f t="shared" si="1"/>
        <v>0</v>
      </c>
      <c r="L31" s="41">
        <f t="shared" si="2"/>
        <v>14292360.9</v>
      </c>
    </row>
    <row r="32" spans="2:12" ht="20.100000000000001" customHeight="1" x14ac:dyDescent="0.25">
      <c r="B32" s="42" t="s">
        <v>49</v>
      </c>
      <c r="C32" s="75">
        <v>0</v>
      </c>
      <c r="D32" s="75">
        <v>3684156</v>
      </c>
      <c r="E32" s="76">
        <v>3684071</v>
      </c>
      <c r="F32" s="76">
        <v>1751355.3399999999</v>
      </c>
      <c r="G32" s="68">
        <v>824783</v>
      </c>
      <c r="H32" s="38"/>
      <c r="I32" s="40"/>
      <c r="J32" s="40">
        <f t="shared" si="0"/>
        <v>0.22387815001393838</v>
      </c>
      <c r="K32" s="40">
        <f t="shared" si="1"/>
        <v>0</v>
      </c>
      <c r="L32" s="41">
        <f t="shared" si="2"/>
        <v>2859373</v>
      </c>
    </row>
    <row r="33" spans="2:12" ht="20.100000000000001" customHeight="1" x14ac:dyDescent="0.25">
      <c r="B33" s="42" t="s">
        <v>50</v>
      </c>
      <c r="C33" s="75">
        <v>0</v>
      </c>
      <c r="D33" s="75">
        <v>2251457</v>
      </c>
      <c r="E33" s="76">
        <v>4365853</v>
      </c>
      <c r="F33" s="76">
        <v>814020.32</v>
      </c>
      <c r="G33" s="68">
        <v>194962</v>
      </c>
      <c r="H33" s="38"/>
      <c r="I33" s="40"/>
      <c r="J33" s="40">
        <f t="shared" si="0"/>
        <v>4.4656107294496629E-2</v>
      </c>
      <c r="K33" s="40">
        <f t="shared" si="1"/>
        <v>0</v>
      </c>
      <c r="L33" s="41">
        <f t="shared" si="2"/>
        <v>2056495</v>
      </c>
    </row>
    <row r="34" spans="2:12" ht="20.100000000000001" customHeight="1" x14ac:dyDescent="0.25">
      <c r="B34" s="42" t="s">
        <v>51</v>
      </c>
      <c r="C34" s="75">
        <v>0</v>
      </c>
      <c r="D34" s="75">
        <v>11596530</v>
      </c>
      <c r="E34" s="76">
        <v>12979499</v>
      </c>
      <c r="F34" s="76">
        <v>3460043.3099999996</v>
      </c>
      <c r="G34" s="68">
        <v>1137901.0499999998</v>
      </c>
      <c r="H34" s="38"/>
      <c r="I34" s="40"/>
      <c r="J34" s="40">
        <f t="shared" si="0"/>
        <v>8.7669104177287571E-2</v>
      </c>
      <c r="K34" s="40">
        <f t="shared" si="1"/>
        <v>0</v>
      </c>
      <c r="L34" s="41">
        <f t="shared" si="2"/>
        <v>10458628.949999999</v>
      </c>
    </row>
    <row r="35" spans="2:12" ht="20.100000000000001" customHeight="1" x14ac:dyDescent="0.25">
      <c r="B35" s="42" t="s">
        <v>52</v>
      </c>
      <c r="C35" s="75">
        <v>0</v>
      </c>
      <c r="D35" s="75">
        <v>4937964</v>
      </c>
      <c r="E35" s="76">
        <v>9850749</v>
      </c>
      <c r="F35" s="76">
        <v>509706.03</v>
      </c>
      <c r="G35" s="68">
        <v>321578.86</v>
      </c>
      <c r="H35" s="38"/>
      <c r="I35" s="40"/>
      <c r="J35" s="40">
        <f t="shared" si="0"/>
        <v>3.2645117645368892E-2</v>
      </c>
      <c r="K35" s="40">
        <f t="shared" si="1"/>
        <v>0</v>
      </c>
      <c r="L35" s="41">
        <f t="shared" si="2"/>
        <v>4616385.1399999997</v>
      </c>
    </row>
    <row r="36" spans="2:12" ht="20.100000000000001" customHeight="1" x14ac:dyDescent="0.25">
      <c r="B36" s="42" t="s">
        <v>55</v>
      </c>
      <c r="C36" s="75">
        <v>0</v>
      </c>
      <c r="D36" s="75">
        <v>34987125</v>
      </c>
      <c r="E36" s="76">
        <v>34986442</v>
      </c>
      <c r="F36" s="76">
        <v>3035861.5100000002</v>
      </c>
      <c r="G36" s="68">
        <v>135693.07</v>
      </c>
      <c r="H36" s="38"/>
      <c r="I36" s="40"/>
      <c r="J36" s="40">
        <f t="shared" si="0"/>
        <v>3.8784472567973617E-3</v>
      </c>
      <c r="K36" s="40">
        <f t="shared" si="1"/>
        <v>0</v>
      </c>
      <c r="L36" s="41">
        <f t="shared" si="2"/>
        <v>34851431.93</v>
      </c>
    </row>
    <row r="37" spans="2:12" ht="20.100000000000001" customHeight="1" x14ac:dyDescent="0.25">
      <c r="B37" s="42" t="s">
        <v>56</v>
      </c>
      <c r="C37" s="75">
        <v>0</v>
      </c>
      <c r="D37" s="75">
        <v>1928322</v>
      </c>
      <c r="E37" s="76">
        <v>1928322</v>
      </c>
      <c r="F37" s="76">
        <v>531050.60000000009</v>
      </c>
      <c r="G37" s="68">
        <v>119273.70000000001</v>
      </c>
      <c r="H37" s="38"/>
      <c r="I37" s="40"/>
      <c r="J37" s="40">
        <f t="shared" si="0"/>
        <v>6.1853621957328707E-2</v>
      </c>
      <c r="K37" s="40">
        <f t="shared" si="1"/>
        <v>0</v>
      </c>
      <c r="L37" s="41">
        <f t="shared" si="2"/>
        <v>1809048.3</v>
      </c>
    </row>
    <row r="38" spans="2:12" ht="20.100000000000001" customHeight="1" x14ac:dyDescent="0.25">
      <c r="B38" s="42" t="s">
        <v>57</v>
      </c>
      <c r="C38" s="75">
        <v>0</v>
      </c>
      <c r="D38" s="75">
        <v>10982167</v>
      </c>
      <c r="E38" s="76">
        <v>10982167</v>
      </c>
      <c r="F38" s="76">
        <v>2744494.0999999996</v>
      </c>
      <c r="G38" s="68">
        <v>828839.25</v>
      </c>
      <c r="H38" s="38"/>
      <c r="I38" s="40"/>
      <c r="J38" s="40">
        <f t="shared" si="0"/>
        <v>7.5471375549106115E-2</v>
      </c>
      <c r="K38" s="40">
        <f t="shared" si="1"/>
        <v>0</v>
      </c>
      <c r="L38" s="41">
        <f t="shared" si="2"/>
        <v>10153327.75</v>
      </c>
    </row>
    <row r="39" spans="2:12" ht="20.100000000000001" customHeight="1" x14ac:dyDescent="0.25">
      <c r="B39" s="42" t="s">
        <v>58</v>
      </c>
      <c r="C39" s="75">
        <v>0</v>
      </c>
      <c r="D39" s="75">
        <v>10298323</v>
      </c>
      <c r="E39" s="76">
        <v>20049898</v>
      </c>
      <c r="F39" s="76">
        <v>587499.19999999995</v>
      </c>
      <c r="G39" s="68">
        <v>351330</v>
      </c>
      <c r="H39" s="38"/>
      <c r="I39" s="40"/>
      <c r="J39" s="40">
        <f t="shared" si="0"/>
        <v>1.7522782410164878E-2</v>
      </c>
      <c r="K39" s="40">
        <f t="shared" si="1"/>
        <v>0</v>
      </c>
      <c r="L39" s="41">
        <f t="shared" si="2"/>
        <v>9946993</v>
      </c>
    </row>
    <row r="40" spans="2:12" ht="20.100000000000001" customHeight="1" x14ac:dyDescent="0.25">
      <c r="B40" s="42" t="s">
        <v>59</v>
      </c>
      <c r="C40" s="75">
        <v>0</v>
      </c>
      <c r="D40" s="75">
        <v>11630646</v>
      </c>
      <c r="E40" s="76">
        <v>11630646</v>
      </c>
      <c r="F40" s="76">
        <v>450140.65</v>
      </c>
      <c r="G40" s="68">
        <v>113348</v>
      </c>
      <c r="H40" s="38"/>
      <c r="I40" s="40"/>
      <c r="J40" s="40">
        <f t="shared" si="0"/>
        <v>9.7456323578243211E-3</v>
      </c>
      <c r="K40" s="40">
        <f t="shared" si="1"/>
        <v>0</v>
      </c>
      <c r="L40" s="41">
        <f t="shared" si="2"/>
        <v>11517298</v>
      </c>
    </row>
    <row r="41" spans="2:12" ht="20.100000000000001" customHeight="1" x14ac:dyDescent="0.25">
      <c r="B41" s="42" t="s">
        <v>60</v>
      </c>
      <c r="C41" s="75">
        <v>0</v>
      </c>
      <c r="D41" s="75">
        <v>8792468</v>
      </c>
      <c r="E41" s="76">
        <v>8792468</v>
      </c>
      <c r="F41" s="76">
        <v>157206.69</v>
      </c>
      <c r="G41" s="68">
        <v>83207.520000000004</v>
      </c>
      <c r="H41" s="38"/>
      <c r="I41" s="40"/>
      <c r="J41" s="40">
        <f t="shared" si="0"/>
        <v>9.4634998955924546E-3</v>
      </c>
      <c r="K41" s="40">
        <f t="shared" si="1"/>
        <v>0</v>
      </c>
      <c r="L41" s="41">
        <f t="shared" si="2"/>
        <v>8709260.4800000004</v>
      </c>
    </row>
    <row r="42" spans="2:12" ht="20.100000000000001" customHeight="1" x14ac:dyDescent="0.25">
      <c r="B42" s="42" t="s">
        <v>61</v>
      </c>
      <c r="C42" s="75">
        <v>0</v>
      </c>
      <c r="D42" s="75">
        <v>6108882</v>
      </c>
      <c r="E42" s="76">
        <v>12174322</v>
      </c>
      <c r="F42" s="76">
        <v>154550</v>
      </c>
      <c r="G42" s="68">
        <v>70200</v>
      </c>
      <c r="H42" s="38"/>
      <c r="I42" s="40"/>
      <c r="J42" s="40">
        <f t="shared" si="0"/>
        <v>5.7662348671244281E-3</v>
      </c>
      <c r="K42" s="40">
        <f t="shared" si="1"/>
        <v>0</v>
      </c>
      <c r="L42" s="41">
        <f t="shared" si="2"/>
        <v>6038682</v>
      </c>
    </row>
    <row r="43" spans="2:12" ht="23.25" customHeight="1" x14ac:dyDescent="0.25">
      <c r="B43" s="29" t="s">
        <v>9</v>
      </c>
      <c r="C43" s="72">
        <f t="shared" ref="C43:H43" si="3">SUM(C14:C42)</f>
        <v>0</v>
      </c>
      <c r="D43" s="72">
        <f t="shared" si="3"/>
        <v>356005909</v>
      </c>
      <c r="E43" s="72">
        <f t="shared" si="3"/>
        <v>397544554</v>
      </c>
      <c r="F43" s="72">
        <f t="shared" si="3"/>
        <v>91784083.459999979</v>
      </c>
      <c r="G43" s="72">
        <f t="shared" si="3"/>
        <v>30858807.709999997</v>
      </c>
      <c r="H43" s="11">
        <f t="shared" si="3"/>
        <v>0</v>
      </c>
      <c r="I43" s="15">
        <f>IF(ISERROR(+#REF!/E43)=TRUE,0,++#REF!/E43)</f>
        <v>0</v>
      </c>
      <c r="J43" s="15">
        <f>IF(ISERROR(+G43/E43)=TRUE,0,++G43/E43)</f>
        <v>7.7623520180331779E-2</v>
      </c>
      <c r="K43" s="15">
        <f>IF(ISERROR(+H43/E43)=TRUE,0,++H43/E43)</f>
        <v>0</v>
      </c>
      <c r="L43" s="18">
        <f>SUM(L14:L42)</f>
        <v>325147101.29000002</v>
      </c>
    </row>
    <row r="44" spans="2:12" x14ac:dyDescent="0.2">
      <c r="B44" s="12" t="s">
        <v>69</v>
      </c>
    </row>
    <row r="47" spans="2:12" s="34" customFormat="1" x14ac:dyDescent="0.25">
      <c r="K47" s="35"/>
    </row>
    <row r="48" spans="2:12" s="34" customFormat="1" x14ac:dyDescent="0.25">
      <c r="K48" s="35"/>
    </row>
    <row r="49" spans="2:11" s="34" customFormat="1" x14ac:dyDescent="0.25">
      <c r="B49" s="43" t="s">
        <v>62</v>
      </c>
      <c r="C49" s="43" t="s">
        <v>8</v>
      </c>
      <c r="D49" s="43" t="s">
        <v>7</v>
      </c>
      <c r="E49" s="44" t="s">
        <v>23</v>
      </c>
      <c r="F49" s="44" t="s">
        <v>24</v>
      </c>
      <c r="G49" s="44" t="s">
        <v>66</v>
      </c>
      <c r="K49" s="35"/>
    </row>
    <row r="50" spans="2:11" s="34" customFormat="1" x14ac:dyDescent="0.25">
      <c r="B50" s="34" t="s">
        <v>63</v>
      </c>
      <c r="C50" s="54">
        <f>C43/$A$1</f>
        <v>0</v>
      </c>
      <c r="D50" s="54">
        <f>D43/$A$1</f>
        <v>356.00590899999997</v>
      </c>
      <c r="E50" s="54">
        <f>E43/$A$1</f>
        <v>397.54455400000001</v>
      </c>
      <c r="F50" s="54">
        <f>F43/$A$1</f>
        <v>91.784083459999977</v>
      </c>
      <c r="G50" s="54">
        <f>G43/$A$1</f>
        <v>30.858807709999997</v>
      </c>
      <c r="H50" s="34">
        <v>1373981</v>
      </c>
      <c r="K50" s="35"/>
    </row>
    <row r="51" spans="2:11" s="34" customFormat="1" x14ac:dyDescent="0.25">
      <c r="C51" s="54"/>
      <c r="D51" s="54"/>
      <c r="E51" s="54"/>
      <c r="F51" s="54"/>
      <c r="G51" s="54"/>
      <c r="H51" s="34">
        <v>5072</v>
      </c>
      <c r="K51" s="35"/>
    </row>
    <row r="52" spans="2:11" s="34" customFormat="1" x14ac:dyDescent="0.25">
      <c r="C52" s="54"/>
      <c r="D52" s="54"/>
      <c r="E52" s="54"/>
      <c r="F52" s="54"/>
      <c r="G52" s="54"/>
      <c r="H52" s="34">
        <v>3078714.9799999995</v>
      </c>
      <c r="K52" s="35"/>
    </row>
    <row r="53" spans="2:11" s="34" customFormat="1" x14ac:dyDescent="0.25">
      <c r="C53" s="54"/>
      <c r="D53" s="54"/>
      <c r="E53" s="54"/>
      <c r="F53" s="54"/>
      <c r="G53" s="54"/>
      <c r="H53" s="34">
        <v>0</v>
      </c>
      <c r="K53" s="35"/>
    </row>
    <row r="54" spans="2:11" s="34" customFormat="1" x14ac:dyDescent="0.25">
      <c r="K54" s="35"/>
    </row>
    <row r="55" spans="2:11" s="34" customFormat="1" x14ac:dyDescent="0.25">
      <c r="K55" s="35"/>
    </row>
    <row r="56" spans="2:11" s="34" customFormat="1" x14ac:dyDescent="0.25">
      <c r="K56" s="35"/>
    </row>
    <row r="57" spans="2:11" s="34" customFormat="1" x14ac:dyDescent="0.25">
      <c r="K57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7"/>
  <sheetViews>
    <sheetView showGridLines="0" zoomScale="85" zoomScaleNormal="85" workbookViewId="0">
      <selection activeCell="B24" sqref="B2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58" t="s">
        <v>67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5" customHeight="1" x14ac:dyDescent="0.2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5" customHeight="1" x14ac:dyDescent="0.2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5" customHeight="1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8" spans="1:12" ht="15.75" x14ac:dyDescent="0.25">
      <c r="B8" s="2" t="s">
        <v>17</v>
      </c>
    </row>
    <row r="9" spans="1:12" x14ac:dyDescent="0.2">
      <c r="B9" s="3" t="s">
        <v>2</v>
      </c>
    </row>
    <row r="11" spans="1:12" x14ac:dyDescent="0.25">
      <c r="B11" s="4"/>
      <c r="I11" s="64"/>
      <c r="J11" s="64"/>
      <c r="K11" s="64"/>
      <c r="L11" s="33" t="s">
        <v>28</v>
      </c>
    </row>
    <row r="12" spans="1:12" s="5" customFormat="1" ht="15" customHeight="1" x14ac:dyDescent="0.25">
      <c r="B12" s="62" t="s">
        <v>27</v>
      </c>
      <c r="C12" s="61" t="s">
        <v>0</v>
      </c>
      <c r="D12" s="61"/>
      <c r="E12" s="59" t="s">
        <v>13</v>
      </c>
      <c r="F12" s="59" t="s">
        <v>29</v>
      </c>
      <c r="G12" s="59" t="s">
        <v>68</v>
      </c>
      <c r="H12" s="59" t="s">
        <v>20</v>
      </c>
      <c r="I12" s="65" t="s">
        <v>22</v>
      </c>
      <c r="J12" s="65"/>
      <c r="K12" s="65"/>
      <c r="L12" s="56" t="s">
        <v>21</v>
      </c>
    </row>
    <row r="13" spans="1:12" s="5" customFormat="1" ht="40.5" customHeight="1" x14ac:dyDescent="0.25">
      <c r="B13" s="63"/>
      <c r="C13" s="21" t="s">
        <v>8</v>
      </c>
      <c r="D13" s="21" t="s">
        <v>7</v>
      </c>
      <c r="E13" s="60"/>
      <c r="F13" s="60"/>
      <c r="G13" s="60"/>
      <c r="H13" s="60"/>
      <c r="I13" s="21" t="s">
        <v>14</v>
      </c>
      <c r="J13" s="21" t="s">
        <v>15</v>
      </c>
      <c r="K13" s="22" t="s">
        <v>16</v>
      </c>
      <c r="L13" s="57"/>
    </row>
    <row r="14" spans="1:12" ht="20.100000000000001" customHeight="1" x14ac:dyDescent="0.25">
      <c r="B14" s="6" t="s">
        <v>30</v>
      </c>
      <c r="C14" s="66">
        <v>0</v>
      </c>
      <c r="D14" s="66">
        <v>27331740</v>
      </c>
      <c r="E14" s="67">
        <v>5900000</v>
      </c>
      <c r="F14" s="67">
        <v>0</v>
      </c>
      <c r="G14" s="66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27331740</v>
      </c>
    </row>
    <row r="15" spans="1:12" ht="20.100000000000001" customHeight="1" x14ac:dyDescent="0.25">
      <c r="B15" s="37" t="s">
        <v>32</v>
      </c>
      <c r="C15" s="68">
        <v>0</v>
      </c>
      <c r="D15" s="68">
        <v>279196</v>
      </c>
      <c r="E15" s="69">
        <v>279196</v>
      </c>
      <c r="F15" s="69">
        <v>0</v>
      </c>
      <c r="G15" s="68">
        <v>0</v>
      </c>
      <c r="H15" s="38"/>
      <c r="I15" s="40"/>
      <c r="J15" s="14">
        <f t="shared" ref="J15:J21" si="0">IF(ISERROR(+G15/E15)=TRUE,0,++G15/E15)</f>
        <v>0</v>
      </c>
      <c r="K15" s="14">
        <f t="shared" ref="K15:K21" si="1">IF(ISERROR(+H15/E15)=TRUE,0,++H15/E15)</f>
        <v>0</v>
      </c>
      <c r="L15" s="17">
        <f t="shared" ref="L15:L21" si="2">+D15-G15</f>
        <v>279196</v>
      </c>
    </row>
    <row r="16" spans="1:12" ht="20.100000000000001" customHeight="1" x14ac:dyDescent="0.25">
      <c r="B16" s="37" t="s">
        <v>42</v>
      </c>
      <c r="C16" s="68">
        <v>0</v>
      </c>
      <c r="D16" s="68">
        <v>122861</v>
      </c>
      <c r="E16" s="69">
        <v>122861</v>
      </c>
      <c r="F16" s="69">
        <v>0</v>
      </c>
      <c r="G16" s="68">
        <v>0</v>
      </c>
      <c r="H16" s="38"/>
      <c r="I16" s="40"/>
      <c r="J16" s="14">
        <f t="shared" si="0"/>
        <v>0</v>
      </c>
      <c r="K16" s="14">
        <f t="shared" si="1"/>
        <v>0</v>
      </c>
      <c r="L16" s="17">
        <f t="shared" si="2"/>
        <v>122861</v>
      </c>
    </row>
    <row r="17" spans="2:12" ht="20.100000000000001" customHeight="1" x14ac:dyDescent="0.25">
      <c r="B17" s="37" t="s">
        <v>43</v>
      </c>
      <c r="C17" s="68">
        <v>0</v>
      </c>
      <c r="D17" s="68">
        <v>1236870</v>
      </c>
      <c r="E17" s="69">
        <v>1236870</v>
      </c>
      <c r="F17" s="69">
        <v>0</v>
      </c>
      <c r="G17" s="68">
        <v>0</v>
      </c>
      <c r="H17" s="38"/>
      <c r="I17" s="40"/>
      <c r="J17" s="14">
        <f t="shared" si="0"/>
        <v>0</v>
      </c>
      <c r="K17" s="14">
        <f t="shared" si="1"/>
        <v>0</v>
      </c>
      <c r="L17" s="17">
        <f t="shared" si="2"/>
        <v>1236870</v>
      </c>
    </row>
    <row r="18" spans="2:12" ht="20.100000000000001" customHeight="1" x14ac:dyDescent="0.25">
      <c r="B18" s="37" t="s">
        <v>45</v>
      </c>
      <c r="C18" s="68">
        <v>0</v>
      </c>
      <c r="D18" s="68">
        <v>355067</v>
      </c>
      <c r="E18" s="69">
        <v>355067</v>
      </c>
      <c r="F18" s="69">
        <v>209997</v>
      </c>
      <c r="G18" s="68">
        <v>0</v>
      </c>
      <c r="H18" s="38"/>
      <c r="I18" s="40"/>
      <c r="J18" s="14">
        <f t="shared" si="0"/>
        <v>0</v>
      </c>
      <c r="K18" s="14">
        <f t="shared" si="1"/>
        <v>0</v>
      </c>
      <c r="L18" s="17">
        <f t="shared" si="2"/>
        <v>355067</v>
      </c>
    </row>
    <row r="19" spans="2:12" ht="20.100000000000001" customHeight="1" x14ac:dyDescent="0.25">
      <c r="B19" s="7" t="s">
        <v>48</v>
      </c>
      <c r="C19" s="70">
        <v>0</v>
      </c>
      <c r="D19" s="70">
        <v>48720</v>
      </c>
      <c r="E19" s="71">
        <v>48720</v>
      </c>
      <c r="F19" s="71">
        <v>0</v>
      </c>
      <c r="G19" s="70">
        <v>0</v>
      </c>
      <c r="H19" s="9"/>
      <c r="I19" s="14">
        <f>IF(ISERROR(+#REF!/E19)=TRUE,0,++#REF!/E19)</f>
        <v>0</v>
      </c>
      <c r="J19" s="14">
        <f>IF(ISERROR(+G19/E19)=TRUE,0,++G19/E19)</f>
        <v>0</v>
      </c>
      <c r="K19" s="14">
        <f>IF(ISERROR(+H19/E19)=TRUE,0,++H19/E19)</f>
        <v>0</v>
      </c>
      <c r="L19" s="17">
        <f>+D19-G19</f>
        <v>48720</v>
      </c>
    </row>
    <row r="20" spans="2:12" ht="20.100000000000001" customHeight="1" x14ac:dyDescent="0.25">
      <c r="B20" s="7" t="s">
        <v>54</v>
      </c>
      <c r="C20" s="70">
        <v>0</v>
      </c>
      <c r="D20" s="70">
        <v>42341891</v>
      </c>
      <c r="E20" s="71">
        <v>78783782</v>
      </c>
      <c r="F20" s="71">
        <v>0</v>
      </c>
      <c r="G20" s="70">
        <v>0</v>
      </c>
      <c r="H20" s="9"/>
      <c r="I20" s="14"/>
      <c r="J20" s="14">
        <f t="shared" ref="J20:J21" si="3">IF(ISERROR(+G20/E20)=TRUE,0,++G20/E20)</f>
        <v>0</v>
      </c>
      <c r="K20" s="14">
        <f t="shared" ref="K20:K21" si="4">IF(ISERROR(+H20/E20)=TRUE,0,++H20/E20)</f>
        <v>0</v>
      </c>
      <c r="L20" s="17">
        <f t="shared" ref="L20:L21" si="5">+D20-G20</f>
        <v>42341891</v>
      </c>
    </row>
    <row r="21" spans="2:12" ht="20.100000000000001" customHeight="1" x14ac:dyDescent="0.25">
      <c r="B21" s="7" t="s">
        <v>58</v>
      </c>
      <c r="C21" s="70">
        <v>0</v>
      </c>
      <c r="D21" s="70">
        <v>21067</v>
      </c>
      <c r="E21" s="71">
        <v>21067</v>
      </c>
      <c r="F21" s="71">
        <v>0</v>
      </c>
      <c r="G21" s="70">
        <v>0</v>
      </c>
      <c r="H21" s="9"/>
      <c r="I21" s="14">
        <f>IF(ISERROR(+#REF!/E21)=TRUE,0,++#REF!/E21)</f>
        <v>0</v>
      </c>
      <c r="J21" s="14">
        <f t="shared" si="3"/>
        <v>0</v>
      </c>
      <c r="K21" s="14">
        <f t="shared" si="4"/>
        <v>0</v>
      </c>
      <c r="L21" s="17">
        <f t="shared" si="5"/>
        <v>21067</v>
      </c>
    </row>
    <row r="22" spans="2:12" ht="20.100000000000001" customHeight="1" x14ac:dyDescent="0.25">
      <c r="B22" s="7" t="s">
        <v>59</v>
      </c>
      <c r="C22" s="70">
        <v>0</v>
      </c>
      <c r="D22" s="70">
        <v>514500</v>
      </c>
      <c r="E22" s="71">
        <v>514500</v>
      </c>
      <c r="F22" s="71">
        <v>0</v>
      </c>
      <c r="G22" s="70">
        <v>0</v>
      </c>
      <c r="H22" s="9"/>
      <c r="I22" s="14">
        <f>IF(ISERROR(+#REF!/E22)=TRUE,0,++#REF!/E22)</f>
        <v>0</v>
      </c>
      <c r="J22" s="14">
        <f>IF(ISERROR(+G22/E22)=TRUE,0,++G22/E22)</f>
        <v>0</v>
      </c>
      <c r="K22" s="14">
        <f>IF(ISERROR(+H22/E22)=TRUE,0,++H22/E22)</f>
        <v>0</v>
      </c>
      <c r="L22" s="17">
        <f>+D22-G22</f>
        <v>514500</v>
      </c>
    </row>
    <row r="23" spans="2:12" ht="23.25" customHeight="1" x14ac:dyDescent="0.25">
      <c r="B23" s="29" t="s">
        <v>9</v>
      </c>
      <c r="C23" s="72">
        <f t="shared" ref="C23:H23" si="6">SUM(C14:C22)</f>
        <v>0</v>
      </c>
      <c r="D23" s="72">
        <f t="shared" si="6"/>
        <v>72251912</v>
      </c>
      <c r="E23" s="72">
        <f t="shared" si="6"/>
        <v>87262063</v>
      </c>
      <c r="F23" s="72">
        <f t="shared" si="6"/>
        <v>209997</v>
      </c>
      <c r="G23" s="72">
        <f t="shared" si="6"/>
        <v>0</v>
      </c>
      <c r="H23" s="11">
        <f t="shared" si="6"/>
        <v>0</v>
      </c>
      <c r="I23" s="15">
        <f>IF(ISERROR(+#REF!/E23)=TRUE,0,++#REF!/E23)</f>
        <v>0</v>
      </c>
      <c r="J23" s="15">
        <f>IF(ISERROR(+G23/E23)=TRUE,0,++G23/E23)</f>
        <v>0</v>
      </c>
      <c r="K23" s="15">
        <f>IF(ISERROR(+H23/E23)=TRUE,0,++H23/E23)</f>
        <v>0</v>
      </c>
      <c r="L23" s="18">
        <f>SUM(L14:L22)</f>
        <v>72251912</v>
      </c>
    </row>
    <row r="24" spans="2:12" x14ac:dyDescent="0.2">
      <c r="B24" s="12" t="s">
        <v>69</v>
      </c>
    </row>
    <row r="25" spans="2:12" s="30" customFormat="1" x14ac:dyDescent="0.25">
      <c r="K25" s="36"/>
    </row>
    <row r="26" spans="2:12" s="30" customFormat="1" x14ac:dyDescent="0.25">
      <c r="K26" s="36"/>
    </row>
    <row r="27" spans="2:12" s="34" customFormat="1" x14ac:dyDescent="0.25">
      <c r="K27" s="35"/>
    </row>
    <row r="28" spans="2:12" s="34" customFormat="1" x14ac:dyDescent="0.25">
      <c r="K28" s="35"/>
    </row>
    <row r="29" spans="2:12" s="34" customFormat="1" x14ac:dyDescent="0.25">
      <c r="B29" s="43" t="s">
        <v>62</v>
      </c>
      <c r="C29" s="43" t="s">
        <v>8</v>
      </c>
      <c r="D29" s="43" t="s">
        <v>7</v>
      </c>
      <c r="E29" s="44" t="s">
        <v>23</v>
      </c>
      <c r="F29" s="44" t="s">
        <v>24</v>
      </c>
      <c r="G29" s="44" t="s">
        <v>66</v>
      </c>
      <c r="K29" s="35"/>
    </row>
    <row r="30" spans="2:12" s="34" customFormat="1" x14ac:dyDescent="0.25">
      <c r="B30" s="34" t="s">
        <v>63</v>
      </c>
      <c r="C30" s="53">
        <f>C23/$A$1</f>
        <v>0</v>
      </c>
      <c r="D30" s="53">
        <f>D23/$A$1</f>
        <v>72.251912000000004</v>
      </c>
      <c r="E30" s="53">
        <f>E23/$A$1</f>
        <v>87.262062999999998</v>
      </c>
      <c r="F30" s="53">
        <f>F23/$A$1</f>
        <v>0.20999699999999999</v>
      </c>
      <c r="G30" s="53">
        <f>G23/$A$1</f>
        <v>0</v>
      </c>
      <c r="K30" s="35"/>
    </row>
    <row r="31" spans="2:12" s="34" customFormat="1" x14ac:dyDescent="0.25">
      <c r="C31" s="53"/>
      <c r="D31" s="53"/>
      <c r="E31" s="53"/>
      <c r="F31" s="53"/>
      <c r="G31" s="53"/>
      <c r="K31" s="35"/>
    </row>
    <row r="32" spans="2:12" s="34" customFormat="1" x14ac:dyDescent="0.25">
      <c r="C32" s="53"/>
      <c r="D32" s="53"/>
      <c r="E32" s="53"/>
      <c r="F32" s="53"/>
      <c r="G32" s="53"/>
      <c r="K32" s="35"/>
    </row>
    <row r="33" spans="3:11" s="34" customFormat="1" x14ac:dyDescent="0.25">
      <c r="C33" s="53"/>
      <c r="D33" s="53"/>
      <c r="E33" s="53"/>
      <c r="F33" s="53"/>
      <c r="G33" s="53"/>
      <c r="K33" s="35"/>
    </row>
    <row r="34" spans="3:11" s="34" customFormat="1" x14ac:dyDescent="0.25">
      <c r="K34" s="35"/>
    </row>
    <row r="35" spans="3:11" s="34" customFormat="1" x14ac:dyDescent="0.25">
      <c r="K35" s="35"/>
    </row>
    <row r="36" spans="3:11" s="34" customFormat="1" x14ac:dyDescent="0.25">
      <c r="K36" s="35"/>
    </row>
    <row r="37" spans="3:11" s="34" customFormat="1" x14ac:dyDescent="0.25">
      <c r="K37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58" t="s">
        <v>64</v>
      </c>
      <c r="C2" s="58"/>
      <c r="D2" s="58"/>
      <c r="E2" s="58"/>
      <c r="F2" s="58"/>
      <c r="G2" s="58"/>
      <c r="H2" s="58"/>
      <c r="I2" s="58"/>
      <c r="J2" s="58"/>
      <c r="K2" s="58"/>
      <c r="L2" s="58"/>
    </row>
    <row r="3" spans="1:12" ht="15.75" customHeight="1" x14ac:dyDescent="0.25"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</row>
    <row r="4" spans="1:12" ht="15" customHeight="1" x14ac:dyDescent="0.25"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</row>
    <row r="5" spans="1:12" ht="15" customHeight="1" x14ac:dyDescent="0.25"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</row>
    <row r="6" spans="1:12" ht="15" customHeight="1" x14ac:dyDescent="0.25">
      <c r="B6" s="58"/>
      <c r="C6" s="58"/>
      <c r="D6" s="58"/>
      <c r="E6" s="58"/>
      <c r="F6" s="58"/>
      <c r="G6" s="58"/>
      <c r="H6" s="58"/>
      <c r="I6" s="58"/>
      <c r="J6" s="58"/>
      <c r="K6" s="58"/>
      <c r="L6" s="58"/>
    </row>
    <row r="8" spans="1:12" ht="15.75" x14ac:dyDescent="0.25">
      <c r="B8" s="2" t="s">
        <v>19</v>
      </c>
    </row>
    <row r="9" spans="1:12" x14ac:dyDescent="0.2">
      <c r="B9" s="3" t="s">
        <v>2</v>
      </c>
    </row>
    <row r="11" spans="1:12" x14ac:dyDescent="0.25">
      <c r="B11" s="4"/>
      <c r="I11" s="64"/>
      <c r="J11" s="64"/>
      <c r="K11" s="64"/>
    </row>
    <row r="12" spans="1:12" s="5" customFormat="1" ht="15" customHeight="1" x14ac:dyDescent="0.25">
      <c r="B12" s="62" t="s">
        <v>1</v>
      </c>
      <c r="C12" s="61" t="s">
        <v>0</v>
      </c>
      <c r="D12" s="61"/>
      <c r="E12" s="59" t="s">
        <v>13</v>
      </c>
      <c r="F12" s="59" t="s">
        <v>29</v>
      </c>
      <c r="G12" s="59" t="s">
        <v>25</v>
      </c>
      <c r="H12" s="59" t="s">
        <v>20</v>
      </c>
      <c r="I12" s="65" t="s">
        <v>22</v>
      </c>
      <c r="J12" s="65"/>
      <c r="K12" s="65"/>
      <c r="L12" s="56" t="s">
        <v>21</v>
      </c>
    </row>
    <row r="13" spans="1:12" s="5" customFormat="1" ht="40.5" customHeight="1" x14ac:dyDescent="0.25">
      <c r="B13" s="63"/>
      <c r="C13" s="21" t="s">
        <v>8</v>
      </c>
      <c r="D13" s="21" t="s">
        <v>7</v>
      </c>
      <c r="E13" s="60"/>
      <c r="F13" s="60"/>
      <c r="G13" s="60"/>
      <c r="H13" s="60"/>
      <c r="I13" s="21" t="s">
        <v>14</v>
      </c>
      <c r="J13" s="21" t="s">
        <v>15</v>
      </c>
      <c r="K13" s="22" t="s">
        <v>16</v>
      </c>
      <c r="L13" s="57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29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">
      <c r="B19" s="12" t="s">
        <v>65</v>
      </c>
    </row>
    <row r="24" spans="2:12" ht="30" x14ac:dyDescent="0.25">
      <c r="B24" s="32" t="s">
        <v>1</v>
      </c>
      <c r="C24" s="32" t="s">
        <v>8</v>
      </c>
      <c r="D24" s="32" t="s">
        <v>7</v>
      </c>
      <c r="E24" s="31" t="s">
        <v>23</v>
      </c>
      <c r="F24" s="31" t="s">
        <v>24</v>
      </c>
      <c r="G24" s="31" t="s">
        <v>26</v>
      </c>
    </row>
    <row r="25" spans="2:12" x14ac:dyDescent="0.25">
      <c r="B25" s="30" t="s">
        <v>3</v>
      </c>
      <c r="C25" s="30">
        <f>+C14/$A$1</f>
        <v>0</v>
      </c>
      <c r="D25" s="30">
        <f t="shared" ref="D25:G25" si="2">+D14/$A$1</f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</row>
    <row r="26" spans="2:12" x14ac:dyDescent="0.25">
      <c r="B26" s="30" t="s">
        <v>4</v>
      </c>
      <c r="C26" s="30">
        <f t="shared" ref="C26:G26" si="3">+C15/$A$1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</row>
    <row r="27" spans="2:12" x14ac:dyDescent="0.25">
      <c r="B27" s="30" t="s">
        <v>5</v>
      </c>
      <c r="C27" s="30">
        <f t="shared" ref="C27:G27" si="4">+C16/$A$1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</row>
    <row r="28" spans="2:12" x14ac:dyDescent="0.25">
      <c r="B28" s="30" t="s">
        <v>6</v>
      </c>
      <c r="C28" s="30">
        <f t="shared" ref="C28:G28" si="5">+C17/$A$1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2018-04-16T15:00:49Z</dcterms:modified>
</cp:coreProperties>
</file>